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O:\CITT\Cases\SIMA\RR-2025-007\Working Files\Research\Questionnaires\4. Questionnaires - Final\"/>
    </mc:Choice>
  </mc:AlternateContent>
  <xr:revisionPtr revIDLastSave="0" documentId="13_ncr:1_{1A837E31-AFA8-4F34-9418-BBA8AF2A6540}" xr6:coauthVersionLast="47" xr6:coauthVersionMax="47" xr10:uidLastSave="{00000000-0000-0000-0000-000000000000}"/>
  <workbookProtection workbookAlgorithmName="SHA-512" workbookHashValue="VyrdGGH7KMr8zwzJKXvz65eGFcZx6r+q0IBgUU+s+W8zob5W0VUcS/lUpcluAF/eqDFQNCI+fEWgP913Jc0weg==" workbookSaltValue="VJoQiGJQ+UvWgd5WAdH/WQ==" workbookSpinCount="100000" lockStructure="1"/>
  <bookViews>
    <workbookView xWindow="-120" yWindow="-120" windowWidth="29040" windowHeight="15720" tabRatio="907" firstSheet="1" activeTab="1" xr2:uid="{C5891CD3-0E1B-4A35-B74B-8A6F66005F71}"/>
  </bookViews>
  <sheets>
    <sheet name="Variables" sheetId="80" state="hidden" r:id="rId1"/>
    <sheet name="Intro" sheetId="81" r:id="rId2"/>
    <sheet name="Exclusions" sheetId="126" r:id="rId3"/>
    <sheet name="Info" sheetId="82" r:id="rId4"/>
    <sheet name="Public" sheetId="83" r:id="rId5"/>
    <sheet name="AddPub" sheetId="84" r:id="rId6"/>
    <sheet name="Pro" sheetId="120" r:id="rId7"/>
    <sheet name="Begin" sheetId="93" state="hidden" r:id="rId8"/>
    <sheet name="Imp-Chin. Taipei chin." sheetId="105" r:id="rId9"/>
    <sheet name="Imp-Germany|Allemagne" sheetId="127" r:id="rId10"/>
    <sheet name="Imp-France" sheetId="130" r:id="rId11"/>
    <sheet name="Imp-South Korea|Corée Sud" sheetId="129" r:id="rId12"/>
    <sheet name="Imp-Türkiye" sheetId="131" r:id="rId13"/>
    <sheet name="Imp-US | ÉU" sheetId="128" r:id="rId14"/>
    <sheet name="Imp-Other | Autre" sheetId="122" r:id="rId15"/>
    <sheet name="End" sheetId="94" state="hidden" r:id="rId16"/>
    <sheet name="Invent | Stock" sheetId="92" r:id="rId17"/>
    <sheet name="AddPro" sheetId="123" r:id="rId18"/>
    <sheet name="Confirm" sheetId="90" r:id="rId19"/>
    <sheet name="Discrete" sheetId="132" state="hidden" r:id="rId20"/>
    <sheet name="CTL" sheetId="133" state="hidden" r:id="rId21"/>
    <sheet name="DB Qual" sheetId="134" state="hidden" r:id="rId22"/>
  </sheets>
  <definedNames>
    <definedName name="_xlnm._FilterDatabase" localSheetId="20" hidden="1">CTL!#REF!</definedName>
    <definedName name="_xlnm._FilterDatabase" localSheetId="19" hidden="1">Discrete!#REF!</definedName>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#REF!</definedName>
    <definedName name="ppc">#REF!</definedName>
    <definedName name="_xlnm.Print_Area" localSheetId="17">AddPro!$B$1:$L$62</definedName>
    <definedName name="_xlnm.Print_Area" localSheetId="5">AddPub!$B$1:$L$62</definedName>
    <definedName name="_xlnm.Print_Area" localSheetId="18">Confirm!$B$1:$L$79</definedName>
    <definedName name="_xlnm.Print_Area" localSheetId="2">Exclusions!$B$1:$L$16</definedName>
    <definedName name="_xlnm.Print_Area" localSheetId="8">'Imp-Chin. Taipei chin.'!$B$1:$L$112</definedName>
    <definedName name="_xlnm.Print_Area" localSheetId="10">'Imp-France'!$B$1:$L$112</definedName>
    <definedName name="_xlnm.Print_Area" localSheetId="9">'Imp-Germany|Allemagne'!$B$1:$L$112</definedName>
    <definedName name="_xlnm.Print_Area" localSheetId="14">'Imp-Other | Autre'!$B$1:$L$112</definedName>
    <definedName name="_xlnm.Print_Area" localSheetId="11">'Imp-South Korea|Corée Sud'!$B$1:$L$112</definedName>
    <definedName name="_xlnm.Print_Area" localSheetId="12">'Imp-Türkiye'!$B$1:$L$112</definedName>
    <definedName name="_xlnm.Print_Area" localSheetId="13">'Imp-US | ÉU'!$B$1:$L$112</definedName>
    <definedName name="_xlnm.Print_Area" localSheetId="3">Info!$B$1:$L$57</definedName>
    <definedName name="_xlnm.Print_Area" localSheetId="1">Intro!$B$1:$L$131</definedName>
    <definedName name="_xlnm.Print_Area" localSheetId="16">'Invent | Stock'!$B$1:$L$99</definedName>
    <definedName name="_xlnm.Print_Area" localSheetId="6">Pro!$B$1:$L$79</definedName>
    <definedName name="_xlnm.Print_Area" localSheetId="4">Public!$B$1:$L$409</definedName>
    <definedName name="_xlnm.Print_Titles" localSheetId="17">AddPro!$1:$7</definedName>
    <definedName name="_xlnm.Print_Titles" localSheetId="5">AddPub!$1:$7</definedName>
    <definedName name="_xlnm.Print_Titles" localSheetId="18">Confirm!$1:$7</definedName>
    <definedName name="_xlnm.Print_Titles" localSheetId="2">Exclusions!$1:$7</definedName>
    <definedName name="_xlnm.Print_Titles" localSheetId="8">'Imp-Chin. Taipei chin.'!$1:$8</definedName>
    <definedName name="_xlnm.Print_Titles" localSheetId="10">'Imp-France'!$1:$8</definedName>
    <definedName name="_xlnm.Print_Titles" localSheetId="9">'Imp-Germany|Allemagne'!$1:$8</definedName>
    <definedName name="_xlnm.Print_Titles" localSheetId="14">'Imp-Other | Autre'!$1:$7</definedName>
    <definedName name="_xlnm.Print_Titles" localSheetId="11">'Imp-South Korea|Corée Sud'!$1:$8</definedName>
    <definedName name="_xlnm.Print_Titles" localSheetId="12">'Imp-Türkiye'!$1:$8</definedName>
    <definedName name="_xlnm.Print_Titles" localSheetId="13">'Imp-US | ÉU'!$1:$8</definedName>
    <definedName name="_xlnm.Print_Titles" localSheetId="3">Info!$1:$7</definedName>
    <definedName name="_xlnm.Print_Titles" localSheetId="1">Intro!$1:$7</definedName>
    <definedName name="_xlnm.Print_Titles" localSheetId="16">'Invent | Stock'!$1:$7</definedName>
    <definedName name="_xlnm.Print_Titles" localSheetId="6">Pro!$1:$7</definedName>
    <definedName name="_xlnm.Print_Titles" localSheetId="4">Public!$1:$7</definedName>
    <definedName name="quest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5" i="132" l="1"/>
  <c r="B16" i="132"/>
  <c r="B17" i="132"/>
  <c r="D52" i="134"/>
  <c r="D51" i="134"/>
  <c r="D50" i="134"/>
  <c r="D49" i="134"/>
  <c r="D48" i="134"/>
  <c r="D36" i="134"/>
  <c r="D35" i="134"/>
  <c r="D34" i="134"/>
  <c r="D33" i="134"/>
  <c r="D32" i="134"/>
  <c r="D31" i="134"/>
  <c r="D30" i="134"/>
  <c r="D29" i="134"/>
  <c r="D28" i="134"/>
  <c r="AB68" i="133"/>
  <c r="AA68" i="133"/>
  <c r="Z68" i="133"/>
  <c r="Y68" i="133"/>
  <c r="X68" i="133"/>
  <c r="W68" i="133"/>
  <c r="V68" i="133"/>
  <c r="U68" i="133"/>
  <c r="T68" i="133"/>
  <c r="AB65" i="133"/>
  <c r="AA65" i="133"/>
  <c r="Z65" i="133"/>
  <c r="Y65" i="133"/>
  <c r="X65" i="133"/>
  <c r="W65" i="133"/>
  <c r="V65" i="133"/>
  <c r="U65" i="133"/>
  <c r="T65" i="133"/>
  <c r="AB79" i="132"/>
  <c r="AA79" i="132"/>
  <c r="Z79" i="132"/>
  <c r="Y79" i="132"/>
  <c r="X79" i="132"/>
  <c r="W79" i="132"/>
  <c r="V79" i="132"/>
  <c r="U79" i="132"/>
  <c r="T79" i="132"/>
  <c r="AB76" i="132"/>
  <c r="AA76" i="132"/>
  <c r="Z76" i="132"/>
  <c r="Y76" i="132"/>
  <c r="X76" i="132"/>
  <c r="W76" i="132"/>
  <c r="V76" i="132"/>
  <c r="U76" i="132"/>
  <c r="T76" i="132"/>
  <c r="D47" i="134"/>
  <c r="D46" i="134"/>
  <c r="D45" i="134"/>
  <c r="D44" i="134"/>
  <c r="N71" i="132"/>
  <c r="M71" i="132"/>
  <c r="L71" i="132"/>
  <c r="K71" i="132"/>
  <c r="J71" i="132"/>
  <c r="I71" i="132"/>
  <c r="H71" i="132"/>
  <c r="G71" i="132"/>
  <c r="F71" i="132"/>
  <c r="E71" i="132"/>
  <c r="D43" i="134"/>
  <c r="AB61" i="133"/>
  <c r="AA61" i="133"/>
  <c r="Z61" i="133"/>
  <c r="Y61" i="133"/>
  <c r="X61" i="133"/>
  <c r="W61" i="133"/>
  <c r="V61" i="133"/>
  <c r="U61" i="133"/>
  <c r="T61" i="133"/>
  <c r="S61" i="133"/>
  <c r="AB60" i="133"/>
  <c r="AA60" i="133"/>
  <c r="Z60" i="133"/>
  <c r="Y60" i="133"/>
  <c r="X60" i="133"/>
  <c r="W60" i="133"/>
  <c r="V60" i="133"/>
  <c r="U60" i="133"/>
  <c r="T60" i="133"/>
  <c r="S60" i="133"/>
  <c r="AB59" i="133"/>
  <c r="AA59" i="133"/>
  <c r="Z59" i="133"/>
  <c r="Y59" i="133"/>
  <c r="X59" i="133"/>
  <c r="W59" i="133"/>
  <c r="V59" i="133"/>
  <c r="U59" i="133"/>
  <c r="T59" i="133"/>
  <c r="S59" i="133"/>
  <c r="AB58" i="133"/>
  <c r="AA58" i="133"/>
  <c r="Z58" i="133"/>
  <c r="Y58" i="133"/>
  <c r="X58" i="133"/>
  <c r="W58" i="133"/>
  <c r="V58" i="133"/>
  <c r="U58" i="133"/>
  <c r="T58" i="133"/>
  <c r="S58" i="133"/>
  <c r="AB57" i="133"/>
  <c r="AA57" i="133"/>
  <c r="Z57" i="133"/>
  <c r="Y57" i="133"/>
  <c r="X57" i="133"/>
  <c r="W57" i="133"/>
  <c r="V57" i="133"/>
  <c r="U57" i="133"/>
  <c r="T57" i="133"/>
  <c r="S57" i="133"/>
  <c r="AB56" i="133"/>
  <c r="AA56" i="133"/>
  <c r="Z56" i="133"/>
  <c r="Y56" i="133"/>
  <c r="X56" i="133"/>
  <c r="W56" i="133"/>
  <c r="V56" i="133"/>
  <c r="U56" i="133"/>
  <c r="T56" i="133"/>
  <c r="S56" i="133"/>
  <c r="M61" i="133"/>
  <c r="M60" i="133"/>
  <c r="M59" i="133"/>
  <c r="M58" i="133"/>
  <c r="M57" i="133"/>
  <c r="M56" i="133"/>
  <c r="AB64" i="132"/>
  <c r="AA64" i="132"/>
  <c r="Z64" i="132"/>
  <c r="Y64" i="132"/>
  <c r="X64" i="132"/>
  <c r="W64" i="132"/>
  <c r="V64" i="132"/>
  <c r="U64" i="132"/>
  <c r="T64" i="132"/>
  <c r="S64" i="132"/>
  <c r="AB63" i="132"/>
  <c r="AA63" i="132"/>
  <c r="Z63" i="132"/>
  <c r="Y63" i="132"/>
  <c r="X63" i="132"/>
  <c r="W63" i="132"/>
  <c r="V63" i="132"/>
  <c r="U63" i="132"/>
  <c r="T63" i="132"/>
  <c r="S63" i="132"/>
  <c r="AB62" i="132"/>
  <c r="AA62" i="132"/>
  <c r="Z62" i="132"/>
  <c r="Y62" i="132"/>
  <c r="X62" i="132"/>
  <c r="W62" i="132"/>
  <c r="V62" i="132"/>
  <c r="U62" i="132"/>
  <c r="T62" i="132"/>
  <c r="S62" i="132"/>
  <c r="AB61" i="132"/>
  <c r="AA61" i="132"/>
  <c r="Z61" i="132"/>
  <c r="Y61" i="132"/>
  <c r="X61" i="132"/>
  <c r="W61" i="132"/>
  <c r="V61" i="132"/>
  <c r="U61" i="132"/>
  <c r="T61" i="132"/>
  <c r="S61" i="132"/>
  <c r="AB60" i="132"/>
  <c r="AA60" i="132"/>
  <c r="Z60" i="132"/>
  <c r="Y60" i="132"/>
  <c r="Y75" i="132" s="1"/>
  <c r="Y77" i="132" s="1"/>
  <c r="X60" i="132"/>
  <c r="W60" i="132"/>
  <c r="V60" i="132"/>
  <c r="U60" i="132"/>
  <c r="T60" i="132"/>
  <c r="S60" i="132"/>
  <c r="AB59" i="132"/>
  <c r="AA59" i="132"/>
  <c r="Z59" i="132"/>
  <c r="Y59" i="132"/>
  <c r="X59" i="132"/>
  <c r="W59" i="132"/>
  <c r="V59" i="132"/>
  <c r="U59" i="132"/>
  <c r="T59" i="132"/>
  <c r="S59" i="132"/>
  <c r="M64" i="132"/>
  <c r="M63" i="132"/>
  <c r="M62" i="132"/>
  <c r="M61" i="132"/>
  <c r="M60" i="132"/>
  <c r="M59" i="132"/>
  <c r="AB55" i="133"/>
  <c r="AA55" i="133"/>
  <c r="Z55" i="133"/>
  <c r="Y55" i="133"/>
  <c r="X55" i="133"/>
  <c r="W55" i="133"/>
  <c r="V55" i="133"/>
  <c r="U55" i="133"/>
  <c r="T55" i="133"/>
  <c r="S55" i="133"/>
  <c r="AB54" i="133"/>
  <c r="AA54" i="133"/>
  <c r="Z54" i="133"/>
  <c r="Y54" i="133"/>
  <c r="X54" i="133"/>
  <c r="W54" i="133"/>
  <c r="V54" i="133"/>
  <c r="U54" i="133"/>
  <c r="T54" i="133"/>
  <c r="S54" i="133"/>
  <c r="AB53" i="133"/>
  <c r="AA53" i="133"/>
  <c r="Z53" i="133"/>
  <c r="Y53" i="133"/>
  <c r="X53" i="133"/>
  <c r="W53" i="133"/>
  <c r="V53" i="133"/>
  <c r="U53" i="133"/>
  <c r="T53" i="133"/>
  <c r="S53" i="133"/>
  <c r="AB52" i="133"/>
  <c r="AA52" i="133"/>
  <c r="Z52" i="133"/>
  <c r="Y52" i="133"/>
  <c r="X52" i="133"/>
  <c r="W52" i="133"/>
  <c r="V52" i="133"/>
  <c r="U52" i="133"/>
  <c r="T52" i="133"/>
  <c r="S52" i="133"/>
  <c r="AB51" i="133"/>
  <c r="AA51" i="133"/>
  <c r="Z51" i="133"/>
  <c r="Y51" i="133"/>
  <c r="X51" i="133"/>
  <c r="W51" i="133"/>
  <c r="V51" i="133"/>
  <c r="U51" i="133"/>
  <c r="T51" i="133"/>
  <c r="S51" i="133"/>
  <c r="AB50" i="133"/>
  <c r="AA50" i="133"/>
  <c r="Z50" i="133"/>
  <c r="Y50" i="133"/>
  <c r="X50" i="133"/>
  <c r="W50" i="133"/>
  <c r="V50" i="133"/>
  <c r="U50" i="133"/>
  <c r="T50" i="133"/>
  <c r="S50" i="133"/>
  <c r="AB58" i="132"/>
  <c r="AA58" i="132"/>
  <c r="Z58" i="132"/>
  <c r="Y58" i="132"/>
  <c r="X58" i="132"/>
  <c r="W58" i="132"/>
  <c r="V58" i="132"/>
  <c r="U58" i="132"/>
  <c r="T58" i="132"/>
  <c r="S58" i="132"/>
  <c r="AB57" i="132"/>
  <c r="AA57" i="132"/>
  <c r="Z57" i="132"/>
  <c r="Y57" i="132"/>
  <c r="X57" i="132"/>
  <c r="W57" i="132"/>
  <c r="V57" i="132"/>
  <c r="U57" i="132"/>
  <c r="T57" i="132"/>
  <c r="S57" i="132"/>
  <c r="AB56" i="132"/>
  <c r="AA56" i="132"/>
  <c r="Z56" i="132"/>
  <c r="Y56" i="132"/>
  <c r="X56" i="132"/>
  <c r="W56" i="132"/>
  <c r="V56" i="132"/>
  <c r="U56" i="132"/>
  <c r="T56" i="132"/>
  <c r="S56" i="132"/>
  <c r="AB55" i="132"/>
  <c r="AA55" i="132"/>
  <c r="Z55" i="132"/>
  <c r="Y55" i="132"/>
  <c r="X55" i="132"/>
  <c r="W55" i="132"/>
  <c r="V55" i="132"/>
  <c r="U55" i="132"/>
  <c r="T55" i="132"/>
  <c r="S55" i="132"/>
  <c r="AB54" i="132"/>
  <c r="AA54" i="132"/>
  <c r="Z54" i="132"/>
  <c r="Y54" i="132"/>
  <c r="X54" i="132"/>
  <c r="W54" i="132"/>
  <c r="V54" i="132"/>
  <c r="U54" i="132"/>
  <c r="T54" i="132"/>
  <c r="S54" i="132"/>
  <c r="AB53" i="132"/>
  <c r="AA53" i="132"/>
  <c r="Z53" i="132"/>
  <c r="Y53" i="132"/>
  <c r="X53" i="132"/>
  <c r="W53" i="132"/>
  <c r="V53" i="132"/>
  <c r="U53" i="132"/>
  <c r="T53" i="132"/>
  <c r="S53" i="132"/>
  <c r="AB49" i="133"/>
  <c r="AA49" i="133"/>
  <c r="Z49" i="133"/>
  <c r="Y49" i="133"/>
  <c r="X49" i="133"/>
  <c r="W49" i="133"/>
  <c r="V49" i="133"/>
  <c r="U49" i="133"/>
  <c r="T49" i="133"/>
  <c r="S49" i="133"/>
  <c r="AB48" i="133"/>
  <c r="AA48" i="133"/>
  <c r="Z48" i="133"/>
  <c r="Y48" i="133"/>
  <c r="X48" i="133"/>
  <c r="W48" i="133"/>
  <c r="V48" i="133"/>
  <c r="U48" i="133"/>
  <c r="T48" i="133"/>
  <c r="S48" i="133"/>
  <c r="AB47" i="133"/>
  <c r="AA47" i="133"/>
  <c r="Z47" i="133"/>
  <c r="Y47" i="133"/>
  <c r="X47" i="133"/>
  <c r="W47" i="133"/>
  <c r="V47" i="133"/>
  <c r="U47" i="133"/>
  <c r="T47" i="133"/>
  <c r="S47" i="133"/>
  <c r="AB46" i="133"/>
  <c r="AA46" i="133"/>
  <c r="Z46" i="133"/>
  <c r="Y46" i="133"/>
  <c r="X46" i="133"/>
  <c r="W46" i="133"/>
  <c r="V46" i="133"/>
  <c r="U46" i="133"/>
  <c r="T46" i="133"/>
  <c r="S46" i="133"/>
  <c r="AB45" i="133"/>
  <c r="AA45" i="133"/>
  <c r="Z45" i="133"/>
  <c r="Y45" i="133"/>
  <c r="X45" i="133"/>
  <c r="W45" i="133"/>
  <c r="V45" i="133"/>
  <c r="U45" i="133"/>
  <c r="T45" i="133"/>
  <c r="S45" i="133"/>
  <c r="AB44" i="133"/>
  <c r="AA44" i="133"/>
  <c r="Z44" i="133"/>
  <c r="Y44" i="133"/>
  <c r="X44" i="133"/>
  <c r="W44" i="133"/>
  <c r="V44" i="133"/>
  <c r="U44" i="133"/>
  <c r="T44" i="133"/>
  <c r="S44" i="133"/>
  <c r="AB52" i="132"/>
  <c r="AA52" i="132"/>
  <c r="Z52" i="132"/>
  <c r="Y52" i="132"/>
  <c r="X52" i="132"/>
  <c r="W52" i="132"/>
  <c r="V52" i="132"/>
  <c r="U52" i="132"/>
  <c r="T52" i="132"/>
  <c r="S52" i="132"/>
  <c r="AB51" i="132"/>
  <c r="AA51" i="132"/>
  <c r="Z51" i="132"/>
  <c r="Y51" i="132"/>
  <c r="X51" i="132"/>
  <c r="W51" i="132"/>
  <c r="V51" i="132"/>
  <c r="U51" i="132"/>
  <c r="T51" i="132"/>
  <c r="S51" i="132"/>
  <c r="AB50" i="132"/>
  <c r="AA50" i="132"/>
  <c r="Z50" i="132"/>
  <c r="Y50" i="132"/>
  <c r="X50" i="132"/>
  <c r="W50" i="132"/>
  <c r="V50" i="132"/>
  <c r="U50" i="132"/>
  <c r="T50" i="132"/>
  <c r="S50" i="132"/>
  <c r="AB49" i="132"/>
  <c r="AA49" i="132"/>
  <c r="Z49" i="132"/>
  <c r="Y49" i="132"/>
  <c r="X49" i="132"/>
  <c r="W49" i="132"/>
  <c r="V49" i="132"/>
  <c r="U49" i="132"/>
  <c r="T49" i="132"/>
  <c r="S49" i="132"/>
  <c r="AB48" i="132"/>
  <c r="AA48" i="132"/>
  <c r="Z48" i="132"/>
  <c r="Y48" i="132"/>
  <c r="X48" i="132"/>
  <c r="W48" i="132"/>
  <c r="V48" i="132"/>
  <c r="U48" i="132"/>
  <c r="T48" i="132"/>
  <c r="S48" i="132"/>
  <c r="AB47" i="132"/>
  <c r="AA47" i="132"/>
  <c r="Z47" i="132"/>
  <c r="Y47" i="132"/>
  <c r="X47" i="132"/>
  <c r="W47" i="132"/>
  <c r="V47" i="132"/>
  <c r="U47" i="132"/>
  <c r="T47" i="132"/>
  <c r="S47" i="132"/>
  <c r="AB43" i="133"/>
  <c r="AA43" i="133"/>
  <c r="Z43" i="133"/>
  <c r="Y43" i="133"/>
  <c r="X43" i="133"/>
  <c r="W43" i="133"/>
  <c r="V43" i="133"/>
  <c r="U43" i="133"/>
  <c r="T43" i="133"/>
  <c r="S43" i="133"/>
  <c r="AB42" i="133"/>
  <c r="AA42" i="133"/>
  <c r="Z42" i="133"/>
  <c r="Y42" i="133"/>
  <c r="X42" i="133"/>
  <c r="W42" i="133"/>
  <c r="V42" i="133"/>
  <c r="U42" i="133"/>
  <c r="T42" i="133"/>
  <c r="S42" i="133"/>
  <c r="AB41" i="133"/>
  <c r="AA41" i="133"/>
  <c r="Z41" i="133"/>
  <c r="Y41" i="133"/>
  <c r="X41" i="133"/>
  <c r="W41" i="133"/>
  <c r="V41" i="133"/>
  <c r="U41" i="133"/>
  <c r="T41" i="133"/>
  <c r="S41" i="133"/>
  <c r="AB40" i="133"/>
  <c r="AA40" i="133"/>
  <c r="Z40" i="133"/>
  <c r="Y40" i="133"/>
  <c r="X40" i="133"/>
  <c r="W40" i="133"/>
  <c r="V40" i="133"/>
  <c r="U40" i="133"/>
  <c r="T40" i="133"/>
  <c r="S40" i="133"/>
  <c r="AB39" i="133"/>
  <c r="AA39" i="133"/>
  <c r="Z39" i="133"/>
  <c r="Y39" i="133"/>
  <c r="X39" i="133"/>
  <c r="W39" i="133"/>
  <c r="V39" i="133"/>
  <c r="U39" i="133"/>
  <c r="T39" i="133"/>
  <c r="S39" i="133"/>
  <c r="AB38" i="133"/>
  <c r="AA38" i="133"/>
  <c r="Z38" i="133"/>
  <c r="Y38" i="133"/>
  <c r="X38" i="133"/>
  <c r="W38" i="133"/>
  <c r="V38" i="133"/>
  <c r="U38" i="133"/>
  <c r="T38" i="133"/>
  <c r="S38" i="133"/>
  <c r="AB46" i="132"/>
  <c r="AA46" i="132"/>
  <c r="Z46" i="132"/>
  <c r="Y46" i="132"/>
  <c r="X46" i="132"/>
  <c r="W46" i="132"/>
  <c r="V46" i="132"/>
  <c r="U46" i="132"/>
  <c r="T46" i="132"/>
  <c r="S46" i="132"/>
  <c r="AB45" i="132"/>
  <c r="AA45" i="132"/>
  <c r="Z45" i="132"/>
  <c r="Y45" i="132"/>
  <c r="X45" i="132"/>
  <c r="W45" i="132"/>
  <c r="V45" i="132"/>
  <c r="U45" i="132"/>
  <c r="T45" i="132"/>
  <c r="S45" i="132"/>
  <c r="AB44" i="132"/>
  <c r="AA44" i="132"/>
  <c r="Z44" i="132"/>
  <c r="Y44" i="132"/>
  <c r="X44" i="132"/>
  <c r="W44" i="132"/>
  <c r="V44" i="132"/>
  <c r="U44" i="132"/>
  <c r="T44" i="132"/>
  <c r="S44" i="132"/>
  <c r="AB43" i="132"/>
  <c r="AA43" i="132"/>
  <c r="Z43" i="132"/>
  <c r="Y43" i="132"/>
  <c r="X43" i="132"/>
  <c r="W43" i="132"/>
  <c r="V43" i="132"/>
  <c r="U43" i="132"/>
  <c r="T43" i="132"/>
  <c r="S43" i="132"/>
  <c r="AB42" i="132"/>
  <c r="AA42" i="132"/>
  <c r="Z42" i="132"/>
  <c r="Y42" i="132"/>
  <c r="X42" i="132"/>
  <c r="W42" i="132"/>
  <c r="V42" i="132"/>
  <c r="U42" i="132"/>
  <c r="T42" i="132"/>
  <c r="S42" i="132"/>
  <c r="AB41" i="132"/>
  <c r="AA41" i="132"/>
  <c r="Z41" i="132"/>
  <c r="Y41" i="132"/>
  <c r="X41" i="132"/>
  <c r="W41" i="132"/>
  <c r="V41" i="132"/>
  <c r="U41" i="132"/>
  <c r="T41" i="132"/>
  <c r="S41" i="132"/>
  <c r="AB37" i="133"/>
  <c r="AA37" i="133"/>
  <c r="Z37" i="133"/>
  <c r="Y37" i="133"/>
  <c r="X37" i="133"/>
  <c r="W37" i="133"/>
  <c r="V37" i="133"/>
  <c r="U37" i="133"/>
  <c r="T37" i="133"/>
  <c r="S37" i="133"/>
  <c r="AB36" i="133"/>
  <c r="AA36" i="133"/>
  <c r="Z36" i="133"/>
  <c r="Y36" i="133"/>
  <c r="X36" i="133"/>
  <c r="W36" i="133"/>
  <c r="V36" i="133"/>
  <c r="U36" i="133"/>
  <c r="T36" i="133"/>
  <c r="S36" i="133"/>
  <c r="AB35" i="133"/>
  <c r="AA35" i="133"/>
  <c r="Z35" i="133"/>
  <c r="Y35" i="133"/>
  <c r="X35" i="133"/>
  <c r="W35" i="133"/>
  <c r="V35" i="133"/>
  <c r="U35" i="133"/>
  <c r="T35" i="133"/>
  <c r="S35" i="133"/>
  <c r="AB34" i="133"/>
  <c r="AA34" i="133"/>
  <c r="Z34" i="133"/>
  <c r="Y34" i="133"/>
  <c r="X34" i="133"/>
  <c r="W34" i="133"/>
  <c r="V34" i="133"/>
  <c r="U34" i="133"/>
  <c r="T34" i="133"/>
  <c r="S34" i="133"/>
  <c r="AB33" i="133"/>
  <c r="AA33" i="133"/>
  <c r="Z33" i="133"/>
  <c r="Y33" i="133"/>
  <c r="X33" i="133"/>
  <c r="W33" i="133"/>
  <c r="V33" i="133"/>
  <c r="U33" i="133"/>
  <c r="T33" i="133"/>
  <c r="S33" i="133"/>
  <c r="AB32" i="133"/>
  <c r="AA32" i="133"/>
  <c r="Z32" i="133"/>
  <c r="Y32" i="133"/>
  <c r="X32" i="133"/>
  <c r="W32" i="133"/>
  <c r="V32" i="133"/>
  <c r="U32" i="133"/>
  <c r="T32" i="133"/>
  <c r="S32" i="133"/>
  <c r="AB40" i="132"/>
  <c r="AA40" i="132"/>
  <c r="Z40" i="132"/>
  <c r="Y40" i="132"/>
  <c r="X40" i="132"/>
  <c r="W40" i="132"/>
  <c r="V40" i="132"/>
  <c r="U40" i="132"/>
  <c r="T40" i="132"/>
  <c r="S40" i="132"/>
  <c r="AB39" i="132"/>
  <c r="AA39" i="132"/>
  <c r="Z39" i="132"/>
  <c r="Y39" i="132"/>
  <c r="X39" i="132"/>
  <c r="W39" i="132"/>
  <c r="V39" i="132"/>
  <c r="U39" i="132"/>
  <c r="T39" i="132"/>
  <c r="S39" i="132"/>
  <c r="AB38" i="132"/>
  <c r="AA38" i="132"/>
  <c r="Z38" i="132"/>
  <c r="Y38" i="132"/>
  <c r="X38" i="132"/>
  <c r="W38" i="132"/>
  <c r="V38" i="132"/>
  <c r="U38" i="132"/>
  <c r="T38" i="132"/>
  <c r="S38" i="132"/>
  <c r="AB37" i="132"/>
  <c r="AA37" i="132"/>
  <c r="Z37" i="132"/>
  <c r="Y37" i="132"/>
  <c r="X37" i="132"/>
  <c r="W37" i="132"/>
  <c r="V37" i="132"/>
  <c r="U37" i="132"/>
  <c r="T37" i="132"/>
  <c r="S37" i="132"/>
  <c r="AB36" i="132"/>
  <c r="AA36" i="132"/>
  <c r="Z36" i="132"/>
  <c r="Y36" i="132"/>
  <c r="X36" i="132"/>
  <c r="W36" i="132"/>
  <c r="V36" i="132"/>
  <c r="U36" i="132"/>
  <c r="T36" i="132"/>
  <c r="S36" i="132"/>
  <c r="AB35" i="132"/>
  <c r="AA35" i="132"/>
  <c r="Z35" i="132"/>
  <c r="Y35" i="132"/>
  <c r="X35" i="132"/>
  <c r="W35" i="132"/>
  <c r="V35" i="132"/>
  <c r="U35" i="132"/>
  <c r="T35" i="132"/>
  <c r="S35" i="132"/>
  <c r="AB31" i="133"/>
  <c r="AA31" i="133"/>
  <c r="Z31" i="133"/>
  <c r="Y31" i="133"/>
  <c r="X31" i="133"/>
  <c r="W31" i="133"/>
  <c r="V31" i="133"/>
  <c r="U31" i="133"/>
  <c r="T31" i="133"/>
  <c r="S31" i="133"/>
  <c r="S67" i="133" s="1"/>
  <c r="AB30" i="133"/>
  <c r="AA30" i="133"/>
  <c r="Z30" i="133"/>
  <c r="Y30" i="133"/>
  <c r="X30" i="133"/>
  <c r="W30" i="133"/>
  <c r="V30" i="133"/>
  <c r="U30" i="133"/>
  <c r="T30" i="133"/>
  <c r="S30" i="133"/>
  <c r="AB29" i="133"/>
  <c r="AA29" i="133"/>
  <c r="Z29" i="133"/>
  <c r="Y29" i="133"/>
  <c r="X29" i="133"/>
  <c r="W29" i="133"/>
  <c r="V29" i="133"/>
  <c r="U29" i="133"/>
  <c r="T29" i="133"/>
  <c r="S29" i="133"/>
  <c r="AB28" i="133"/>
  <c r="AA28" i="133"/>
  <c r="Z28" i="133"/>
  <c r="Y28" i="133"/>
  <c r="X28" i="133"/>
  <c r="W28" i="133"/>
  <c r="V28" i="133"/>
  <c r="U28" i="133"/>
  <c r="T28" i="133"/>
  <c r="T67" i="133" s="1"/>
  <c r="T69" i="133" s="1"/>
  <c r="S28" i="133"/>
  <c r="AB27" i="133"/>
  <c r="AA27" i="133"/>
  <c r="Z27" i="133"/>
  <c r="Y27" i="133"/>
  <c r="X27" i="133"/>
  <c r="W27" i="133"/>
  <c r="V27" i="133"/>
  <c r="U27" i="133"/>
  <c r="T27" i="133"/>
  <c r="S27" i="133"/>
  <c r="AB26" i="133"/>
  <c r="AB64" i="133" s="1"/>
  <c r="AB66" i="133" s="1"/>
  <c r="AA26" i="133"/>
  <c r="Z26" i="133"/>
  <c r="Y26" i="133"/>
  <c r="X26" i="133"/>
  <c r="W26" i="133"/>
  <c r="V26" i="133"/>
  <c r="U26" i="133"/>
  <c r="T26" i="133"/>
  <c r="S26" i="133"/>
  <c r="AB34" i="132"/>
  <c r="AA34" i="132"/>
  <c r="Z34" i="132"/>
  <c r="Y34" i="132"/>
  <c r="X34" i="132"/>
  <c r="W34" i="132"/>
  <c r="V34" i="132"/>
  <c r="U34" i="132"/>
  <c r="T34" i="132"/>
  <c r="S34" i="132"/>
  <c r="AB33" i="132"/>
  <c r="AA33" i="132"/>
  <c r="Z33" i="132"/>
  <c r="Y33" i="132"/>
  <c r="X33" i="132"/>
  <c r="W33" i="132"/>
  <c r="V33" i="132"/>
  <c r="U33" i="132"/>
  <c r="T33" i="132"/>
  <c r="S33" i="132"/>
  <c r="AB32" i="132"/>
  <c r="AA32" i="132"/>
  <c r="Z32" i="132"/>
  <c r="Y32" i="132"/>
  <c r="X32" i="132"/>
  <c r="W32" i="132"/>
  <c r="V32" i="132"/>
  <c r="V78" i="132" s="1"/>
  <c r="V80" i="132" s="1"/>
  <c r="U32" i="132"/>
  <c r="T32" i="132"/>
  <c r="S32" i="132"/>
  <c r="AB31" i="132"/>
  <c r="AA31" i="132"/>
  <c r="Z31" i="132"/>
  <c r="Y31" i="132"/>
  <c r="X31" i="132"/>
  <c r="W31" i="132"/>
  <c r="V31" i="132"/>
  <c r="U31" i="132"/>
  <c r="T31" i="132"/>
  <c r="S31" i="132"/>
  <c r="AB30" i="132"/>
  <c r="AA30" i="132"/>
  <c r="Z30" i="132"/>
  <c r="Y30" i="132"/>
  <c r="X30" i="132"/>
  <c r="W30" i="132"/>
  <c r="V30" i="132"/>
  <c r="U30" i="132"/>
  <c r="T30" i="132"/>
  <c r="S30" i="132"/>
  <c r="AB29" i="132"/>
  <c r="AB75" i="132" s="1"/>
  <c r="AB77" i="132" s="1"/>
  <c r="AA29" i="132"/>
  <c r="Z29" i="132"/>
  <c r="Y29" i="132"/>
  <c r="X29" i="132"/>
  <c r="W29" i="132"/>
  <c r="V29" i="132"/>
  <c r="U29" i="132"/>
  <c r="U75" i="132" s="1"/>
  <c r="U77" i="132" s="1"/>
  <c r="T29" i="132"/>
  <c r="S29" i="132"/>
  <c r="D37" i="134"/>
  <c r="AB25" i="133"/>
  <c r="AA25" i="133"/>
  <c r="Z25" i="133"/>
  <c r="Y25" i="133"/>
  <c r="X25" i="133"/>
  <c r="W25" i="133"/>
  <c r="V25" i="133"/>
  <c r="U25" i="133"/>
  <c r="T25" i="133"/>
  <c r="S25" i="133"/>
  <c r="AB24" i="133"/>
  <c r="AA24" i="133"/>
  <c r="Z24" i="133"/>
  <c r="Y24" i="133"/>
  <c r="X24" i="133"/>
  <c r="W24" i="133"/>
  <c r="V24" i="133"/>
  <c r="U24" i="133"/>
  <c r="T24" i="133"/>
  <c r="S24" i="133"/>
  <c r="AB23" i="133"/>
  <c r="AA23" i="133"/>
  <c r="Z23" i="133"/>
  <c r="Y23" i="133"/>
  <c r="X23" i="133"/>
  <c r="W23" i="133"/>
  <c r="W67" i="133" s="1"/>
  <c r="W69" i="133" s="1"/>
  <c r="V23" i="133"/>
  <c r="U23" i="133"/>
  <c r="T23" i="133"/>
  <c r="S23" i="133"/>
  <c r="AB22" i="133"/>
  <c r="AA22" i="133"/>
  <c r="Z22" i="133"/>
  <c r="Z67" i="133" s="1"/>
  <c r="Z69" i="133" s="1"/>
  <c r="Y22" i="133"/>
  <c r="X22" i="133"/>
  <c r="W22" i="133"/>
  <c r="V22" i="133"/>
  <c r="U22" i="133"/>
  <c r="T22" i="133"/>
  <c r="S22" i="133"/>
  <c r="AB21" i="133"/>
  <c r="AA21" i="133"/>
  <c r="Z21" i="133"/>
  <c r="Z64" i="133" s="1"/>
  <c r="Z66" i="133" s="1"/>
  <c r="Y21" i="133"/>
  <c r="X21" i="133"/>
  <c r="W21" i="133"/>
  <c r="V21" i="133"/>
  <c r="U21" i="133"/>
  <c r="T21" i="133"/>
  <c r="T64" i="133" s="1"/>
  <c r="T66" i="133" s="1"/>
  <c r="S21" i="133"/>
  <c r="AB20" i="133"/>
  <c r="AA20" i="133"/>
  <c r="Z20" i="133"/>
  <c r="Y20" i="133"/>
  <c r="X20" i="133"/>
  <c r="W20" i="133"/>
  <c r="V20" i="133"/>
  <c r="U20" i="133"/>
  <c r="T20" i="133"/>
  <c r="S20" i="133"/>
  <c r="AB28" i="132"/>
  <c r="AA28" i="132"/>
  <c r="AA78" i="132" s="1"/>
  <c r="AA80" i="132" s="1"/>
  <c r="Z28" i="132"/>
  <c r="Y28" i="132"/>
  <c r="X28" i="132"/>
  <c r="W28" i="132"/>
  <c r="V28" i="132"/>
  <c r="U28" i="132"/>
  <c r="T28" i="132"/>
  <c r="S28" i="132"/>
  <c r="AB27" i="132"/>
  <c r="AA27" i="132"/>
  <c r="Z27" i="132"/>
  <c r="Y27" i="132"/>
  <c r="X27" i="132"/>
  <c r="W27" i="132"/>
  <c r="V27" i="132"/>
  <c r="U27" i="132"/>
  <c r="T27" i="132"/>
  <c r="S27" i="132"/>
  <c r="AB26" i="132"/>
  <c r="AB78" i="132" s="1"/>
  <c r="AB80" i="132" s="1"/>
  <c r="AA26" i="132"/>
  <c r="Z26" i="132"/>
  <c r="Y26" i="132"/>
  <c r="X26" i="132"/>
  <c r="X78" i="132" s="1"/>
  <c r="X80" i="132" s="1"/>
  <c r="W26" i="132"/>
  <c r="V26" i="132"/>
  <c r="U26" i="132"/>
  <c r="T26" i="132"/>
  <c r="S26" i="132"/>
  <c r="AB25" i="132"/>
  <c r="AA25" i="132"/>
  <c r="Z25" i="132"/>
  <c r="Y25" i="132"/>
  <c r="X25" i="132"/>
  <c r="W25" i="132"/>
  <c r="V25" i="132"/>
  <c r="U25" i="132"/>
  <c r="T25" i="132"/>
  <c r="S25" i="132"/>
  <c r="AB24" i="132"/>
  <c r="AA24" i="132"/>
  <c r="Z24" i="132"/>
  <c r="Y24" i="132"/>
  <c r="X24" i="132"/>
  <c r="W24" i="132"/>
  <c r="V24" i="132"/>
  <c r="U24" i="132"/>
  <c r="T24" i="132"/>
  <c r="T75" i="132" s="1"/>
  <c r="T77" i="132" s="1"/>
  <c r="S24" i="132"/>
  <c r="AB23" i="132"/>
  <c r="AA23" i="132"/>
  <c r="Z23" i="132"/>
  <c r="Y23" i="132"/>
  <c r="X23" i="132"/>
  <c r="W23" i="132"/>
  <c r="V23" i="132"/>
  <c r="U23" i="132"/>
  <c r="T23" i="132"/>
  <c r="S23" i="132"/>
  <c r="G12" i="133"/>
  <c r="P14" i="133"/>
  <c r="O14" i="133"/>
  <c r="N14" i="133"/>
  <c r="M14" i="133"/>
  <c r="L14" i="133"/>
  <c r="P13" i="133"/>
  <c r="O13" i="133"/>
  <c r="N13" i="133"/>
  <c r="M13" i="133"/>
  <c r="P12" i="133"/>
  <c r="O12" i="133"/>
  <c r="N12" i="133"/>
  <c r="M12" i="133"/>
  <c r="L12" i="133"/>
  <c r="P11" i="133"/>
  <c r="O11" i="133"/>
  <c r="N11" i="133"/>
  <c r="M11" i="133"/>
  <c r="L11" i="133"/>
  <c r="P10" i="133"/>
  <c r="O10" i="133"/>
  <c r="N10" i="133"/>
  <c r="M10" i="133"/>
  <c r="L10" i="133"/>
  <c r="P9" i="133"/>
  <c r="O9" i="133"/>
  <c r="N9" i="133"/>
  <c r="M9" i="133"/>
  <c r="L9" i="133"/>
  <c r="P8" i="133"/>
  <c r="O8" i="133"/>
  <c r="N8" i="133"/>
  <c r="M8" i="133"/>
  <c r="L8" i="133"/>
  <c r="P7" i="133"/>
  <c r="O7" i="133"/>
  <c r="N7" i="133"/>
  <c r="M7" i="133"/>
  <c r="L7" i="133"/>
  <c r="P6" i="133"/>
  <c r="O6" i="133"/>
  <c r="N6" i="133"/>
  <c r="M6" i="133"/>
  <c r="G12" i="132"/>
  <c r="P17" i="132"/>
  <c r="O17" i="132"/>
  <c r="N17" i="132"/>
  <c r="M17" i="132"/>
  <c r="L17" i="132"/>
  <c r="P16" i="132"/>
  <c r="O16" i="132"/>
  <c r="N16" i="132"/>
  <c r="M16" i="132"/>
  <c r="P15" i="132"/>
  <c r="O15" i="132"/>
  <c r="N15" i="132"/>
  <c r="M15" i="132"/>
  <c r="P14" i="132"/>
  <c r="O14" i="132"/>
  <c r="N14" i="132"/>
  <c r="M14" i="132"/>
  <c r="P13" i="132"/>
  <c r="O13" i="132"/>
  <c r="N13" i="132"/>
  <c r="M13" i="132"/>
  <c r="P12" i="132"/>
  <c r="O12" i="132"/>
  <c r="N12" i="132"/>
  <c r="M12" i="132"/>
  <c r="L12" i="132"/>
  <c r="P11" i="132"/>
  <c r="O11" i="132"/>
  <c r="N11" i="132"/>
  <c r="M11" i="132"/>
  <c r="L11" i="132"/>
  <c r="P10" i="132"/>
  <c r="O10" i="132"/>
  <c r="N10" i="132"/>
  <c r="M10" i="132"/>
  <c r="L10" i="132"/>
  <c r="P9" i="132"/>
  <c r="O9" i="132"/>
  <c r="N9" i="132"/>
  <c r="M9" i="132"/>
  <c r="L9" i="132"/>
  <c r="P8" i="132"/>
  <c r="O8" i="132"/>
  <c r="N8" i="132"/>
  <c r="M8" i="132"/>
  <c r="L8" i="132"/>
  <c r="P7" i="132"/>
  <c r="O7" i="132"/>
  <c r="N7" i="132"/>
  <c r="M7" i="132"/>
  <c r="L7" i="132"/>
  <c r="P6" i="132"/>
  <c r="O6" i="132"/>
  <c r="N6" i="132"/>
  <c r="M6" i="132"/>
  <c r="D27" i="134"/>
  <c r="D26" i="134"/>
  <c r="D25" i="134"/>
  <c r="D24" i="134"/>
  <c r="D23" i="134"/>
  <c r="D22" i="134"/>
  <c r="D21" i="134"/>
  <c r="D20" i="134"/>
  <c r="D19" i="134"/>
  <c r="D18" i="134"/>
  <c r="D17" i="134"/>
  <c r="D16" i="134"/>
  <c r="D15" i="134"/>
  <c r="D14" i="134"/>
  <c r="D13" i="134"/>
  <c r="D12" i="134"/>
  <c r="D11" i="134"/>
  <c r="D10" i="134"/>
  <c r="D9" i="134"/>
  <c r="D8" i="134"/>
  <c r="D7" i="134"/>
  <c r="D6" i="134"/>
  <c r="D5" i="134"/>
  <c r="D4" i="134"/>
  <c r="D3" i="134"/>
  <c r="D2" i="134"/>
  <c r="H17" i="132"/>
  <c r="H16" i="132"/>
  <c r="H15" i="132"/>
  <c r="H14" i="132"/>
  <c r="H13" i="132"/>
  <c r="H12" i="132"/>
  <c r="H11" i="132"/>
  <c r="H10" i="132"/>
  <c r="H9" i="132"/>
  <c r="H8" i="132"/>
  <c r="H7" i="132"/>
  <c r="H6" i="132"/>
  <c r="E23" i="132" s="1"/>
  <c r="A52" i="134"/>
  <c r="A51" i="134"/>
  <c r="A50" i="134"/>
  <c r="A49" i="134"/>
  <c r="A48" i="134"/>
  <c r="A47" i="134"/>
  <c r="A46" i="134"/>
  <c r="A45" i="134"/>
  <c r="A44" i="134"/>
  <c r="A43" i="134"/>
  <c r="A42" i="134"/>
  <c r="A41" i="134"/>
  <c r="A40" i="134"/>
  <c r="A39" i="134"/>
  <c r="A38" i="134"/>
  <c r="A37" i="134"/>
  <c r="A36" i="134"/>
  <c r="A35" i="134"/>
  <c r="A34" i="134"/>
  <c r="A33" i="134"/>
  <c r="A32" i="134"/>
  <c r="A31" i="134"/>
  <c r="A30" i="134"/>
  <c r="A29" i="134"/>
  <c r="A28" i="134"/>
  <c r="A27" i="134"/>
  <c r="A26" i="134"/>
  <c r="A25" i="134"/>
  <c r="A24" i="134"/>
  <c r="A23" i="134"/>
  <c r="A22" i="134"/>
  <c r="A21" i="134"/>
  <c r="A20" i="134"/>
  <c r="A19" i="134"/>
  <c r="A18" i="134"/>
  <c r="A17" i="134"/>
  <c r="A16" i="134"/>
  <c r="A15" i="134"/>
  <c r="A14" i="134"/>
  <c r="A13" i="134"/>
  <c r="A12" i="134"/>
  <c r="A11" i="134"/>
  <c r="A10" i="134"/>
  <c r="A9" i="134"/>
  <c r="A8" i="134"/>
  <c r="A7" i="134"/>
  <c r="A6" i="134"/>
  <c r="A5" i="134"/>
  <c r="A4" i="134"/>
  <c r="A3" i="134"/>
  <c r="A2" i="134"/>
  <c r="B14" i="133"/>
  <c r="B13" i="133"/>
  <c r="B12" i="133"/>
  <c r="B11" i="133"/>
  <c r="B10" i="133"/>
  <c r="B9" i="133"/>
  <c r="B8" i="133"/>
  <c r="B7" i="133"/>
  <c r="B6" i="133"/>
  <c r="B22" i="133" s="1"/>
  <c r="C22" i="133" s="1"/>
  <c r="B71" i="132"/>
  <c r="B14" i="132"/>
  <c r="B13" i="132"/>
  <c r="B12" i="132"/>
  <c r="B11" i="132"/>
  <c r="B10" i="132"/>
  <c r="B9" i="132"/>
  <c r="B8" i="132"/>
  <c r="B7" i="132"/>
  <c r="B6" i="132"/>
  <c r="B61" i="133"/>
  <c r="C61" i="133" s="1"/>
  <c r="Q58" i="133"/>
  <c r="Q59" i="133" s="1"/>
  <c r="Q60" i="133" s="1"/>
  <c r="Q61" i="133" s="1"/>
  <c r="Q57" i="133"/>
  <c r="Q51" i="133"/>
  <c r="Q52" i="133" s="1"/>
  <c r="Q53" i="133" s="1"/>
  <c r="Q54" i="133" s="1"/>
  <c r="Q55" i="133" s="1"/>
  <c r="U64" i="133"/>
  <c r="U66" i="133" s="1"/>
  <c r="B47" i="133"/>
  <c r="C47" i="133" s="1"/>
  <c r="B46" i="133"/>
  <c r="C46" i="133" s="1"/>
  <c r="Q45" i="133"/>
  <c r="Q46" i="133" s="1"/>
  <c r="Q47" i="133" s="1"/>
  <c r="Q48" i="133" s="1"/>
  <c r="Q49" i="133" s="1"/>
  <c r="Q40" i="133"/>
  <c r="Q41" i="133" s="1"/>
  <c r="Q42" i="133" s="1"/>
  <c r="Q43" i="133" s="1"/>
  <c r="Q39" i="133"/>
  <c r="B37" i="133"/>
  <c r="C37" i="133" s="1"/>
  <c r="B35" i="133"/>
  <c r="C35" i="133" s="1"/>
  <c r="Q34" i="133"/>
  <c r="Q35" i="133" s="1"/>
  <c r="Q36" i="133" s="1"/>
  <c r="Q37" i="133" s="1"/>
  <c r="Q33" i="133"/>
  <c r="D31" i="133"/>
  <c r="D32" i="133" s="1"/>
  <c r="D33" i="133" s="1"/>
  <c r="D34" i="133" s="1"/>
  <c r="D35" i="133" s="1"/>
  <c r="D36" i="133" s="1"/>
  <c r="D37" i="133" s="1"/>
  <c r="D38" i="133" s="1"/>
  <c r="D39" i="133" s="1"/>
  <c r="D40" i="133" s="1"/>
  <c r="D41" i="133" s="1"/>
  <c r="D42" i="133" s="1"/>
  <c r="D43" i="133" s="1"/>
  <c r="D44" i="133" s="1"/>
  <c r="D45" i="133" s="1"/>
  <c r="D46" i="133" s="1"/>
  <c r="D47" i="133" s="1"/>
  <c r="D48" i="133" s="1"/>
  <c r="D49" i="133" s="1"/>
  <c r="D50" i="133" s="1"/>
  <c r="D51" i="133" s="1"/>
  <c r="D52" i="133" s="1"/>
  <c r="D53" i="133" s="1"/>
  <c r="D54" i="133" s="1"/>
  <c r="D55" i="133" s="1"/>
  <c r="D56" i="133" s="1"/>
  <c r="D57" i="133" s="1"/>
  <c r="D58" i="133" s="1"/>
  <c r="D59" i="133" s="1"/>
  <c r="D60" i="133" s="1"/>
  <c r="D61" i="133" s="1"/>
  <c r="D30" i="133"/>
  <c r="K29" i="133"/>
  <c r="K30" i="133" s="1"/>
  <c r="K31" i="133" s="1"/>
  <c r="K28" i="133"/>
  <c r="AA64" i="133"/>
  <c r="AA66" i="133" s="1"/>
  <c r="Q27" i="133"/>
  <c r="Q28" i="133" s="1"/>
  <c r="Q29" i="133" s="1"/>
  <c r="Q30" i="133" s="1"/>
  <c r="Q31" i="133" s="1"/>
  <c r="D27" i="133"/>
  <c r="D28" i="133" s="1"/>
  <c r="K25" i="133"/>
  <c r="B25" i="133"/>
  <c r="C25" i="133" s="1"/>
  <c r="AA67" i="133"/>
  <c r="AA69" i="133" s="1"/>
  <c r="P24" i="133"/>
  <c r="P25" i="133" s="1"/>
  <c r="K24" i="133"/>
  <c r="K23" i="133"/>
  <c r="P22" i="133"/>
  <c r="P23" i="133" s="1"/>
  <c r="N22" i="133"/>
  <c r="N23" i="133" s="1"/>
  <c r="N24" i="133" s="1"/>
  <c r="N25" i="133" s="1"/>
  <c r="N26" i="133" s="1"/>
  <c r="N27" i="133" s="1"/>
  <c r="N28" i="133" s="1"/>
  <c r="N29" i="133" s="1"/>
  <c r="N30" i="133" s="1"/>
  <c r="N31" i="133" s="1"/>
  <c r="K22" i="133"/>
  <c r="D22" i="133"/>
  <c r="D23" i="133" s="1"/>
  <c r="D24" i="133" s="1"/>
  <c r="D25" i="133" s="1"/>
  <c r="Q21" i="133"/>
  <c r="Q22" i="133" s="1"/>
  <c r="Q23" i="133" s="1"/>
  <c r="Q24" i="133" s="1"/>
  <c r="Q25" i="133" s="1"/>
  <c r="N21" i="133"/>
  <c r="L21" i="133"/>
  <c r="L22" i="133" s="1"/>
  <c r="L23" i="133" s="1"/>
  <c r="L24" i="133" s="1"/>
  <c r="L25" i="133" s="1"/>
  <c r="K21" i="133"/>
  <c r="D21" i="133"/>
  <c r="Y64" i="133"/>
  <c r="Y66" i="133" s="1"/>
  <c r="C11" i="133"/>
  <c r="C12" i="133" s="1"/>
  <c r="C13" i="133" s="1"/>
  <c r="C14" i="133" s="1"/>
  <c r="C7" i="133"/>
  <c r="C8" i="133" s="1"/>
  <c r="C9" i="133" s="1"/>
  <c r="C10" i="133" s="1"/>
  <c r="H6" i="133"/>
  <c r="E57" i="133" s="1"/>
  <c r="B61" i="132"/>
  <c r="C61" i="132" s="1"/>
  <c r="E58" i="132"/>
  <c r="B57" i="132"/>
  <c r="C57" i="132" s="1"/>
  <c r="B56" i="132"/>
  <c r="C56" i="132" s="1"/>
  <c r="B54" i="132"/>
  <c r="C54" i="132" s="1"/>
  <c r="E52" i="132"/>
  <c r="B51" i="132"/>
  <c r="C51" i="132" s="1"/>
  <c r="B50" i="132"/>
  <c r="C50" i="132" s="1"/>
  <c r="B48" i="132"/>
  <c r="C48" i="132" s="1"/>
  <c r="B45" i="132"/>
  <c r="C45" i="132" s="1"/>
  <c r="B44" i="132"/>
  <c r="C44" i="132" s="1"/>
  <c r="B42" i="132"/>
  <c r="C42" i="132" s="1"/>
  <c r="D37" i="132"/>
  <c r="D38" i="132" s="1"/>
  <c r="D39" i="132" s="1"/>
  <c r="D40" i="132" s="1"/>
  <c r="D41" i="132" s="1"/>
  <c r="D42" i="132" s="1"/>
  <c r="D43" i="132" s="1"/>
  <c r="D44" i="132" s="1"/>
  <c r="D45" i="132" s="1"/>
  <c r="D46" i="132" s="1"/>
  <c r="D47" i="132" s="1"/>
  <c r="D48" i="132" s="1"/>
  <c r="D49" i="132" s="1"/>
  <c r="D50" i="132" s="1"/>
  <c r="D51" i="132" s="1"/>
  <c r="D52" i="132" s="1"/>
  <c r="D53" i="132" s="1"/>
  <c r="D54" i="132" s="1"/>
  <c r="D55" i="132" s="1"/>
  <c r="D56" i="132" s="1"/>
  <c r="D57" i="132" s="1"/>
  <c r="D58" i="132" s="1"/>
  <c r="D59" i="132" s="1"/>
  <c r="D60" i="132" s="1"/>
  <c r="D61" i="132" s="1"/>
  <c r="D62" i="132" s="1"/>
  <c r="D63" i="132" s="1"/>
  <c r="D64" i="132" s="1"/>
  <c r="AA75" i="132"/>
  <c r="AA77" i="132" s="1"/>
  <c r="D35" i="132"/>
  <c r="D36" i="132" s="1"/>
  <c r="D34" i="132"/>
  <c r="B34" i="132"/>
  <c r="C34" i="132" s="1"/>
  <c r="D33" i="132"/>
  <c r="B33" i="132"/>
  <c r="C33" i="132" s="1"/>
  <c r="K32" i="132"/>
  <c r="K33" i="132" s="1"/>
  <c r="K34" i="132" s="1"/>
  <c r="K31" i="132"/>
  <c r="D31" i="132"/>
  <c r="Q30" i="132"/>
  <c r="Q31" i="132" s="1"/>
  <c r="Q32" i="132" s="1"/>
  <c r="Q33" i="132" s="1"/>
  <c r="Q34" i="132" s="1"/>
  <c r="D30" i="132"/>
  <c r="P28" i="132"/>
  <c r="K28" i="132"/>
  <c r="P27" i="132"/>
  <c r="K27" i="132"/>
  <c r="Z78" i="132"/>
  <c r="Z80" i="132" s="1"/>
  <c r="K26" i="132"/>
  <c r="B26" i="132"/>
  <c r="C26" i="132" s="1"/>
  <c r="U78" i="132"/>
  <c r="U80" i="132" s="1"/>
  <c r="P25" i="132"/>
  <c r="P26" i="132" s="1"/>
  <c r="K25" i="132"/>
  <c r="B25" i="132"/>
  <c r="C25" i="132" s="1"/>
  <c r="Q24" i="132"/>
  <c r="Q25" i="132" s="1"/>
  <c r="Q26" i="132" s="1"/>
  <c r="Q27" i="132" s="1"/>
  <c r="Q28" i="132" s="1"/>
  <c r="N24" i="132"/>
  <c r="N25" i="132" s="1"/>
  <c r="N26" i="132" s="1"/>
  <c r="N27" i="132" s="1"/>
  <c r="N28" i="132" s="1"/>
  <c r="N29" i="132" s="1"/>
  <c r="N30" i="132" s="1"/>
  <c r="N31" i="132" s="1"/>
  <c r="N32" i="132" s="1"/>
  <c r="N33" i="132" s="1"/>
  <c r="N34" i="132" s="1"/>
  <c r="L24" i="132"/>
  <c r="L25" i="132" s="1"/>
  <c r="L26" i="132" s="1"/>
  <c r="L27" i="132" s="1"/>
  <c r="L28" i="132" s="1"/>
  <c r="K24" i="132"/>
  <c r="D24" i="132"/>
  <c r="D25" i="132" s="1"/>
  <c r="D26" i="132" s="1"/>
  <c r="D27" i="132" s="1"/>
  <c r="D28" i="132" s="1"/>
  <c r="X75" i="132"/>
  <c r="X77" i="132" s="1"/>
  <c r="V75" i="132"/>
  <c r="V77" i="132" s="1"/>
  <c r="C12" i="132"/>
  <c r="C13" i="132" s="1"/>
  <c r="C14" i="132" s="1"/>
  <c r="C11" i="132"/>
  <c r="C7" i="132"/>
  <c r="C8" i="132" s="1"/>
  <c r="C9" i="132" s="1"/>
  <c r="C10" i="132" s="1"/>
  <c r="E63" i="90"/>
  <c r="E62" i="90"/>
  <c r="E61" i="90"/>
  <c r="E60" i="90"/>
  <c r="E59" i="90"/>
  <c r="E58" i="90"/>
  <c r="E57" i="90"/>
  <c r="E45" i="90"/>
  <c r="E44" i="90"/>
  <c r="E43" i="90"/>
  <c r="E42" i="90"/>
  <c r="E41" i="90"/>
  <c r="E40" i="90"/>
  <c r="E39" i="90"/>
  <c r="E31" i="132" l="1"/>
  <c r="E40" i="132"/>
  <c r="E55" i="132"/>
  <c r="H7" i="133"/>
  <c r="H8" i="133" s="1"/>
  <c r="H9" i="133" s="1"/>
  <c r="H10" i="133" s="1"/>
  <c r="H11" i="133" s="1"/>
  <c r="H12" i="133" s="1"/>
  <c r="H13" i="133" s="1"/>
  <c r="H14" i="133" s="1"/>
  <c r="B29" i="133"/>
  <c r="C29" i="133" s="1"/>
  <c r="B39" i="133"/>
  <c r="C39" i="133" s="1"/>
  <c r="B48" i="133"/>
  <c r="C48" i="133" s="1"/>
  <c r="B50" i="133"/>
  <c r="C50" i="133" s="1"/>
  <c r="E43" i="132"/>
  <c r="E60" i="133"/>
  <c r="E60" i="132"/>
  <c r="B23" i="133"/>
  <c r="C23" i="133" s="1"/>
  <c r="B27" i="133"/>
  <c r="C27" i="133" s="1"/>
  <c r="B31" i="133"/>
  <c r="C31" i="133" s="1"/>
  <c r="B52" i="133"/>
  <c r="C52" i="133" s="1"/>
  <c r="E28" i="133"/>
  <c r="B30" i="133"/>
  <c r="C30" i="133" s="1"/>
  <c r="B41" i="133"/>
  <c r="C41" i="133" s="1"/>
  <c r="B40" i="133"/>
  <c r="C40" i="133" s="1"/>
  <c r="E64" i="132"/>
  <c r="B24" i="133"/>
  <c r="C24" i="133" s="1"/>
  <c r="B56" i="133"/>
  <c r="C56" i="133" s="1"/>
  <c r="E26" i="133"/>
  <c r="E46" i="132"/>
  <c r="B54" i="133"/>
  <c r="C54" i="133" s="1"/>
  <c r="E49" i="132"/>
  <c r="B33" i="133"/>
  <c r="C33" i="133" s="1"/>
  <c r="B42" i="133"/>
  <c r="C42" i="133" s="1"/>
  <c r="B21" i="133"/>
  <c r="C21" i="133" s="1"/>
  <c r="B44" i="133"/>
  <c r="C44" i="133" s="1"/>
  <c r="B58" i="133"/>
  <c r="C58" i="133" s="1"/>
  <c r="E29" i="132"/>
  <c r="B59" i="133"/>
  <c r="C59" i="133" s="1"/>
  <c r="Y78" i="132"/>
  <c r="Y80" i="132" s="1"/>
  <c r="X67" i="133"/>
  <c r="X69" i="133" s="1"/>
  <c r="Y67" i="133"/>
  <c r="Y69" i="133" s="1"/>
  <c r="B63" i="132"/>
  <c r="C63" i="132" s="1"/>
  <c r="B59" i="132"/>
  <c r="C59" i="132" s="1"/>
  <c r="B53" i="132"/>
  <c r="C53" i="132" s="1"/>
  <c r="B47" i="132"/>
  <c r="C47" i="132" s="1"/>
  <c r="B41" i="132"/>
  <c r="C41" i="132" s="1"/>
  <c r="B35" i="132"/>
  <c r="C35" i="132" s="1"/>
  <c r="B23" i="132"/>
  <c r="C23" i="132" s="1"/>
  <c r="B29" i="132"/>
  <c r="C29" i="132" s="1"/>
  <c r="B58" i="132"/>
  <c r="C58" i="132" s="1"/>
  <c r="B52" i="132"/>
  <c r="C52" i="132" s="1"/>
  <c r="B46" i="132"/>
  <c r="C46" i="132" s="1"/>
  <c r="B40" i="132"/>
  <c r="C40" i="132" s="1"/>
  <c r="B32" i="132"/>
  <c r="C32" i="132" s="1"/>
  <c r="B62" i="132"/>
  <c r="C62" i="132" s="1"/>
  <c r="B27" i="132"/>
  <c r="C27" i="132" s="1"/>
  <c r="B31" i="132"/>
  <c r="C31" i="132" s="1"/>
  <c r="B55" i="132"/>
  <c r="C55" i="132" s="1"/>
  <c r="B49" i="132"/>
  <c r="C49" i="132" s="1"/>
  <c r="B43" i="132"/>
  <c r="C43" i="132" s="1"/>
  <c r="B37" i="132"/>
  <c r="C37" i="132" s="1"/>
  <c r="B28" i="132"/>
  <c r="C28" i="132" s="1"/>
  <c r="B64" i="132"/>
  <c r="C64" i="132" s="1"/>
  <c r="B60" i="132"/>
  <c r="C60" i="132" s="1"/>
  <c r="E62" i="132"/>
  <c r="E32" i="132"/>
  <c r="E27" i="132"/>
  <c r="E57" i="132"/>
  <c r="E51" i="132"/>
  <c r="E45" i="132"/>
  <c r="E39" i="132"/>
  <c r="E34" i="132"/>
  <c r="E25" i="132"/>
  <c r="E61" i="132"/>
  <c r="E56" i="132"/>
  <c r="E50" i="132"/>
  <c r="E44" i="132"/>
  <c r="E38" i="132"/>
  <c r="E54" i="132"/>
  <c r="E48" i="132"/>
  <c r="E42" i="132"/>
  <c r="E36" i="132"/>
  <c r="E33" i="132"/>
  <c r="E26" i="132"/>
  <c r="E63" i="132"/>
  <c r="E59" i="132"/>
  <c r="E35" i="132"/>
  <c r="E30" i="132"/>
  <c r="E24" i="132"/>
  <c r="E53" i="132"/>
  <c r="E47" i="132"/>
  <c r="E41" i="132"/>
  <c r="S78" i="132"/>
  <c r="E55" i="133"/>
  <c r="T78" i="132"/>
  <c r="T80" i="132" s="1"/>
  <c r="V64" i="133"/>
  <c r="V66" i="133" s="1"/>
  <c r="E36" i="133"/>
  <c r="E40" i="133"/>
  <c r="E51" i="133"/>
  <c r="W64" i="133"/>
  <c r="W66" i="133" s="1"/>
  <c r="W75" i="132"/>
  <c r="W77" i="132" s="1"/>
  <c r="Z75" i="132"/>
  <c r="Z77" i="132" s="1"/>
  <c r="E38" i="133"/>
  <c r="B36" i="132"/>
  <c r="C36" i="132" s="1"/>
  <c r="E37" i="132"/>
  <c r="B39" i="132"/>
  <c r="C39" i="132" s="1"/>
  <c r="E34" i="133"/>
  <c r="B24" i="132"/>
  <c r="C24" i="132" s="1"/>
  <c r="E28" i="132"/>
  <c r="E20" i="133"/>
  <c r="E44" i="133"/>
  <c r="E53" i="133"/>
  <c r="U67" i="133"/>
  <c r="U69" i="133" s="1"/>
  <c r="V67" i="133"/>
  <c r="V69" i="133" s="1"/>
  <c r="E42" i="133"/>
  <c r="E25" i="133"/>
  <c r="E45" i="133"/>
  <c r="E61" i="133"/>
  <c r="E58" i="133"/>
  <c r="E50" i="133"/>
  <c r="E46" i="133"/>
  <c r="E49" i="133"/>
  <c r="E54" i="133"/>
  <c r="E37" i="133"/>
  <c r="E33" i="133"/>
  <c r="E30" i="133"/>
  <c r="E23" i="133"/>
  <c r="E41" i="133"/>
  <c r="E27" i="133"/>
  <c r="E21" i="133"/>
  <c r="E32" i="133"/>
  <c r="E48" i="133"/>
  <c r="E29" i="133"/>
  <c r="E24" i="133"/>
  <c r="E59" i="133"/>
  <c r="E56" i="133"/>
  <c r="E52" i="133"/>
  <c r="E35" i="133"/>
  <c r="E43" i="133"/>
  <c r="E39" i="133"/>
  <c r="E31" i="133"/>
  <c r="E22" i="133"/>
  <c r="B38" i="132"/>
  <c r="C38" i="132" s="1"/>
  <c r="X64" i="133"/>
  <c r="X66" i="133" s="1"/>
  <c r="AB67" i="133"/>
  <c r="AB69" i="133" s="1"/>
  <c r="B30" i="132"/>
  <c r="C30" i="132" s="1"/>
  <c r="S64" i="133"/>
  <c r="E47" i="133"/>
  <c r="S75" i="132"/>
  <c r="W78" i="132"/>
  <c r="W80" i="132" s="1"/>
  <c r="B26" i="133"/>
  <c r="C26" i="133" s="1"/>
  <c r="B36" i="133"/>
  <c r="C36" i="133" s="1"/>
  <c r="B53" i="133"/>
  <c r="C53" i="133" s="1"/>
  <c r="B57" i="133"/>
  <c r="C57" i="133" s="1"/>
  <c r="B60" i="133"/>
  <c r="C60" i="133" s="1"/>
  <c r="B20" i="133"/>
  <c r="C20" i="133" s="1"/>
  <c r="B32" i="133"/>
  <c r="C32" i="133" s="1"/>
  <c r="B45" i="133"/>
  <c r="C45" i="133" s="1"/>
  <c r="B49" i="133"/>
  <c r="C49" i="133" s="1"/>
  <c r="B28" i="133"/>
  <c r="C28" i="133" s="1"/>
  <c r="B34" i="133"/>
  <c r="C34" i="133" s="1"/>
  <c r="B38" i="133"/>
  <c r="C38" i="133" s="1"/>
  <c r="B51" i="133"/>
  <c r="C51" i="133" s="1"/>
  <c r="B55" i="133"/>
  <c r="C55" i="133" s="1"/>
  <c r="B43" i="133"/>
  <c r="C43" i="133" s="1"/>
  <c r="H10" i="81"/>
  <c r="G78" i="90" l="1"/>
  <c r="H78" i="90"/>
  <c r="I78" i="90"/>
  <c r="J78" i="90"/>
  <c r="F78" i="90"/>
  <c r="H42" i="92"/>
  <c r="I42" i="92"/>
  <c r="J42" i="92"/>
  <c r="K42" i="92"/>
  <c r="G74" i="90"/>
  <c r="H74" i="90"/>
  <c r="I74" i="90"/>
  <c r="J74" i="90"/>
  <c r="F74" i="90"/>
  <c r="L16" i="132" s="1"/>
  <c r="G73" i="90"/>
  <c r="H73" i="90"/>
  <c r="I73" i="90"/>
  <c r="J73" i="90"/>
  <c r="F73" i="90"/>
  <c r="L15" i="132" s="1"/>
  <c r="B74" i="90"/>
  <c r="B73" i="90"/>
  <c r="F71" i="90"/>
  <c r="G63" i="90"/>
  <c r="H63" i="90"/>
  <c r="I63" i="90"/>
  <c r="J63" i="90"/>
  <c r="F63" i="90"/>
  <c r="G62" i="90"/>
  <c r="H62" i="90"/>
  <c r="I62" i="90"/>
  <c r="J62" i="90"/>
  <c r="F62" i="90"/>
  <c r="G61" i="90"/>
  <c r="H61" i="90"/>
  <c r="I61" i="90"/>
  <c r="J61" i="90"/>
  <c r="F61" i="90"/>
  <c r="G60" i="90"/>
  <c r="H60" i="90"/>
  <c r="I60" i="90"/>
  <c r="J60" i="90"/>
  <c r="F60" i="90"/>
  <c r="G59" i="90"/>
  <c r="H59" i="90"/>
  <c r="I59" i="90"/>
  <c r="J59" i="90"/>
  <c r="F59" i="90"/>
  <c r="G58" i="90"/>
  <c r="H58" i="90"/>
  <c r="I58" i="90"/>
  <c r="J58" i="90"/>
  <c r="F58" i="90"/>
  <c r="G57" i="90"/>
  <c r="H57" i="90"/>
  <c r="I57" i="90"/>
  <c r="J57" i="90"/>
  <c r="G45" i="90"/>
  <c r="H45" i="90"/>
  <c r="I45" i="90"/>
  <c r="J45" i="90"/>
  <c r="F45" i="90"/>
  <c r="G44" i="90"/>
  <c r="H44" i="90"/>
  <c r="I44" i="90"/>
  <c r="J44" i="90"/>
  <c r="F44" i="90"/>
  <c r="G43" i="90"/>
  <c r="H43" i="90"/>
  <c r="I43" i="90"/>
  <c r="J43" i="90"/>
  <c r="F43" i="90"/>
  <c r="G42" i="90"/>
  <c r="H42" i="90"/>
  <c r="I42" i="90"/>
  <c r="J42" i="90"/>
  <c r="F42" i="90"/>
  <c r="G41" i="90"/>
  <c r="H41" i="90"/>
  <c r="I41" i="90"/>
  <c r="J41" i="90"/>
  <c r="F41" i="90"/>
  <c r="G40" i="90"/>
  <c r="H40" i="90"/>
  <c r="I40" i="90"/>
  <c r="J40" i="90"/>
  <c r="F40" i="90"/>
  <c r="G39" i="90"/>
  <c r="H39" i="90"/>
  <c r="I39" i="90"/>
  <c r="J39" i="90"/>
  <c r="P15" i="83" l="1"/>
  <c r="O15" i="83"/>
  <c r="G23" i="131" l="1"/>
  <c r="G23" i="129"/>
  <c r="G23" i="130"/>
  <c r="B102" i="131"/>
  <c r="C100" i="131"/>
  <c r="H98" i="131"/>
  <c r="G98" i="131"/>
  <c r="F98" i="131"/>
  <c r="E98" i="131"/>
  <c r="D98" i="131"/>
  <c r="B95" i="131"/>
  <c r="K91" i="131"/>
  <c r="J91" i="131"/>
  <c r="I91" i="131"/>
  <c r="H91" i="131"/>
  <c r="K90" i="131"/>
  <c r="J90" i="131"/>
  <c r="I90" i="131"/>
  <c r="H90" i="131"/>
  <c r="G90" i="131"/>
  <c r="K89" i="131"/>
  <c r="J89" i="131"/>
  <c r="I89" i="131"/>
  <c r="H89" i="131"/>
  <c r="G89" i="131"/>
  <c r="G91" i="131" s="1"/>
  <c r="B89" i="131"/>
  <c r="B88" i="131"/>
  <c r="K87" i="131"/>
  <c r="J87" i="131"/>
  <c r="I87" i="131"/>
  <c r="H87" i="131"/>
  <c r="G87" i="131"/>
  <c r="P85" i="131"/>
  <c r="O85" i="131"/>
  <c r="B85" i="131"/>
  <c r="K84" i="131"/>
  <c r="J84" i="131"/>
  <c r="I84" i="131"/>
  <c r="H84" i="131"/>
  <c r="G84" i="131"/>
  <c r="D83" i="131"/>
  <c r="D86" i="131" s="1"/>
  <c r="P82" i="131"/>
  <c r="O82" i="131"/>
  <c r="B82" i="131"/>
  <c r="B81" i="131"/>
  <c r="K80" i="131"/>
  <c r="J80" i="131"/>
  <c r="I80" i="131"/>
  <c r="H80" i="131"/>
  <c r="G80" i="131"/>
  <c r="P78" i="131"/>
  <c r="O78" i="131"/>
  <c r="B78" i="131" s="1"/>
  <c r="K77" i="131"/>
  <c r="J77" i="131"/>
  <c r="I77" i="131"/>
  <c r="H77" i="131"/>
  <c r="G77" i="131"/>
  <c r="D76" i="131"/>
  <c r="D79" i="131" s="1"/>
  <c r="D90" i="131" s="1"/>
  <c r="P75" i="131"/>
  <c r="O75" i="131"/>
  <c r="B75" i="131"/>
  <c r="B74" i="131"/>
  <c r="B73" i="131"/>
  <c r="J72" i="131"/>
  <c r="I72" i="131"/>
  <c r="H72" i="131"/>
  <c r="G72" i="131"/>
  <c r="D72" i="131"/>
  <c r="K71" i="131"/>
  <c r="J71" i="131"/>
  <c r="I71" i="131"/>
  <c r="H71" i="131"/>
  <c r="G71" i="131"/>
  <c r="D71" i="131"/>
  <c r="K70" i="131"/>
  <c r="K72" i="131" s="1"/>
  <c r="J70" i="131"/>
  <c r="I70" i="131"/>
  <c r="H70" i="131"/>
  <c r="G70" i="131"/>
  <c r="B70" i="131"/>
  <c r="K69" i="131"/>
  <c r="J69" i="131"/>
  <c r="I69" i="131"/>
  <c r="H69" i="131"/>
  <c r="G69" i="131"/>
  <c r="D69" i="131"/>
  <c r="D68" i="131"/>
  <c r="B67" i="131"/>
  <c r="K66" i="131"/>
  <c r="J66" i="131"/>
  <c r="I66" i="131"/>
  <c r="H66" i="131"/>
  <c r="G66" i="131"/>
  <c r="D66" i="131"/>
  <c r="D91" i="131" s="1"/>
  <c r="D65" i="131"/>
  <c r="B64" i="131"/>
  <c r="B63" i="131"/>
  <c r="B62" i="131"/>
  <c r="K60" i="131"/>
  <c r="J60" i="131"/>
  <c r="G60" i="131"/>
  <c r="H60" i="131" s="1"/>
  <c r="I60" i="131" s="1"/>
  <c r="K58" i="131"/>
  <c r="J58" i="131"/>
  <c r="I58" i="131"/>
  <c r="H58" i="131"/>
  <c r="G58" i="131"/>
  <c r="K57" i="131"/>
  <c r="J57" i="131"/>
  <c r="I57" i="131"/>
  <c r="H57" i="131"/>
  <c r="G57" i="131"/>
  <c r="K56" i="131"/>
  <c r="J56" i="131"/>
  <c r="I56" i="131"/>
  <c r="H56" i="131"/>
  <c r="G56" i="131"/>
  <c r="B56" i="131"/>
  <c r="B55" i="131"/>
  <c r="K54" i="131"/>
  <c r="J54" i="131"/>
  <c r="I54" i="131"/>
  <c r="H54" i="131"/>
  <c r="G54" i="131"/>
  <c r="P52" i="131"/>
  <c r="O52" i="131"/>
  <c r="B52" i="131"/>
  <c r="K51" i="131"/>
  <c r="J51" i="131"/>
  <c r="I51" i="131"/>
  <c r="H51" i="131"/>
  <c r="G51" i="131"/>
  <c r="D50" i="131"/>
  <c r="D53" i="131" s="1"/>
  <c r="P49" i="131"/>
  <c r="O49" i="131"/>
  <c r="B49" i="131"/>
  <c r="B48" i="131"/>
  <c r="K47" i="131"/>
  <c r="J47" i="131"/>
  <c r="I47" i="131"/>
  <c r="H47" i="131"/>
  <c r="G47" i="131"/>
  <c r="P45" i="131"/>
  <c r="O45" i="131"/>
  <c r="B45" i="131" s="1"/>
  <c r="K44" i="131"/>
  <c r="J44" i="131"/>
  <c r="I44" i="131"/>
  <c r="H44" i="131"/>
  <c r="G44" i="131"/>
  <c r="P43" i="131"/>
  <c r="O43" i="131"/>
  <c r="B42" i="131" s="1"/>
  <c r="D43" i="131"/>
  <c r="D46" i="131" s="1"/>
  <c r="D57" i="131" s="1"/>
  <c r="B41" i="131"/>
  <c r="B40" i="131"/>
  <c r="I39" i="131"/>
  <c r="H39" i="131"/>
  <c r="G39" i="131"/>
  <c r="D39" i="131"/>
  <c r="K38" i="131"/>
  <c r="J38" i="131"/>
  <c r="I38" i="131"/>
  <c r="H38" i="131"/>
  <c r="G38" i="131"/>
  <c r="D38" i="131"/>
  <c r="K37" i="131"/>
  <c r="K39" i="131" s="1"/>
  <c r="J37" i="131"/>
  <c r="J39" i="131" s="1"/>
  <c r="I37" i="131"/>
  <c r="H37" i="131"/>
  <c r="G37" i="131"/>
  <c r="D37" i="131"/>
  <c r="B37" i="131"/>
  <c r="K36" i="131"/>
  <c r="J36" i="131"/>
  <c r="I36" i="131"/>
  <c r="H36" i="131"/>
  <c r="G36" i="131"/>
  <c r="D36" i="131"/>
  <c r="D35" i="131"/>
  <c r="D34" i="131"/>
  <c r="B34" i="131"/>
  <c r="K33" i="131"/>
  <c r="J33" i="131"/>
  <c r="I33" i="131"/>
  <c r="H33" i="131"/>
  <c r="G33" i="131"/>
  <c r="D33" i="131"/>
  <c r="D47" i="131" s="1"/>
  <c r="D32" i="131"/>
  <c r="D31" i="131"/>
  <c r="D42" i="131" s="1"/>
  <c r="D49" i="131" s="1"/>
  <c r="D52" i="131" s="1"/>
  <c r="B31" i="131"/>
  <c r="B30" i="131"/>
  <c r="B29" i="131"/>
  <c r="K27" i="131"/>
  <c r="J27" i="131"/>
  <c r="I27" i="131"/>
  <c r="H27" i="131"/>
  <c r="G27" i="131"/>
  <c r="B23" i="131"/>
  <c r="B20" i="131"/>
  <c r="B18" i="131"/>
  <c r="B102" i="130"/>
  <c r="C100" i="130"/>
  <c r="H98" i="130"/>
  <c r="G98" i="130"/>
  <c r="D98" i="130"/>
  <c r="E98" i="130" s="1"/>
  <c r="F98" i="130" s="1"/>
  <c r="B95" i="130"/>
  <c r="K91" i="130"/>
  <c r="J91" i="130"/>
  <c r="I91" i="130"/>
  <c r="H91" i="130"/>
  <c r="K90" i="130"/>
  <c r="J90" i="130"/>
  <c r="I90" i="130"/>
  <c r="H90" i="130"/>
  <c r="G90" i="130"/>
  <c r="K89" i="130"/>
  <c r="J89" i="130"/>
  <c r="I89" i="130"/>
  <c r="H89" i="130"/>
  <c r="G89" i="130"/>
  <c r="G91" i="130" s="1"/>
  <c r="B89" i="130"/>
  <c r="B88" i="130"/>
  <c r="K87" i="130"/>
  <c r="J87" i="130"/>
  <c r="I87" i="130"/>
  <c r="H87" i="130"/>
  <c r="G87" i="130"/>
  <c r="P85" i="130"/>
  <c r="O85" i="130"/>
  <c r="B85" i="130"/>
  <c r="K84" i="130"/>
  <c r="J84" i="130"/>
  <c r="I84" i="130"/>
  <c r="H84" i="130"/>
  <c r="G84" i="130"/>
  <c r="D83" i="130"/>
  <c r="D86" i="130" s="1"/>
  <c r="P82" i="130"/>
  <c r="O82" i="130"/>
  <c r="B82" i="130"/>
  <c r="B81" i="130"/>
  <c r="K80" i="130"/>
  <c r="J80" i="130"/>
  <c r="I80" i="130"/>
  <c r="H80" i="130"/>
  <c r="G80" i="130"/>
  <c r="P78" i="130"/>
  <c r="O78" i="130"/>
  <c r="B78" i="130" s="1"/>
  <c r="K77" i="130"/>
  <c r="J77" i="130"/>
  <c r="I77" i="130"/>
  <c r="H77" i="130"/>
  <c r="G77" i="130"/>
  <c r="D76" i="130"/>
  <c r="D79" i="130" s="1"/>
  <c r="D90" i="130" s="1"/>
  <c r="P75" i="130"/>
  <c r="O75" i="130"/>
  <c r="B75" i="130" s="1"/>
  <c r="B74" i="130"/>
  <c r="B73" i="130"/>
  <c r="I72" i="130"/>
  <c r="H72" i="130"/>
  <c r="G72" i="130"/>
  <c r="D72" i="130"/>
  <c r="K71" i="130"/>
  <c r="J71" i="130"/>
  <c r="I71" i="130"/>
  <c r="H71" i="130"/>
  <c r="G71" i="130"/>
  <c r="D71" i="130"/>
  <c r="K70" i="130"/>
  <c r="K72" i="130" s="1"/>
  <c r="J70" i="130"/>
  <c r="J72" i="130" s="1"/>
  <c r="I70" i="130"/>
  <c r="H70" i="130"/>
  <c r="G70" i="130"/>
  <c r="B70" i="130"/>
  <c r="K69" i="130"/>
  <c r="J69" i="130"/>
  <c r="I69" i="130"/>
  <c r="H69" i="130"/>
  <c r="G69" i="130"/>
  <c r="D69" i="130"/>
  <c r="D68" i="130"/>
  <c r="B67" i="130"/>
  <c r="K66" i="130"/>
  <c r="J66" i="130"/>
  <c r="I66" i="130"/>
  <c r="H66" i="130"/>
  <c r="G66" i="130"/>
  <c r="D66" i="130"/>
  <c r="D91" i="130" s="1"/>
  <c r="D65" i="130"/>
  <c r="B64" i="130"/>
  <c r="B63" i="130"/>
  <c r="B62" i="130"/>
  <c r="K60" i="130"/>
  <c r="J60" i="130"/>
  <c r="I60" i="130"/>
  <c r="H60" i="130"/>
  <c r="G60" i="130"/>
  <c r="K58" i="130"/>
  <c r="J58" i="130"/>
  <c r="I58" i="130"/>
  <c r="H58" i="130"/>
  <c r="G58" i="130"/>
  <c r="K57" i="130"/>
  <c r="J57" i="130"/>
  <c r="I57" i="130"/>
  <c r="H57" i="130"/>
  <c r="G57" i="130"/>
  <c r="K56" i="130"/>
  <c r="J56" i="130"/>
  <c r="I56" i="130"/>
  <c r="H56" i="130"/>
  <c r="G56" i="130"/>
  <c r="B56" i="130"/>
  <c r="B55" i="130"/>
  <c r="K54" i="130"/>
  <c r="J54" i="130"/>
  <c r="I54" i="130"/>
  <c r="H54" i="130"/>
  <c r="G54" i="130"/>
  <c r="P52" i="130"/>
  <c r="O52" i="130"/>
  <c r="B52" i="130"/>
  <c r="K51" i="130"/>
  <c r="J51" i="130"/>
  <c r="I51" i="130"/>
  <c r="H51" i="130"/>
  <c r="G51" i="130"/>
  <c r="D50" i="130"/>
  <c r="D53" i="130" s="1"/>
  <c r="P49" i="130"/>
  <c r="O49" i="130"/>
  <c r="B49" i="130" s="1"/>
  <c r="B48" i="130"/>
  <c r="K47" i="130"/>
  <c r="J47" i="130"/>
  <c r="I47" i="130"/>
  <c r="H47" i="130"/>
  <c r="G47" i="130"/>
  <c r="P45" i="130"/>
  <c r="O45" i="130"/>
  <c r="B45" i="130" s="1"/>
  <c r="K44" i="130"/>
  <c r="J44" i="130"/>
  <c r="I44" i="130"/>
  <c r="H44" i="130"/>
  <c r="G44" i="130"/>
  <c r="P43" i="130"/>
  <c r="O43" i="130"/>
  <c r="D43" i="130"/>
  <c r="D46" i="130" s="1"/>
  <c r="D57" i="130" s="1"/>
  <c r="B42" i="130"/>
  <c r="B41" i="130"/>
  <c r="B40" i="130"/>
  <c r="H39" i="130"/>
  <c r="G39" i="130"/>
  <c r="D39" i="130"/>
  <c r="K38" i="130"/>
  <c r="J38" i="130"/>
  <c r="I38" i="130"/>
  <c r="H38" i="130"/>
  <c r="G38" i="130"/>
  <c r="D38" i="130"/>
  <c r="K37" i="130"/>
  <c r="K39" i="130" s="1"/>
  <c r="J37" i="130"/>
  <c r="J39" i="130" s="1"/>
  <c r="I37" i="130"/>
  <c r="I39" i="130" s="1"/>
  <c r="H37" i="130"/>
  <c r="G37" i="130"/>
  <c r="D37" i="130"/>
  <c r="B37" i="130"/>
  <c r="K36" i="130"/>
  <c r="J36" i="130"/>
  <c r="I36" i="130"/>
  <c r="H36" i="130"/>
  <c r="G36" i="130"/>
  <c r="D36" i="130"/>
  <c r="D35" i="130"/>
  <c r="D34" i="130"/>
  <c r="B34" i="130"/>
  <c r="K33" i="130"/>
  <c r="J33" i="130"/>
  <c r="I33" i="130"/>
  <c r="H33" i="130"/>
  <c r="G33" i="130"/>
  <c r="D33" i="130"/>
  <c r="D47" i="130" s="1"/>
  <c r="D32" i="130"/>
  <c r="D31" i="130"/>
  <c r="D45" i="130" s="1"/>
  <c r="B31" i="130"/>
  <c r="B30" i="130"/>
  <c r="B29" i="130"/>
  <c r="K27" i="130"/>
  <c r="J27" i="130"/>
  <c r="I27" i="130"/>
  <c r="H27" i="130"/>
  <c r="G27" i="130"/>
  <c r="B23" i="130"/>
  <c r="B20" i="130"/>
  <c r="B18" i="130"/>
  <c r="B102" i="129"/>
  <c r="C100" i="129"/>
  <c r="H98" i="129"/>
  <c r="G98" i="129"/>
  <c r="E98" i="129"/>
  <c r="F98" i="129" s="1"/>
  <c r="D98" i="129"/>
  <c r="B95" i="129"/>
  <c r="K91" i="129"/>
  <c r="J91" i="129"/>
  <c r="I91" i="129"/>
  <c r="H91" i="129"/>
  <c r="G91" i="129"/>
  <c r="K90" i="129"/>
  <c r="J90" i="129"/>
  <c r="I90" i="129"/>
  <c r="H90" i="129"/>
  <c r="G90" i="129"/>
  <c r="K89" i="129"/>
  <c r="J89" i="129"/>
  <c r="I89" i="129"/>
  <c r="H89" i="129"/>
  <c r="G89" i="129"/>
  <c r="B89" i="129"/>
  <c r="B88" i="129"/>
  <c r="K87" i="129"/>
  <c r="J87" i="129"/>
  <c r="I87" i="129"/>
  <c r="H87" i="129"/>
  <c r="G87" i="129"/>
  <c r="P85" i="129"/>
  <c r="O85" i="129"/>
  <c r="B85" i="129"/>
  <c r="K84" i="129"/>
  <c r="J84" i="129"/>
  <c r="I84" i="129"/>
  <c r="H84" i="129"/>
  <c r="G84" i="129"/>
  <c r="D83" i="129"/>
  <c r="D86" i="129" s="1"/>
  <c r="P82" i="129"/>
  <c r="O82" i="129"/>
  <c r="B82" i="129"/>
  <c r="B81" i="129"/>
  <c r="K80" i="129"/>
  <c r="J80" i="129"/>
  <c r="I80" i="129"/>
  <c r="H80" i="129"/>
  <c r="G80" i="129"/>
  <c r="P78" i="129"/>
  <c r="O78" i="129"/>
  <c r="B78" i="129" s="1"/>
  <c r="K77" i="129"/>
  <c r="J77" i="129"/>
  <c r="I77" i="129"/>
  <c r="H77" i="129"/>
  <c r="G77" i="129"/>
  <c r="D76" i="129"/>
  <c r="D79" i="129" s="1"/>
  <c r="D90" i="129" s="1"/>
  <c r="P75" i="129"/>
  <c r="O75" i="129"/>
  <c r="B75" i="129"/>
  <c r="B74" i="129"/>
  <c r="B73" i="129"/>
  <c r="I72" i="129"/>
  <c r="H72" i="129"/>
  <c r="G72" i="129"/>
  <c r="D72" i="129"/>
  <c r="K71" i="129"/>
  <c r="J71" i="129"/>
  <c r="I71" i="129"/>
  <c r="H71" i="129"/>
  <c r="G71" i="129"/>
  <c r="D71" i="129"/>
  <c r="K70" i="129"/>
  <c r="K72" i="129" s="1"/>
  <c r="J70" i="129"/>
  <c r="J72" i="129" s="1"/>
  <c r="I70" i="129"/>
  <c r="H70" i="129"/>
  <c r="G70" i="129"/>
  <c r="B70" i="129"/>
  <c r="K69" i="129"/>
  <c r="J69" i="129"/>
  <c r="I69" i="129"/>
  <c r="H69" i="129"/>
  <c r="G69" i="129"/>
  <c r="D69" i="129"/>
  <c r="D68" i="129"/>
  <c r="B67" i="129"/>
  <c r="K66" i="129"/>
  <c r="J66" i="129"/>
  <c r="I66" i="129"/>
  <c r="H66" i="129"/>
  <c r="G66" i="129"/>
  <c r="D66" i="129"/>
  <c r="D91" i="129" s="1"/>
  <c r="D65" i="129"/>
  <c r="B64" i="129"/>
  <c r="B63" i="129"/>
  <c r="B62" i="129"/>
  <c r="K60" i="129"/>
  <c r="J60" i="129"/>
  <c r="G60" i="129"/>
  <c r="H60" i="129" s="1"/>
  <c r="I60" i="129" s="1"/>
  <c r="K58" i="129"/>
  <c r="J58" i="129"/>
  <c r="I58" i="129"/>
  <c r="H58" i="129"/>
  <c r="G58" i="129"/>
  <c r="K57" i="129"/>
  <c r="J57" i="129"/>
  <c r="I57" i="129"/>
  <c r="H57" i="129"/>
  <c r="G57" i="129"/>
  <c r="K56" i="129"/>
  <c r="J56" i="129"/>
  <c r="I56" i="129"/>
  <c r="H56" i="129"/>
  <c r="G56" i="129"/>
  <c r="B56" i="129"/>
  <c r="B55" i="129"/>
  <c r="K54" i="129"/>
  <c r="J54" i="129"/>
  <c r="I54" i="129"/>
  <c r="H54" i="129"/>
  <c r="G54" i="129"/>
  <c r="P52" i="129"/>
  <c r="O52" i="129"/>
  <c r="B52" i="129"/>
  <c r="K51" i="129"/>
  <c r="J51" i="129"/>
  <c r="I51" i="129"/>
  <c r="H51" i="129"/>
  <c r="G51" i="129"/>
  <c r="D50" i="129"/>
  <c r="D53" i="129" s="1"/>
  <c r="P49" i="129"/>
  <c r="O49" i="129"/>
  <c r="B49" i="129" s="1"/>
  <c r="B48" i="129"/>
  <c r="K47" i="129"/>
  <c r="J47" i="129"/>
  <c r="I47" i="129"/>
  <c r="H47" i="129"/>
  <c r="G47" i="129"/>
  <c r="P45" i="129"/>
  <c r="O45" i="129"/>
  <c r="B45" i="129"/>
  <c r="K44" i="129"/>
  <c r="J44" i="129"/>
  <c r="I44" i="129"/>
  <c r="H44" i="129"/>
  <c r="G44" i="129"/>
  <c r="P43" i="129"/>
  <c r="O43" i="129"/>
  <c r="B42" i="129" s="1"/>
  <c r="D43" i="129"/>
  <c r="D46" i="129" s="1"/>
  <c r="D57" i="129" s="1"/>
  <c r="B41" i="129"/>
  <c r="B40" i="129"/>
  <c r="K39" i="129"/>
  <c r="H39" i="129"/>
  <c r="G39" i="129"/>
  <c r="D39" i="129"/>
  <c r="K38" i="129"/>
  <c r="J38" i="129"/>
  <c r="I38" i="129"/>
  <c r="H38" i="129"/>
  <c r="G38" i="129"/>
  <c r="D38" i="129"/>
  <c r="K37" i="129"/>
  <c r="J37" i="129"/>
  <c r="J39" i="129" s="1"/>
  <c r="I37" i="129"/>
  <c r="I39" i="129" s="1"/>
  <c r="H37" i="129"/>
  <c r="G37" i="129"/>
  <c r="D37" i="129"/>
  <c r="B37" i="129"/>
  <c r="K36" i="129"/>
  <c r="J36" i="129"/>
  <c r="I36" i="129"/>
  <c r="H36" i="129"/>
  <c r="G36" i="129"/>
  <c r="D36" i="129"/>
  <c r="D35" i="129"/>
  <c r="D34" i="129"/>
  <c r="B34" i="129"/>
  <c r="K33" i="129"/>
  <c r="J33" i="129"/>
  <c r="I33" i="129"/>
  <c r="H33" i="129"/>
  <c r="G33" i="129"/>
  <c r="D33" i="129"/>
  <c r="D47" i="129" s="1"/>
  <c r="D32" i="129"/>
  <c r="D31" i="129"/>
  <c r="D42" i="129" s="1"/>
  <c r="D49" i="129" s="1"/>
  <c r="D52" i="129" s="1"/>
  <c r="B31" i="129"/>
  <c r="B30" i="129"/>
  <c r="B29" i="129"/>
  <c r="K27" i="129"/>
  <c r="J27" i="129"/>
  <c r="H27" i="129"/>
  <c r="I27" i="129" s="1"/>
  <c r="G27" i="129"/>
  <c r="B23" i="129"/>
  <c r="B20" i="129"/>
  <c r="B18" i="129"/>
  <c r="G69" i="90"/>
  <c r="H69" i="90"/>
  <c r="I69" i="90"/>
  <c r="J69" i="90"/>
  <c r="F69" i="90"/>
  <c r="G68" i="90"/>
  <c r="H68" i="90"/>
  <c r="I68" i="90"/>
  <c r="J68" i="90"/>
  <c r="F68" i="90"/>
  <c r="L13" i="133" s="1"/>
  <c r="G51" i="90"/>
  <c r="H51" i="90"/>
  <c r="I51" i="90"/>
  <c r="J51" i="90"/>
  <c r="F51" i="90"/>
  <c r="L14" i="132" s="1"/>
  <c r="G50" i="90"/>
  <c r="H50" i="90"/>
  <c r="I50" i="90"/>
  <c r="J50" i="90"/>
  <c r="F50" i="90"/>
  <c r="L13" i="132" s="1"/>
  <c r="D77" i="130" l="1"/>
  <c r="D58" i="129"/>
  <c r="D44" i="131"/>
  <c r="D77" i="129"/>
  <c r="D44" i="129"/>
  <c r="D77" i="131"/>
  <c r="D44" i="130"/>
  <c r="D51" i="131"/>
  <c r="D54" i="131"/>
  <c r="D58" i="131"/>
  <c r="D56" i="131"/>
  <c r="D64" i="131" s="1"/>
  <c r="D45" i="131"/>
  <c r="D80" i="131"/>
  <c r="D51" i="130"/>
  <c r="D54" i="130"/>
  <c r="D42" i="130"/>
  <c r="D49" i="130" s="1"/>
  <c r="D52" i="130" s="1"/>
  <c r="D80" i="130"/>
  <c r="D58" i="130"/>
  <c r="D56" i="130"/>
  <c r="D64" i="130" s="1"/>
  <c r="D54" i="129"/>
  <c r="D51" i="129"/>
  <c r="D56" i="129"/>
  <c r="D64" i="129" s="1"/>
  <c r="D45" i="129"/>
  <c r="D80" i="129"/>
  <c r="B20" i="83"/>
  <c r="B19" i="83"/>
  <c r="B78" i="90"/>
  <c r="B69" i="90"/>
  <c r="B68" i="90"/>
  <c r="F64" i="90"/>
  <c r="F76" i="90"/>
  <c r="F67" i="90"/>
  <c r="B51" i="90"/>
  <c r="B50" i="90"/>
  <c r="F49" i="90"/>
  <c r="D84" i="131" l="1"/>
  <c r="D87" i="131"/>
  <c r="D89" i="131"/>
  <c r="D75" i="131"/>
  <c r="D82" i="131" s="1"/>
  <c r="D85" i="131" s="1"/>
  <c r="D67" i="131"/>
  <c r="D70" i="131" s="1"/>
  <c r="D78" i="131"/>
  <c r="D75" i="130"/>
  <c r="D82" i="130" s="1"/>
  <c r="D85" i="130" s="1"/>
  <c r="D67" i="130"/>
  <c r="D70" i="130" s="1"/>
  <c r="D78" i="130"/>
  <c r="D89" i="130"/>
  <c r="D84" i="130"/>
  <c r="D87" i="130"/>
  <c r="D78" i="129"/>
  <c r="D75" i="129"/>
  <c r="D82" i="129" s="1"/>
  <c r="D85" i="129" s="1"/>
  <c r="D89" i="129"/>
  <c r="D67" i="129"/>
  <c r="D70" i="129" s="1"/>
  <c r="D84" i="129"/>
  <c r="D87" i="129"/>
  <c r="O384" i="83" l="1"/>
  <c r="B17" i="83"/>
  <c r="B384" i="83" l="1"/>
  <c r="J53" i="90" l="1"/>
  <c r="I53" i="90"/>
  <c r="F53" i="90"/>
  <c r="G53" i="90" s="1"/>
  <c r="H53" i="90" s="1"/>
  <c r="F56" i="90"/>
  <c r="F55" i="90"/>
  <c r="F38" i="90" l="1"/>
  <c r="F37" i="90"/>
  <c r="P85" i="122"/>
  <c r="O85" i="122"/>
  <c r="P82" i="122"/>
  <c r="O82" i="122"/>
  <c r="B82" i="122" s="1"/>
  <c r="P78" i="122"/>
  <c r="O78" i="122"/>
  <c r="P75" i="122"/>
  <c r="O75" i="122"/>
  <c r="B75" i="122" s="1"/>
  <c r="P52" i="122"/>
  <c r="O52" i="122"/>
  <c r="B52" i="122" s="1"/>
  <c r="P49" i="122"/>
  <c r="O49" i="122"/>
  <c r="B49" i="122" s="1"/>
  <c r="P45" i="122"/>
  <c r="O45" i="122"/>
  <c r="B45" i="122" s="1"/>
  <c r="P43" i="122"/>
  <c r="O43" i="122"/>
  <c r="B42" i="122" s="1"/>
  <c r="K90" i="122"/>
  <c r="J90" i="122"/>
  <c r="I90" i="122"/>
  <c r="H90" i="122"/>
  <c r="G90" i="122"/>
  <c r="K89" i="122"/>
  <c r="K91" i="122" s="1"/>
  <c r="J89" i="122"/>
  <c r="J91" i="122" s="1"/>
  <c r="I89" i="122"/>
  <c r="I91" i="122" s="1"/>
  <c r="H89" i="122"/>
  <c r="H91" i="122" s="1"/>
  <c r="G89" i="122"/>
  <c r="G91" i="122" s="1"/>
  <c r="B89" i="122"/>
  <c r="B88" i="122"/>
  <c r="K87" i="122"/>
  <c r="J87" i="122"/>
  <c r="I87" i="122"/>
  <c r="H87" i="122"/>
  <c r="G87" i="122"/>
  <c r="B85" i="122"/>
  <c r="K84" i="122"/>
  <c r="J84" i="122"/>
  <c r="I84" i="122"/>
  <c r="H84" i="122"/>
  <c r="G84" i="122"/>
  <c r="D83" i="122"/>
  <c r="D86" i="122" s="1"/>
  <c r="B81" i="122"/>
  <c r="K80" i="122"/>
  <c r="J80" i="122"/>
  <c r="I80" i="122"/>
  <c r="H80" i="122"/>
  <c r="G80" i="122"/>
  <c r="B78" i="122"/>
  <c r="K77" i="122"/>
  <c r="J77" i="122"/>
  <c r="I77" i="122"/>
  <c r="H77" i="122"/>
  <c r="G77" i="122"/>
  <c r="D76" i="122"/>
  <c r="D79" i="122" s="1"/>
  <c r="D90" i="122" s="1"/>
  <c r="B74" i="122"/>
  <c r="B73" i="122"/>
  <c r="D72" i="122"/>
  <c r="K71" i="122"/>
  <c r="J71" i="122"/>
  <c r="I71" i="122"/>
  <c r="H71" i="122"/>
  <c r="G71" i="122"/>
  <c r="D71" i="122"/>
  <c r="K70" i="122"/>
  <c r="J70" i="122"/>
  <c r="I70" i="122"/>
  <c r="H70" i="122"/>
  <c r="G70" i="122"/>
  <c r="B70" i="122"/>
  <c r="K69" i="122"/>
  <c r="J69" i="122"/>
  <c r="I69" i="122"/>
  <c r="H69" i="122"/>
  <c r="G69" i="122"/>
  <c r="D69" i="122"/>
  <c r="D68" i="122"/>
  <c r="B67" i="122"/>
  <c r="K66" i="122"/>
  <c r="J66" i="122"/>
  <c r="I66" i="122"/>
  <c r="H66" i="122"/>
  <c r="G66" i="122"/>
  <c r="D66" i="122"/>
  <c r="D91" i="122" s="1"/>
  <c r="D65" i="122"/>
  <c r="B64" i="122"/>
  <c r="B63" i="122"/>
  <c r="B62" i="122"/>
  <c r="K60" i="122"/>
  <c r="J60" i="122"/>
  <c r="G60" i="122"/>
  <c r="H60" i="122" s="1"/>
  <c r="I60" i="122" s="1"/>
  <c r="K57" i="122"/>
  <c r="J57" i="122"/>
  <c r="I57" i="122"/>
  <c r="H57" i="122"/>
  <c r="G57" i="122"/>
  <c r="K56" i="122"/>
  <c r="K58" i="122" s="1"/>
  <c r="J56" i="122"/>
  <c r="J58" i="122" s="1"/>
  <c r="I56" i="122"/>
  <c r="I58" i="122" s="1"/>
  <c r="H56" i="122"/>
  <c r="H58" i="122" s="1"/>
  <c r="G56" i="122"/>
  <c r="G58" i="122" s="1"/>
  <c r="B56" i="122"/>
  <c r="B55" i="122"/>
  <c r="K54" i="122"/>
  <c r="J54" i="122"/>
  <c r="I54" i="122"/>
  <c r="H54" i="122"/>
  <c r="G54" i="122"/>
  <c r="K51" i="122"/>
  <c r="J51" i="122"/>
  <c r="I51" i="122"/>
  <c r="H51" i="122"/>
  <c r="G51" i="122"/>
  <c r="D50" i="122"/>
  <c r="D53" i="122" s="1"/>
  <c r="B48" i="122"/>
  <c r="K47" i="122"/>
  <c r="J47" i="122"/>
  <c r="I47" i="122"/>
  <c r="H47" i="122"/>
  <c r="G47" i="122"/>
  <c r="K44" i="122"/>
  <c r="J44" i="122"/>
  <c r="I44" i="122"/>
  <c r="H44" i="122"/>
  <c r="G44" i="122"/>
  <c r="D43" i="122"/>
  <c r="D46" i="122" s="1"/>
  <c r="D57" i="122" s="1"/>
  <c r="B41" i="122"/>
  <c r="B40" i="122"/>
  <c r="D39" i="122"/>
  <c r="K38" i="122"/>
  <c r="J38" i="122"/>
  <c r="I38" i="122"/>
  <c r="H38" i="122"/>
  <c r="G38" i="122"/>
  <c r="D38" i="122"/>
  <c r="K37" i="122"/>
  <c r="K39" i="122" s="1"/>
  <c r="J37" i="122"/>
  <c r="J39" i="122" s="1"/>
  <c r="I37" i="122"/>
  <c r="I39" i="122" s="1"/>
  <c r="H37" i="122"/>
  <c r="G37" i="122"/>
  <c r="G39" i="122" s="1"/>
  <c r="D37" i="122"/>
  <c r="B37" i="122"/>
  <c r="K36" i="122"/>
  <c r="J36" i="122"/>
  <c r="I36" i="122"/>
  <c r="H36" i="122"/>
  <c r="G36" i="122"/>
  <c r="D36" i="122"/>
  <c r="D35" i="122"/>
  <c r="D34" i="122"/>
  <c r="B34" i="122"/>
  <c r="K33" i="122"/>
  <c r="J33" i="122"/>
  <c r="I33" i="122"/>
  <c r="H33" i="122"/>
  <c r="G33" i="122"/>
  <c r="D33" i="122"/>
  <c r="D44" i="122" s="1"/>
  <c r="D32" i="122"/>
  <c r="D31" i="122"/>
  <c r="D56" i="122" s="1"/>
  <c r="D64" i="122" s="1"/>
  <c r="B31" i="122"/>
  <c r="B30" i="122"/>
  <c r="B29" i="122"/>
  <c r="K27" i="122"/>
  <c r="J27" i="122"/>
  <c r="G27" i="122"/>
  <c r="H27" i="122" s="1"/>
  <c r="I27" i="122" s="1"/>
  <c r="G23" i="128"/>
  <c r="B102" i="128"/>
  <c r="C100" i="128"/>
  <c r="H98" i="128"/>
  <c r="G98" i="128"/>
  <c r="D98" i="128"/>
  <c r="E98" i="128" s="1"/>
  <c r="F98" i="128" s="1"/>
  <c r="B95" i="128"/>
  <c r="K90" i="128"/>
  <c r="J90" i="128"/>
  <c r="I90" i="128"/>
  <c r="H90" i="128"/>
  <c r="G90" i="128"/>
  <c r="K89" i="128"/>
  <c r="K91" i="128" s="1"/>
  <c r="J89" i="128"/>
  <c r="J91" i="128" s="1"/>
  <c r="I89" i="128"/>
  <c r="I91" i="128" s="1"/>
  <c r="H89" i="128"/>
  <c r="H91" i="128" s="1"/>
  <c r="G89" i="128"/>
  <c r="G91" i="128" s="1"/>
  <c r="B89" i="128"/>
  <c r="B88" i="128"/>
  <c r="K87" i="128"/>
  <c r="J87" i="128"/>
  <c r="I87" i="128"/>
  <c r="H87" i="128"/>
  <c r="G87" i="128"/>
  <c r="P85" i="128"/>
  <c r="O85" i="128"/>
  <c r="B85" i="128"/>
  <c r="K84" i="128"/>
  <c r="J84" i="128"/>
  <c r="I84" i="128"/>
  <c r="H84" i="128"/>
  <c r="G84" i="128"/>
  <c r="D83" i="128"/>
  <c r="D86" i="128" s="1"/>
  <c r="P82" i="128"/>
  <c r="O82" i="128"/>
  <c r="B82" i="128"/>
  <c r="B81" i="128"/>
  <c r="K80" i="128"/>
  <c r="J80" i="128"/>
  <c r="I80" i="128"/>
  <c r="H80" i="128"/>
  <c r="G80" i="128"/>
  <c r="P78" i="128"/>
  <c r="O78" i="128"/>
  <c r="B78" i="128"/>
  <c r="K77" i="128"/>
  <c r="J77" i="128"/>
  <c r="I77" i="128"/>
  <c r="H77" i="128"/>
  <c r="G77" i="128"/>
  <c r="D76" i="128"/>
  <c r="D79" i="128" s="1"/>
  <c r="D90" i="128" s="1"/>
  <c r="P75" i="128"/>
  <c r="O75" i="128"/>
  <c r="B75" i="128" s="1"/>
  <c r="B74" i="128"/>
  <c r="B73" i="128"/>
  <c r="D72" i="128"/>
  <c r="K71" i="128"/>
  <c r="J71" i="128"/>
  <c r="I71" i="128"/>
  <c r="H71" i="128"/>
  <c r="G71" i="128"/>
  <c r="D71" i="128"/>
  <c r="K70" i="128"/>
  <c r="J70" i="128"/>
  <c r="I70" i="128"/>
  <c r="H70" i="128"/>
  <c r="G70" i="128"/>
  <c r="B70" i="128"/>
  <c r="K69" i="128"/>
  <c r="J69" i="128"/>
  <c r="I69" i="128"/>
  <c r="H69" i="128"/>
  <c r="G69" i="128"/>
  <c r="D69" i="128"/>
  <c r="D68" i="128"/>
  <c r="B67" i="128"/>
  <c r="K66" i="128"/>
  <c r="J66" i="128"/>
  <c r="I66" i="128"/>
  <c r="H66" i="128"/>
  <c r="G66" i="128"/>
  <c r="D66" i="128"/>
  <c r="D91" i="128" s="1"/>
  <c r="D65" i="128"/>
  <c r="B64" i="128"/>
  <c r="B63" i="128"/>
  <c r="B62" i="128"/>
  <c r="K60" i="128"/>
  <c r="J60" i="128"/>
  <c r="G60" i="128"/>
  <c r="H60" i="128" s="1"/>
  <c r="I60" i="128" s="1"/>
  <c r="K57" i="128"/>
  <c r="J57" i="128"/>
  <c r="I57" i="128"/>
  <c r="H57" i="128"/>
  <c r="G57" i="128"/>
  <c r="K56" i="128"/>
  <c r="K58" i="128" s="1"/>
  <c r="J56" i="128"/>
  <c r="J58" i="128" s="1"/>
  <c r="I56" i="128"/>
  <c r="I58" i="128" s="1"/>
  <c r="H56" i="128"/>
  <c r="H58" i="128" s="1"/>
  <c r="G56" i="128"/>
  <c r="G58" i="128" s="1"/>
  <c r="B56" i="128"/>
  <c r="B55" i="128"/>
  <c r="K54" i="128"/>
  <c r="J54" i="128"/>
  <c r="I54" i="128"/>
  <c r="H54" i="128"/>
  <c r="G54" i="128"/>
  <c r="P52" i="128"/>
  <c r="O52" i="128"/>
  <c r="B52" i="128"/>
  <c r="K51" i="128"/>
  <c r="J51" i="128"/>
  <c r="I51" i="128"/>
  <c r="H51" i="128"/>
  <c r="G51" i="128"/>
  <c r="D50" i="128"/>
  <c r="D53" i="128" s="1"/>
  <c r="P49" i="128"/>
  <c r="O49" i="128"/>
  <c r="B49" i="128" s="1"/>
  <c r="B48" i="128"/>
  <c r="K47" i="128"/>
  <c r="J47" i="128"/>
  <c r="I47" i="128"/>
  <c r="H47" i="128"/>
  <c r="G47" i="128"/>
  <c r="P45" i="128"/>
  <c r="O45" i="128"/>
  <c r="B45" i="128"/>
  <c r="K44" i="128"/>
  <c r="J44" i="128"/>
  <c r="I44" i="128"/>
  <c r="H44" i="128"/>
  <c r="G44" i="128"/>
  <c r="P43" i="128"/>
  <c r="O43" i="128"/>
  <c r="D43" i="128"/>
  <c r="D46" i="128" s="1"/>
  <c r="D57" i="128" s="1"/>
  <c r="B42" i="128"/>
  <c r="B41" i="128"/>
  <c r="B40" i="128"/>
  <c r="D39" i="128"/>
  <c r="K38" i="128"/>
  <c r="J38" i="128"/>
  <c r="I38" i="128"/>
  <c r="H38" i="128"/>
  <c r="G38" i="128"/>
  <c r="D38" i="128"/>
  <c r="K37" i="128"/>
  <c r="K39" i="128" s="1"/>
  <c r="J37" i="128"/>
  <c r="J39" i="128" s="1"/>
  <c r="I37" i="128"/>
  <c r="I39" i="128" s="1"/>
  <c r="H37" i="128"/>
  <c r="G37" i="128"/>
  <c r="G39" i="128" s="1"/>
  <c r="D37" i="128"/>
  <c r="B37" i="128"/>
  <c r="K36" i="128"/>
  <c r="J36" i="128"/>
  <c r="I36" i="128"/>
  <c r="H36" i="128"/>
  <c r="G36" i="128"/>
  <c r="D36" i="128"/>
  <c r="D35" i="128"/>
  <c r="D34" i="128"/>
  <c r="B34" i="128"/>
  <c r="K33" i="128"/>
  <c r="J33" i="128"/>
  <c r="I33" i="128"/>
  <c r="H33" i="128"/>
  <c r="G33" i="128"/>
  <c r="D33" i="128"/>
  <c r="D58" i="128" s="1"/>
  <c r="D32" i="128"/>
  <c r="D31" i="128"/>
  <c r="D42" i="128" s="1"/>
  <c r="D49" i="128" s="1"/>
  <c r="D52" i="128" s="1"/>
  <c r="B31" i="128"/>
  <c r="B30" i="128"/>
  <c r="B29" i="128"/>
  <c r="K27" i="128"/>
  <c r="J27" i="128"/>
  <c r="G27" i="128"/>
  <c r="H27" i="128" s="1"/>
  <c r="I27" i="128" s="1"/>
  <c r="B23" i="128"/>
  <c r="B20" i="128"/>
  <c r="B18" i="128"/>
  <c r="G23" i="127"/>
  <c r="B102" i="127"/>
  <c r="C100" i="127"/>
  <c r="H98" i="127"/>
  <c r="G98" i="127"/>
  <c r="D98" i="127"/>
  <c r="E98" i="127" s="1"/>
  <c r="F98" i="127" s="1"/>
  <c r="B95" i="127"/>
  <c r="K90" i="127"/>
  <c r="J90" i="127"/>
  <c r="I90" i="127"/>
  <c r="H90" i="127"/>
  <c r="G90" i="127"/>
  <c r="K89" i="127"/>
  <c r="K91" i="127" s="1"/>
  <c r="J89" i="127"/>
  <c r="I89" i="127"/>
  <c r="I91" i="127" s="1"/>
  <c r="H89" i="127"/>
  <c r="H91" i="127" s="1"/>
  <c r="G89" i="127"/>
  <c r="G91" i="127" s="1"/>
  <c r="B89" i="127"/>
  <c r="B88" i="127"/>
  <c r="K87" i="127"/>
  <c r="J87" i="127"/>
  <c r="I87" i="127"/>
  <c r="H87" i="127"/>
  <c r="G87" i="127"/>
  <c r="P85" i="127"/>
  <c r="O85" i="127"/>
  <c r="B85" i="127"/>
  <c r="K84" i="127"/>
  <c r="J84" i="127"/>
  <c r="I84" i="127"/>
  <c r="H84" i="127"/>
  <c r="G84" i="127"/>
  <c r="D83" i="127"/>
  <c r="D86" i="127" s="1"/>
  <c r="P82" i="127"/>
  <c r="O82" i="127"/>
  <c r="B82" i="127" s="1"/>
  <c r="B81" i="127"/>
  <c r="K80" i="127"/>
  <c r="J80" i="127"/>
  <c r="I80" i="127"/>
  <c r="H80" i="127"/>
  <c r="G80" i="127"/>
  <c r="P78" i="127"/>
  <c r="O78" i="127"/>
  <c r="B78" i="127"/>
  <c r="K77" i="127"/>
  <c r="J77" i="127"/>
  <c r="I77" i="127"/>
  <c r="H77" i="127"/>
  <c r="G77" i="127"/>
  <c r="D76" i="127"/>
  <c r="D79" i="127" s="1"/>
  <c r="D90" i="127" s="1"/>
  <c r="P75" i="127"/>
  <c r="O75" i="127"/>
  <c r="B75" i="127"/>
  <c r="B74" i="127"/>
  <c r="B73" i="127"/>
  <c r="D72" i="127"/>
  <c r="K71" i="127"/>
  <c r="J71" i="127"/>
  <c r="I71" i="127"/>
  <c r="H71" i="127"/>
  <c r="G71" i="127"/>
  <c r="D71" i="127"/>
  <c r="K70" i="127"/>
  <c r="J70" i="127"/>
  <c r="I70" i="127"/>
  <c r="H70" i="127"/>
  <c r="G70" i="127"/>
  <c r="B70" i="127"/>
  <c r="K69" i="127"/>
  <c r="J69" i="127"/>
  <c r="I69" i="127"/>
  <c r="H69" i="127"/>
  <c r="G69" i="127"/>
  <c r="D69" i="127"/>
  <c r="D68" i="127"/>
  <c r="B67" i="127"/>
  <c r="K66" i="127"/>
  <c r="J66" i="127"/>
  <c r="I66" i="127"/>
  <c r="H66" i="127"/>
  <c r="G66" i="127"/>
  <c r="D66" i="127"/>
  <c r="D91" i="127" s="1"/>
  <c r="D65" i="127"/>
  <c r="B64" i="127"/>
  <c r="B63" i="127"/>
  <c r="B62" i="127"/>
  <c r="K60" i="127"/>
  <c r="J60" i="127"/>
  <c r="G60" i="127"/>
  <c r="H60" i="127" s="1"/>
  <c r="I60" i="127" s="1"/>
  <c r="K57" i="127"/>
  <c r="J57" i="127"/>
  <c r="I57" i="127"/>
  <c r="H57" i="127"/>
  <c r="G57" i="127"/>
  <c r="K56" i="127"/>
  <c r="K58" i="127" s="1"/>
  <c r="J56" i="127"/>
  <c r="J58" i="127" s="1"/>
  <c r="I56" i="127"/>
  <c r="I58" i="127" s="1"/>
  <c r="H56" i="127"/>
  <c r="H58" i="127" s="1"/>
  <c r="G56" i="127"/>
  <c r="G58" i="127" s="1"/>
  <c r="B56" i="127"/>
  <c r="B55" i="127"/>
  <c r="K54" i="127"/>
  <c r="J54" i="127"/>
  <c r="I54" i="127"/>
  <c r="H54" i="127"/>
  <c r="G54" i="127"/>
  <c r="P52" i="127"/>
  <c r="O52" i="127"/>
  <c r="B52" i="127" s="1"/>
  <c r="K51" i="127"/>
  <c r="J51" i="127"/>
  <c r="I51" i="127"/>
  <c r="H51" i="127"/>
  <c r="G51" i="127"/>
  <c r="D50" i="127"/>
  <c r="D53" i="127" s="1"/>
  <c r="P49" i="127"/>
  <c r="O49" i="127"/>
  <c r="B49" i="127" s="1"/>
  <c r="B48" i="127"/>
  <c r="K47" i="127"/>
  <c r="J47" i="127"/>
  <c r="I47" i="127"/>
  <c r="H47" i="127"/>
  <c r="G47" i="127"/>
  <c r="P45" i="127"/>
  <c r="O45" i="127"/>
  <c r="B45" i="127"/>
  <c r="K44" i="127"/>
  <c r="J44" i="127"/>
  <c r="I44" i="127"/>
  <c r="H44" i="127"/>
  <c r="G44" i="127"/>
  <c r="P43" i="127"/>
  <c r="O43" i="127"/>
  <c r="B42" i="127" s="1"/>
  <c r="D43" i="127"/>
  <c r="D46" i="127" s="1"/>
  <c r="D57" i="127" s="1"/>
  <c r="B41" i="127"/>
  <c r="B40" i="127"/>
  <c r="J39" i="127"/>
  <c r="D39" i="127"/>
  <c r="K38" i="127"/>
  <c r="J38" i="127"/>
  <c r="I38" i="127"/>
  <c r="H38" i="127"/>
  <c r="G38" i="127"/>
  <c r="D38" i="127"/>
  <c r="K37" i="127"/>
  <c r="K39" i="127" s="1"/>
  <c r="J37" i="127"/>
  <c r="I37" i="127"/>
  <c r="I39" i="127" s="1"/>
  <c r="H37" i="127"/>
  <c r="H39" i="127" s="1"/>
  <c r="G37" i="127"/>
  <c r="D37" i="127"/>
  <c r="B37" i="127"/>
  <c r="K36" i="127"/>
  <c r="J36" i="127"/>
  <c r="I36" i="127"/>
  <c r="H36" i="127"/>
  <c r="G36" i="127"/>
  <c r="D36" i="127"/>
  <c r="D35" i="127"/>
  <c r="D34" i="127"/>
  <c r="B34" i="127"/>
  <c r="K33" i="127"/>
  <c r="J33" i="127"/>
  <c r="I33" i="127"/>
  <c r="H33" i="127"/>
  <c r="G33" i="127"/>
  <c r="D33" i="127"/>
  <c r="D47" i="127" s="1"/>
  <c r="D32" i="127"/>
  <c r="D31" i="127"/>
  <c r="D42" i="127" s="1"/>
  <c r="D49" i="127" s="1"/>
  <c r="D52" i="127" s="1"/>
  <c r="B31" i="127"/>
  <c r="B30" i="127"/>
  <c r="B29" i="127"/>
  <c r="K27" i="127"/>
  <c r="J27" i="127"/>
  <c r="G27" i="127"/>
  <c r="H27" i="127" s="1"/>
  <c r="I27" i="127" s="1"/>
  <c r="B23" i="127"/>
  <c r="B20" i="127"/>
  <c r="B18" i="127"/>
  <c r="D76" i="105"/>
  <c r="D79" i="105" s="1"/>
  <c r="D90" i="105" s="1"/>
  <c r="P85" i="105"/>
  <c r="O85" i="105"/>
  <c r="B85" i="105" s="1"/>
  <c r="P78" i="105"/>
  <c r="O78" i="105"/>
  <c r="B78" i="105" s="1"/>
  <c r="P82" i="105"/>
  <c r="O82" i="105"/>
  <c r="P75" i="105"/>
  <c r="O75" i="105"/>
  <c r="B75" i="105" s="1"/>
  <c r="D72" i="105"/>
  <c r="D69" i="105"/>
  <c r="D66" i="105"/>
  <c r="D80" i="105" s="1"/>
  <c r="K60" i="105"/>
  <c r="J60" i="105"/>
  <c r="K90" i="105"/>
  <c r="J90" i="105"/>
  <c r="I90" i="105"/>
  <c r="H90" i="105"/>
  <c r="G90" i="105"/>
  <c r="K89" i="105"/>
  <c r="K91" i="105" s="1"/>
  <c r="J89" i="105"/>
  <c r="J91" i="105" s="1"/>
  <c r="I89" i="105"/>
  <c r="I91" i="105" s="1"/>
  <c r="H89" i="105"/>
  <c r="H91" i="105" s="1"/>
  <c r="G89" i="105"/>
  <c r="B89" i="105"/>
  <c r="B88" i="105"/>
  <c r="K87" i="105"/>
  <c r="J87" i="105"/>
  <c r="I87" i="105"/>
  <c r="H87" i="105"/>
  <c r="G87" i="105"/>
  <c r="K84" i="105"/>
  <c r="J84" i="105"/>
  <c r="I84" i="105"/>
  <c r="H84" i="105"/>
  <c r="G84" i="105"/>
  <c r="D83" i="105"/>
  <c r="D86" i="105" s="1"/>
  <c r="B82" i="105"/>
  <c r="B81" i="105"/>
  <c r="K80" i="105"/>
  <c r="J80" i="105"/>
  <c r="I80" i="105"/>
  <c r="H80" i="105"/>
  <c r="G80" i="105"/>
  <c r="K77" i="105"/>
  <c r="J77" i="105"/>
  <c r="I77" i="105"/>
  <c r="H77" i="105"/>
  <c r="G77" i="105"/>
  <c r="B74" i="105"/>
  <c r="B73" i="105"/>
  <c r="K71" i="105"/>
  <c r="J71" i="105"/>
  <c r="I71" i="105"/>
  <c r="H71" i="105"/>
  <c r="G71" i="105"/>
  <c r="D71" i="105"/>
  <c r="K70" i="105"/>
  <c r="J70" i="105"/>
  <c r="I70" i="105"/>
  <c r="H70" i="105"/>
  <c r="G70" i="105"/>
  <c r="B70" i="105"/>
  <c r="K69" i="105"/>
  <c r="J69" i="105"/>
  <c r="I69" i="105"/>
  <c r="H69" i="105"/>
  <c r="G69" i="105"/>
  <c r="D68" i="105"/>
  <c r="B67" i="105"/>
  <c r="K66" i="105"/>
  <c r="J66" i="105"/>
  <c r="I66" i="105"/>
  <c r="H66" i="105"/>
  <c r="G66" i="105"/>
  <c r="D65" i="105"/>
  <c r="B64" i="105"/>
  <c r="B63" i="105"/>
  <c r="B62" i="105"/>
  <c r="G60" i="105"/>
  <c r="H60" i="105" s="1"/>
  <c r="I60" i="105" s="1"/>
  <c r="H57" i="105"/>
  <c r="I57" i="105"/>
  <c r="J57" i="105"/>
  <c r="K57" i="105"/>
  <c r="G57" i="105"/>
  <c r="H56" i="105"/>
  <c r="I56" i="105"/>
  <c r="J56" i="105"/>
  <c r="K56" i="105"/>
  <c r="G56" i="105"/>
  <c r="S79" i="132" s="1"/>
  <c r="S80" i="132" s="1"/>
  <c r="B55" i="105"/>
  <c r="D50" i="105"/>
  <c r="D53" i="105" s="1"/>
  <c r="P52" i="105"/>
  <c r="O52" i="105"/>
  <c r="B52" i="105" s="1"/>
  <c r="P49" i="105"/>
  <c r="O49" i="105"/>
  <c r="B49" i="105" s="1"/>
  <c r="K54" i="105"/>
  <c r="J54" i="105"/>
  <c r="I54" i="105"/>
  <c r="H54" i="105"/>
  <c r="G54" i="105"/>
  <c r="K51" i="105"/>
  <c r="J51" i="105"/>
  <c r="I51" i="105"/>
  <c r="H51" i="105"/>
  <c r="G51" i="105"/>
  <c r="B48" i="105"/>
  <c r="B41" i="105"/>
  <c r="H38" i="105"/>
  <c r="I38" i="105"/>
  <c r="J38" i="105"/>
  <c r="K38" i="105"/>
  <c r="G38" i="105"/>
  <c r="H37" i="105"/>
  <c r="H39" i="105" s="1"/>
  <c r="I37" i="105"/>
  <c r="I39" i="105" s="1"/>
  <c r="J37" i="105"/>
  <c r="J39" i="105" s="1"/>
  <c r="K37" i="105"/>
  <c r="K39" i="105" s="1"/>
  <c r="G37" i="105"/>
  <c r="D39" i="105"/>
  <c r="D37" i="105"/>
  <c r="D36" i="105"/>
  <c r="D34" i="105"/>
  <c r="D38" i="105"/>
  <c r="B37" i="105"/>
  <c r="K36" i="105"/>
  <c r="J36" i="105"/>
  <c r="I36" i="105"/>
  <c r="H36" i="105"/>
  <c r="G36" i="105"/>
  <c r="D35" i="105"/>
  <c r="B34" i="105"/>
  <c r="B31" i="105"/>
  <c r="B30" i="105"/>
  <c r="B44" i="81"/>
  <c r="B11" i="126"/>
  <c r="B10" i="126"/>
  <c r="L8" i="126"/>
  <c r="K8" i="126"/>
  <c r="J8" i="126"/>
  <c r="I8" i="126"/>
  <c r="H8" i="126"/>
  <c r="G8" i="126"/>
  <c r="F8" i="126"/>
  <c r="E8" i="126"/>
  <c r="D8" i="126"/>
  <c r="B8" i="126"/>
  <c r="B6" i="126"/>
  <c r="B5" i="126"/>
  <c r="B4" i="126"/>
  <c r="B25" i="82"/>
  <c r="B24" i="82"/>
  <c r="B23" i="82"/>
  <c r="B22" i="82"/>
  <c r="B21" i="82"/>
  <c r="G91" i="105" l="1"/>
  <c r="S68" i="133"/>
  <c r="S69" i="133" s="1"/>
  <c r="G72" i="105"/>
  <c r="S65" i="133"/>
  <c r="S66" i="133" s="1"/>
  <c r="F57" i="90"/>
  <c r="L6" i="133" s="1"/>
  <c r="G39" i="105"/>
  <c r="S76" i="132"/>
  <c r="S77" i="132" s="1"/>
  <c r="F39" i="90"/>
  <c r="L6" i="132" s="1"/>
  <c r="G42" i="92"/>
  <c r="H72" i="127"/>
  <c r="H39" i="122"/>
  <c r="H72" i="122"/>
  <c r="G72" i="122"/>
  <c r="I72" i="122"/>
  <c r="J72" i="122"/>
  <c r="K72" i="122"/>
  <c r="J72" i="128"/>
  <c r="K72" i="128"/>
  <c r="G72" i="128"/>
  <c r="I72" i="128"/>
  <c r="H72" i="128"/>
  <c r="J91" i="127"/>
  <c r="I72" i="127"/>
  <c r="K72" i="127"/>
  <c r="G72" i="127"/>
  <c r="J72" i="127"/>
  <c r="G39" i="127"/>
  <c r="I72" i="105"/>
  <c r="H72" i="105"/>
  <c r="J72" i="105"/>
  <c r="K72" i="105"/>
  <c r="D80" i="122"/>
  <c r="D84" i="122" s="1"/>
  <c r="D77" i="128"/>
  <c r="D44" i="127"/>
  <c r="D58" i="127"/>
  <c r="H39" i="128"/>
  <c r="D44" i="128"/>
  <c r="D77" i="127"/>
  <c r="D45" i="122"/>
  <c r="D42" i="122"/>
  <c r="D49" i="122" s="1"/>
  <c r="D52" i="122" s="1"/>
  <c r="D77" i="122"/>
  <c r="D67" i="122"/>
  <c r="D70" i="122" s="1"/>
  <c r="D89" i="122"/>
  <c r="D78" i="122"/>
  <c r="D75" i="122"/>
  <c r="D82" i="122" s="1"/>
  <c r="D85" i="122" s="1"/>
  <c r="D58" i="122"/>
  <c r="D47" i="122"/>
  <c r="D47" i="128"/>
  <c r="D56" i="128"/>
  <c r="D64" i="128" s="1"/>
  <c r="D45" i="128"/>
  <c r="D80" i="128"/>
  <c r="D54" i="127"/>
  <c r="D51" i="127"/>
  <c r="D56" i="127"/>
  <c r="D64" i="127" s="1"/>
  <c r="D45" i="127"/>
  <c r="D80" i="127"/>
  <c r="D84" i="105"/>
  <c r="D87" i="105"/>
  <c r="D77" i="105"/>
  <c r="D91" i="105"/>
  <c r="L19" i="82"/>
  <c r="K19" i="82"/>
  <c r="J19" i="82"/>
  <c r="I19" i="82"/>
  <c r="H19" i="82"/>
  <c r="G19" i="82"/>
  <c r="F19" i="82"/>
  <c r="E19" i="82"/>
  <c r="D19" i="82"/>
  <c r="B19" i="82"/>
  <c r="D87" i="122" l="1"/>
  <c r="D54" i="122"/>
  <c r="D51" i="122"/>
  <c r="D87" i="128"/>
  <c r="D84" i="128"/>
  <c r="D89" i="128"/>
  <c r="D75" i="128"/>
  <c r="D82" i="128" s="1"/>
  <c r="D85" i="128" s="1"/>
  <c r="D67" i="128"/>
  <c r="D70" i="128" s="1"/>
  <c r="D78" i="128"/>
  <c r="D51" i="128"/>
  <c r="D54" i="128"/>
  <c r="D89" i="127"/>
  <c r="D75" i="127"/>
  <c r="D82" i="127" s="1"/>
  <c r="D85" i="127" s="1"/>
  <c r="D78" i="127"/>
  <c r="D67" i="127"/>
  <c r="D70" i="127" s="1"/>
  <c r="D87" i="127"/>
  <c r="D84" i="127"/>
  <c r="B86" i="81" l="1"/>
  <c r="B23" i="123"/>
  <c r="B33" i="123"/>
  <c r="B43" i="123"/>
  <c r="B53" i="123"/>
  <c r="B23" i="84"/>
  <c r="B33" i="84"/>
  <c r="B43" i="84"/>
  <c r="B53" i="84"/>
  <c r="B13" i="123"/>
  <c r="D12" i="123"/>
  <c r="C12" i="123"/>
  <c r="B13" i="84"/>
  <c r="D12" i="84"/>
  <c r="C12" i="84"/>
  <c r="B39" i="82"/>
  <c r="B150" i="83"/>
  <c r="B14" i="90" l="1"/>
  <c r="O52" i="81"/>
  <c r="P52" i="81"/>
  <c r="P51" i="81"/>
  <c r="O51" i="81"/>
  <c r="O252" i="83"/>
  <c r="O239" i="83"/>
  <c r="O226" i="83"/>
  <c r="B51" i="81"/>
  <c r="B23" i="83" l="1"/>
  <c r="B21" i="83"/>
  <c r="J11" i="90"/>
  <c r="H323" i="83"/>
  <c r="I129" i="83"/>
  <c r="P252" i="83"/>
  <c r="P70" i="83"/>
  <c r="D43" i="82"/>
  <c r="B43" i="82"/>
  <c r="F46" i="90" l="1"/>
  <c r="O341" i="83" l="1"/>
  <c r="O328" i="83"/>
  <c r="B10" i="81"/>
  <c r="D32" i="82" l="1"/>
  <c r="P85" i="83" l="1"/>
  <c r="P294" i="83"/>
  <c r="P281" i="83"/>
  <c r="P239" i="83"/>
  <c r="P184" i="83"/>
  <c r="P308" i="83"/>
  <c r="D43" i="105"/>
  <c r="D46" i="105" s="1"/>
  <c r="D57" i="105" s="1"/>
  <c r="B29" i="105" l="1"/>
  <c r="B6" i="82" l="1"/>
  <c r="B6" i="81"/>
  <c r="O294" i="83"/>
  <c r="O281" i="83"/>
  <c r="O49" i="81"/>
  <c r="P99" i="83"/>
  <c r="O99" i="83"/>
  <c r="O85" i="83"/>
  <c r="B6" i="129" l="1"/>
  <c r="B6" i="131"/>
  <c r="B6" i="130"/>
  <c r="B6" i="128"/>
  <c r="B6" i="127"/>
  <c r="D39" i="80"/>
  <c r="D40" i="80"/>
  <c r="D42" i="80"/>
  <c r="D43" i="80"/>
  <c r="D44" i="80"/>
  <c r="D33" i="105"/>
  <c r="D31" i="105"/>
  <c r="O23" i="120"/>
  <c r="B25" i="122" l="1"/>
  <c r="E46" i="90" l="1"/>
  <c r="E64" i="90" s="1"/>
  <c r="G23" i="122"/>
  <c r="B19" i="90"/>
  <c r="B20" i="105"/>
  <c r="B30" i="90"/>
  <c r="B9" i="90"/>
  <c r="B8" i="90"/>
  <c r="B8" i="123"/>
  <c r="D33" i="92"/>
  <c r="D30" i="92"/>
  <c r="B23" i="105"/>
  <c r="B23" i="122" s="1"/>
  <c r="D58" i="105" l="1"/>
  <c r="O43" i="105"/>
  <c r="P43" i="105"/>
  <c r="O45" i="105"/>
  <c r="P45" i="105"/>
  <c r="G23" i="105"/>
  <c r="B51" i="120"/>
  <c r="B19" i="120"/>
  <c r="B2" i="120"/>
  <c r="B2" i="130" l="1"/>
  <c r="B2" i="131"/>
  <c r="B2" i="129"/>
  <c r="B2" i="127"/>
  <c r="B2" i="128"/>
  <c r="B2" i="105"/>
  <c r="B2" i="123"/>
  <c r="B2" i="92"/>
  <c r="B2" i="122"/>
  <c r="D47" i="105"/>
  <c r="D44" i="105"/>
  <c r="D54" i="105" l="1"/>
  <c r="D51" i="105"/>
  <c r="P226" i="83" l="1"/>
  <c r="B353" i="83"/>
  <c r="B265" i="83"/>
  <c r="O115" i="83"/>
  <c r="B146" i="83"/>
  <c r="B162" i="83"/>
  <c r="B157" i="83"/>
  <c r="B82" i="83"/>
  <c r="B12" i="83"/>
  <c r="B28" i="82" l="1"/>
  <c r="B42" i="82"/>
  <c r="B8" i="82"/>
  <c r="B4" i="82"/>
  <c r="B5" i="82"/>
  <c r="B116" i="81"/>
  <c r="B98" i="81"/>
  <c r="B78" i="81"/>
  <c r="B72" i="81"/>
  <c r="B66" i="81"/>
  <c r="B47" i="81"/>
  <c r="B25" i="81"/>
  <c r="B119" i="81"/>
  <c r="D68" i="81"/>
  <c r="C29" i="81"/>
  <c r="B5" i="81"/>
  <c r="B68" i="120"/>
  <c r="B54" i="120"/>
  <c r="B22" i="120"/>
  <c r="B17" i="120"/>
  <c r="B16" i="120"/>
  <c r="B15" i="120"/>
  <c r="B13" i="120"/>
  <c r="B12" i="120"/>
  <c r="B10" i="120"/>
  <c r="B5" i="129" l="1"/>
  <c r="B5" i="131"/>
  <c r="B5" i="130"/>
  <c r="B5" i="127"/>
  <c r="B5" i="128"/>
  <c r="B10" i="129"/>
  <c r="B10" i="131"/>
  <c r="B10" i="130"/>
  <c r="B12" i="130"/>
  <c r="B12" i="131"/>
  <c r="B12" i="129"/>
  <c r="B13" i="130"/>
  <c r="B13" i="129"/>
  <c r="B13" i="131"/>
  <c r="B15" i="130"/>
  <c r="B15" i="129"/>
  <c r="B15" i="131"/>
  <c r="B16" i="129"/>
  <c r="B16" i="130"/>
  <c r="B16" i="131"/>
  <c r="B17" i="131"/>
  <c r="B17" i="129"/>
  <c r="B17" i="130"/>
  <c r="B4" i="130"/>
  <c r="B4" i="129"/>
  <c r="B4" i="131"/>
  <c r="B4" i="128"/>
  <c r="B4" i="127"/>
  <c r="B10" i="128"/>
  <c r="B10" i="127"/>
  <c r="B12" i="128"/>
  <c r="B12" i="127"/>
  <c r="B16" i="128"/>
  <c r="B16" i="127"/>
  <c r="B13" i="128"/>
  <c r="B13" i="127"/>
  <c r="B15" i="128"/>
  <c r="B15" i="127"/>
  <c r="B17" i="128"/>
  <c r="B17" i="127"/>
  <c r="B13" i="92"/>
  <c r="B16" i="92"/>
  <c r="B15" i="92"/>
  <c r="B14" i="92"/>
  <c r="B10" i="92"/>
  <c r="B12" i="92"/>
  <c r="B5" i="123"/>
  <c r="B5" i="90"/>
  <c r="B5" i="92"/>
  <c r="B5" i="84"/>
  <c r="B4" i="84"/>
  <c r="B4" i="92"/>
  <c r="B4" i="123"/>
  <c r="B4" i="90"/>
  <c r="B6" i="84"/>
  <c r="B6" i="123"/>
  <c r="B6" i="92"/>
  <c r="B6" i="90"/>
  <c r="B5" i="122"/>
  <c r="B5" i="105"/>
  <c r="B12" i="105"/>
  <c r="B12" i="122"/>
  <c r="B13" i="105"/>
  <c r="B13" i="122"/>
  <c r="B15" i="105"/>
  <c r="B15" i="122"/>
  <c r="B4" i="122"/>
  <c r="B16" i="105"/>
  <c r="B16" i="122"/>
  <c r="B10" i="105"/>
  <c r="B10" i="122"/>
  <c r="B17" i="105"/>
  <c r="B17" i="122"/>
  <c r="B6" i="105"/>
  <c r="B6" i="122"/>
  <c r="B4" i="83"/>
  <c r="B4" i="105"/>
  <c r="B5" i="83"/>
  <c r="B6" i="83"/>
  <c r="B6" i="120"/>
  <c r="K31" i="92" l="1"/>
  <c r="J31" i="92"/>
  <c r="I31" i="92"/>
  <c r="H31" i="92"/>
  <c r="G31" i="92"/>
  <c r="B40" i="105"/>
  <c r="P36" i="120"/>
  <c r="O36" i="120"/>
  <c r="D56" i="105" l="1"/>
  <c r="D64" i="105" s="1"/>
  <c r="D45" i="105"/>
  <c r="D42" i="105"/>
  <c r="D49" i="105" s="1"/>
  <c r="D52" i="105" s="1"/>
  <c r="B36" i="120"/>
  <c r="B45" i="105"/>
  <c r="J27" i="105"/>
  <c r="D75" i="105" l="1"/>
  <c r="D82" i="105" s="1"/>
  <c r="D85" i="105" s="1"/>
  <c r="D89" i="105"/>
  <c r="D67" i="105"/>
  <c r="D70" i="105" s="1"/>
  <c r="D78" i="105"/>
  <c r="H98" i="122"/>
  <c r="G98" i="122"/>
  <c r="D98" i="122"/>
  <c r="E98" i="122" s="1"/>
  <c r="F98" i="122" s="1"/>
  <c r="H98" i="105"/>
  <c r="G98" i="105"/>
  <c r="D98" i="105"/>
  <c r="E98" i="105" s="1"/>
  <c r="F98" i="105" s="1"/>
  <c r="B102" i="105"/>
  <c r="C100" i="105"/>
  <c r="C100" i="122" l="1"/>
  <c r="B102" i="122"/>
  <c r="B398" i="83" l="1"/>
  <c r="D32" i="105"/>
  <c r="K47" i="105"/>
  <c r="J47" i="105"/>
  <c r="I47" i="105"/>
  <c r="H47" i="105"/>
  <c r="G47" i="105"/>
  <c r="K44" i="105"/>
  <c r="J44" i="105"/>
  <c r="I44" i="105"/>
  <c r="H44" i="105"/>
  <c r="G44" i="105"/>
  <c r="J33" i="105"/>
  <c r="K33" i="105"/>
  <c r="I33" i="105"/>
  <c r="H33" i="105"/>
  <c r="G33" i="105"/>
  <c r="C8" i="80"/>
  <c r="C6" i="80"/>
  <c r="C2" i="80"/>
  <c r="B15" i="83" l="1"/>
  <c r="P23" i="120"/>
  <c r="B23" i="120" s="1"/>
  <c r="P49" i="81"/>
  <c r="K58" i="105"/>
  <c r="J58" i="105"/>
  <c r="I58" i="105"/>
  <c r="H58" i="105"/>
  <c r="B96" i="131" l="1"/>
  <c r="B96" i="130"/>
  <c r="B96" i="129"/>
  <c r="B96" i="127"/>
  <c r="B96" i="128"/>
  <c r="B96" i="105"/>
  <c r="B39" i="120"/>
  <c r="B95" i="105"/>
  <c r="B96" i="122" l="1"/>
  <c r="B95" i="122"/>
  <c r="B56" i="105"/>
  <c r="B42" i="105"/>
  <c r="G58" i="105"/>
  <c r="K27" i="105"/>
  <c r="G27" i="105"/>
  <c r="H27" i="105" s="1"/>
  <c r="I27" i="105" s="1"/>
  <c r="B18" i="105"/>
  <c r="B17" i="92" s="1"/>
  <c r="B18" i="122" l="1"/>
  <c r="B20" i="122"/>
  <c r="B29" i="92"/>
  <c r="B28" i="83"/>
  <c r="B54" i="81"/>
  <c r="P32" i="82" l="1"/>
  <c r="O32" i="82"/>
  <c r="B12" i="90"/>
  <c r="B132" i="83"/>
  <c r="B131" i="83"/>
  <c r="B130" i="83"/>
  <c r="J45" i="83"/>
  <c r="G45" i="83"/>
  <c r="E45" i="83"/>
  <c r="C45" i="83"/>
  <c r="K27" i="92" l="1"/>
  <c r="K26" i="92"/>
  <c r="J27" i="92"/>
  <c r="J26" i="92"/>
  <c r="K24" i="92"/>
  <c r="K40" i="92" s="1"/>
  <c r="J24" i="92"/>
  <c r="J40" i="92" s="1"/>
  <c r="K34" i="92"/>
  <c r="P15" i="90"/>
  <c r="O15" i="90"/>
  <c r="J34" i="92"/>
  <c r="J28" i="92" l="1"/>
  <c r="K28" i="92"/>
  <c r="J35" i="90" l="1"/>
  <c r="I35" i="90"/>
  <c r="J130" i="81" l="1"/>
  <c r="O184" i="83"/>
  <c r="K43" i="92" l="1"/>
  <c r="O75" i="92" l="1"/>
  <c r="O61" i="92"/>
  <c r="O356" i="83"/>
  <c r="O308" i="83"/>
  <c r="O268" i="83"/>
  <c r="O198" i="83"/>
  <c r="O134" i="83"/>
  <c r="O70" i="83"/>
  <c r="P75" i="92"/>
  <c r="P61" i="92"/>
  <c r="P356" i="83"/>
  <c r="P341" i="83"/>
  <c r="P328" i="83"/>
  <c r="P268" i="83"/>
  <c r="P198" i="83"/>
  <c r="P134" i="83"/>
  <c r="P115" i="83"/>
  <c r="J43" i="92" l="1"/>
  <c r="G34" i="92" l="1"/>
  <c r="G28" i="92"/>
  <c r="I27" i="92"/>
  <c r="H27" i="92"/>
  <c r="I26" i="92"/>
  <c r="H26" i="92"/>
  <c r="H28" i="92" l="1"/>
  <c r="I28" i="92"/>
  <c r="B130" i="81" l="1"/>
  <c r="E130" i="81"/>
  <c r="B170" i="83" l="1"/>
  <c r="D51" i="82" l="1"/>
  <c r="B51" i="82"/>
  <c r="D46" i="82"/>
  <c r="B46" i="82"/>
  <c r="D54" i="82"/>
  <c r="B54" i="82"/>
  <c r="E51" i="81" l="1"/>
  <c r="B152" i="83" l="1"/>
  <c r="B149" i="83"/>
  <c r="B89" i="92" l="1"/>
  <c r="B75" i="92"/>
  <c r="B61" i="92"/>
  <c r="B48" i="92"/>
  <c r="F43" i="92"/>
  <c r="B43" i="92"/>
  <c r="F42" i="92"/>
  <c r="B42" i="92"/>
  <c r="G40" i="92"/>
  <c r="B38" i="92"/>
  <c r="I34" i="92"/>
  <c r="H34" i="92"/>
  <c r="B32" i="92"/>
  <c r="D28" i="92"/>
  <c r="D26" i="92"/>
  <c r="B26" i="92"/>
  <c r="G24" i="92"/>
  <c r="H24" i="92" s="1"/>
  <c r="I24" i="92" s="1"/>
  <c r="B22" i="92"/>
  <c r="B19" i="92"/>
  <c r="D34" i="92" l="1"/>
  <c r="D31" i="92"/>
  <c r="D32" i="92"/>
  <c r="D29" i="92"/>
  <c r="G43" i="92"/>
  <c r="H43" i="92"/>
  <c r="I43" i="92"/>
  <c r="H40" i="92"/>
  <c r="I40" i="92" s="1"/>
  <c r="B134" i="83" l="1"/>
  <c r="B128" i="83"/>
  <c r="B99" i="83"/>
  <c r="F35" i="90" l="1"/>
  <c r="B32" i="90"/>
  <c r="B17" i="90"/>
  <c r="G16" i="90"/>
  <c r="F16" i="90"/>
  <c r="E16" i="90"/>
  <c r="D16" i="90"/>
  <c r="C16" i="90"/>
  <c r="B16" i="90"/>
  <c r="B10" i="84"/>
  <c r="B10" i="123" s="1"/>
  <c r="B8" i="84"/>
  <c r="B370" i="83"/>
  <c r="B356" i="83"/>
  <c r="B341" i="83"/>
  <c r="B328" i="83"/>
  <c r="B326" i="83"/>
  <c r="B325" i="83"/>
  <c r="B324" i="83"/>
  <c r="B322" i="83"/>
  <c r="B308" i="83"/>
  <c r="B294" i="83"/>
  <c r="B281" i="83"/>
  <c r="B268" i="83"/>
  <c r="B252" i="83"/>
  <c r="B239" i="83"/>
  <c r="B226" i="83"/>
  <c r="B213" i="83"/>
  <c r="B211" i="83"/>
  <c r="B198" i="83"/>
  <c r="B184" i="83"/>
  <c r="B115" i="83"/>
  <c r="B85" i="83"/>
  <c r="B70" i="83"/>
  <c r="B41" i="83"/>
  <c r="B10" i="83"/>
  <c r="B9" i="83"/>
  <c r="B8" i="83"/>
  <c r="B30" i="82"/>
  <c r="L28" i="82"/>
  <c r="K28" i="82"/>
  <c r="J28" i="82"/>
  <c r="I28" i="82"/>
  <c r="H28" i="82"/>
  <c r="G28" i="82"/>
  <c r="F28" i="82"/>
  <c r="E28" i="82"/>
  <c r="D28" i="82"/>
  <c r="B15" i="82"/>
  <c r="B12" i="82"/>
  <c r="B10" i="82"/>
  <c r="L8" i="82"/>
  <c r="K8" i="82"/>
  <c r="J8" i="82"/>
  <c r="I8" i="82"/>
  <c r="H8" i="82"/>
  <c r="G8" i="82"/>
  <c r="F8" i="82"/>
  <c r="E8" i="82"/>
  <c r="D8" i="82"/>
  <c r="B4" i="120"/>
  <c r="J129" i="81"/>
  <c r="E129" i="81"/>
  <c r="B129" i="81"/>
  <c r="B127" i="81"/>
  <c r="B120" i="81"/>
  <c r="B122" i="81"/>
  <c r="B118" i="81"/>
  <c r="L116" i="81"/>
  <c r="K116" i="81"/>
  <c r="J116" i="81"/>
  <c r="I116" i="81"/>
  <c r="H116" i="81"/>
  <c r="F116" i="81"/>
  <c r="E116" i="81"/>
  <c r="D116" i="81"/>
  <c r="C116" i="81"/>
  <c r="B113" i="81"/>
  <c r="B108" i="81"/>
  <c r="B106" i="81"/>
  <c r="B104" i="81"/>
  <c r="B102" i="81"/>
  <c r="B100" i="81"/>
  <c r="B91" i="81"/>
  <c r="B90" i="81"/>
  <c r="B84" i="81"/>
  <c r="B82" i="81"/>
  <c r="B80" i="81"/>
  <c r="B74" i="81"/>
  <c r="L72" i="81"/>
  <c r="K72" i="81"/>
  <c r="J72" i="81"/>
  <c r="I72" i="81"/>
  <c r="H72" i="81"/>
  <c r="F72" i="81"/>
  <c r="E72" i="81"/>
  <c r="D72" i="81"/>
  <c r="C72" i="81"/>
  <c r="L66" i="81"/>
  <c r="K66" i="81"/>
  <c r="J66" i="81"/>
  <c r="I66" i="81"/>
  <c r="H66" i="81"/>
  <c r="F66" i="81"/>
  <c r="E66" i="81"/>
  <c r="D66" i="81"/>
  <c r="C66" i="81"/>
  <c r="B49" i="81"/>
  <c r="B42" i="81"/>
  <c r="B27" i="81"/>
  <c r="L25" i="81"/>
  <c r="K25" i="81"/>
  <c r="J25" i="81"/>
  <c r="I25" i="81"/>
  <c r="H25" i="81"/>
  <c r="F25" i="81"/>
  <c r="E25" i="81"/>
  <c r="D25" i="81"/>
  <c r="C25" i="81"/>
  <c r="B8" i="120" l="1"/>
  <c r="B8" i="92"/>
  <c r="B9" i="120"/>
  <c r="B9" i="92"/>
  <c r="B15" i="90"/>
  <c r="B5" i="120"/>
  <c r="C17" i="90"/>
  <c r="G17" i="90"/>
  <c r="F17" i="90"/>
  <c r="E17" i="90"/>
  <c r="D17" i="90"/>
  <c r="G35" i="90"/>
  <c r="B9" i="130" l="1"/>
  <c r="B9" i="129"/>
  <c r="B9" i="131"/>
  <c r="B8" i="129"/>
  <c r="B8" i="131"/>
  <c r="B8" i="130"/>
  <c r="B9" i="127"/>
  <c r="B9" i="128"/>
  <c r="B8" i="127"/>
  <c r="B8" i="128"/>
  <c r="B9" i="105"/>
  <c r="B8" i="122"/>
  <c r="B8" i="105"/>
  <c r="B9" i="122"/>
  <c r="H35" i="9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17" authorId="0" shapeId="0" xr:uid="{9380B934-508B-4A20-A177-3BA382AC40CD}">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tc={13F04E34-E525-428A-A93A-2764DE2E9770}</author>
  </authors>
  <commentList>
    <comment ref="O1" authorId="0" shapeId="0" xr:uid="{13F04E34-E525-428A-A93A-2764DE2E9770}">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tc={8D3F8778-94F7-47BC-9909-D33943FC2819}</author>
  </authors>
  <commentList>
    <comment ref="P73" authorId="0" shapeId="0" xr:uid="{8D3F8778-94F7-47BC-9909-D33943FC2819}">
      <text>
        <t>[Threaded comment]
Your version of Excel allows you to read this threaded comment; however, any edits to it will get removed if the file is opened in a newer version of Excel. Learn more: https://go.microsoft.com/fwlink/?linkid=870924
Comment:
    I would add in some verification, with different methods of sums, bookend, sumifs etc. They are at the bottom of the miniDB sheet labeled (check)
Here are some recent ones I have done.
O:\CITT\Cases\SIMA\NQ-2026-001\Working Files\Research\Questionnaire Replies\Importer\Trimark Tubulars Ltd\NQ-2026-001_ImpQ_Trimark Tubulars Ltd..xlsx
O:\CITT\Cases\SIMA\RR-2025-002\Working Files\Research\Questionnaire Replies\Importers\BlueScope Steel America LLC\RR-2025-002_ImpQ_BlueScope_Steel_America_LLC.xlsx</t>
      </text>
    </comment>
  </commentList>
</comments>
</file>

<file path=xl/sharedStrings.xml><?xml version="1.0" encoding="utf-8"?>
<sst xmlns="http://schemas.openxmlformats.org/spreadsheetml/2006/main" count="2041" uniqueCount="599">
  <si>
    <t>TRANSMISSION DU QUESTIONNAIRE REMPLI</t>
  </si>
  <si>
    <t>Firm Name</t>
  </si>
  <si>
    <t>Firm Address</t>
  </si>
  <si>
    <t>Adresse de l'entreprise</t>
  </si>
  <si>
    <t>Adresse du site Web</t>
  </si>
  <si>
    <t>Name of Authorized Official</t>
  </si>
  <si>
    <t>Nom du représentant autorisé</t>
  </si>
  <si>
    <t>Title of Authorized Official</t>
  </si>
  <si>
    <t>Titre du représentant autorisé</t>
  </si>
  <si>
    <t>E-mail Address</t>
  </si>
  <si>
    <t>Telephone</t>
  </si>
  <si>
    <t>Téléphone</t>
  </si>
  <si>
    <t>Question 1</t>
  </si>
  <si>
    <t xml:space="preserve">Dénomination sociale de l'entreprise </t>
  </si>
  <si>
    <t>Role in the Industry</t>
  </si>
  <si>
    <t>Question 2</t>
  </si>
  <si>
    <t>Question 3</t>
  </si>
  <si>
    <t>Question 4</t>
  </si>
  <si>
    <t>Question 5</t>
  </si>
  <si>
    <t>Question 6</t>
  </si>
  <si>
    <t>Question 7</t>
  </si>
  <si>
    <t>Question 8</t>
  </si>
  <si>
    <t>Question 9</t>
  </si>
  <si>
    <t>Question 10</t>
  </si>
  <si>
    <t>Question 11</t>
  </si>
  <si>
    <t>Provide the names and addresses of other locations, facilities, and outlets in Canada on behalf of which your company is responding.</t>
  </si>
  <si>
    <t>Question 12</t>
  </si>
  <si>
    <t>FIRM INFORMATION</t>
  </si>
  <si>
    <t>RENSEIGNEMENTS SUR L’ENTREPRISE</t>
  </si>
  <si>
    <t>CERTIFICATION</t>
  </si>
  <si>
    <t>ATTESTATION</t>
  </si>
  <si>
    <t>Website Address</t>
  </si>
  <si>
    <t>PUBLIC COMMENTS</t>
  </si>
  <si>
    <t>Question 13</t>
  </si>
  <si>
    <t>Question 16</t>
  </si>
  <si>
    <t>Question 14</t>
  </si>
  <si>
    <t>Question 15</t>
  </si>
  <si>
    <t>QUESTIONNAIRE DUE DATE</t>
  </si>
  <si>
    <t>DATE D'ÉCHÉANCE DU QUESTIONNAIRE</t>
  </si>
  <si>
    <t>I understand that checking this box constitutes my legally binding signature.</t>
  </si>
  <si>
    <t>Je comprends que le fait de cocher cette case constitue ma signature juridiquement contraignante.</t>
  </si>
  <si>
    <t>Utilisateur final</t>
  </si>
  <si>
    <t>Rôle dans l'industrie</t>
  </si>
  <si>
    <t>Question 19</t>
  </si>
  <si>
    <t>PUBLIC</t>
  </si>
  <si>
    <t>CUSTOMS TARIFF</t>
  </si>
  <si>
    <t>TARIF DES DOUANES</t>
  </si>
  <si>
    <t>SUBMITTING THE QUESTIONNAIRE RESPONSE</t>
  </si>
  <si>
    <t>Fournissez les noms et adresses des autres emplacements, installations et points de vente au Canada au nom de laquelle votre entreprise répond. </t>
  </si>
  <si>
    <t>Adresse de courrier électronique</t>
  </si>
  <si>
    <t>Date</t>
  </si>
  <si>
    <t>End user</t>
  </si>
  <si>
    <t>Provide a brief history of your firm, with particular emphasis on activities regarding the goods.</t>
  </si>
  <si>
    <t>Donnez un bref historique de votre entreprise, en insistant plus particulièrement sur les activités entourant les marchandises.</t>
  </si>
  <si>
    <t>Question 17</t>
  </si>
  <si>
    <t>Question 18</t>
  </si>
  <si>
    <t>Question 20</t>
  </si>
  <si>
    <t>Question 21</t>
  </si>
  <si>
    <t>Question 22</t>
  </si>
  <si>
    <t>Question 23</t>
  </si>
  <si>
    <t>Question 24</t>
  </si>
  <si>
    <t>Question 25</t>
  </si>
  <si>
    <t>COMMENTAIRES PUBLICS</t>
  </si>
  <si>
    <t>Fournissez les stocks et ventes à l'exportation des marchandises importées.</t>
  </si>
  <si>
    <t>PROTECTED COMMENTS</t>
  </si>
  <si>
    <t>Confirm that all information is reported on a calendar-year basis.</t>
  </si>
  <si>
    <t>Confirmez que tous les renseignements déclarés le sont selon l’année civile.</t>
  </si>
  <si>
    <t>Variable</t>
  </si>
  <si>
    <t>English</t>
  </si>
  <si>
    <t>French</t>
  </si>
  <si>
    <t>Data Validation comments</t>
  </si>
  <si>
    <t>Case Number</t>
  </si>
  <si>
    <t>The Goods</t>
  </si>
  <si>
    <t>Due Date</t>
  </si>
  <si>
    <t>UOM (plural)</t>
  </si>
  <si>
    <t>UOM (singular)</t>
  </si>
  <si>
    <t>Trade Level 1 (plural)</t>
  </si>
  <si>
    <t>Product Defn</t>
  </si>
  <si>
    <t>HS Code defn change date</t>
  </si>
  <si>
    <t>HS Codes before change</t>
  </si>
  <si>
    <t>HS Codes after change</t>
  </si>
  <si>
    <t>Français</t>
  </si>
  <si>
    <t>In which language would you prefer to complete this questionnaire?</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</si>
  <si>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</si>
  <si>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</si>
  <si>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</si>
  <si>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</si>
  <si>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</si>
  <si>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</si>
  <si>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</si>
  <si>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</si>
  <si>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</si>
  <si>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</si>
  <si>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</si>
  <si>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</si>
  <si>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</si>
  <si>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Price Premium</t>
  </si>
  <si>
    <t xml:space="preserve"> Majoration du prix</t>
  </si>
  <si>
    <t>Describe how delivery of the goods sold by your firm is paid for.</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</si>
  <si>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</si>
  <si>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</si>
  <si>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</si>
  <si>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</si>
  <si>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</si>
  <si>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</si>
  <si>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</si>
  <si>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</si>
  <si>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</si>
  <si>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</si>
  <si>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</si>
  <si>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</si>
  <si>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</si>
  <si>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For the questions in this tab, note the following:</t>
  </si>
  <si>
    <t>Pour les questions de cet onglet, notez ce qui suit :</t>
  </si>
  <si>
    <t>Ventes à l'exportation</t>
  </si>
  <si>
    <t>Décrivez les plans de votre entreprise pour gérer les niveaux de stocks au cours des deux prochaines années. Fournissez les motifs et les hypothèses sous-tendant ces objectifs et ces stratégies.</t>
  </si>
  <si>
    <t>Pour plus de détails, consultez l'onglet Info.</t>
  </si>
  <si>
    <t>Indicate your firm's trade level with respect to the goods in Canada:</t>
  </si>
  <si>
    <t>References to "the goods" in this questionnaire refer to:</t>
  </si>
  <si>
    <t>Les références aux « marchandises » dans ce questionnaire font référence à :</t>
  </si>
  <si>
    <t>Describe how delivery of the goods purchased by your firm is paid for.</t>
  </si>
  <si>
    <t>Explain circumstances where Canadian purchasers are willing to pay a price premium for the goods produced in Canada and what the amount of that premium would be.</t>
  </si>
  <si>
    <t xml:space="preserve">Primary Industry 1 </t>
  </si>
  <si>
    <t>Segment de marché 1</t>
  </si>
  <si>
    <t>Primary Industry 2</t>
  </si>
  <si>
    <t>Segment de marché 2</t>
  </si>
  <si>
    <t>Primary Industry 3</t>
  </si>
  <si>
    <t>Segment de marché 3</t>
  </si>
  <si>
    <t>Type</t>
  </si>
  <si>
    <t>Provide your firm's inventories and export sales of imports of the goods.</t>
  </si>
  <si>
    <t>If the volume of ending inventory in Question 1 on the Invent-Stock tab differs from the calculated ending inventory, explain why there is a difference.</t>
  </si>
  <si>
    <t>Les informations publiques/non confidentielles de ce tableau sont automatiquement générées à partir des informations fournies dans les onglets "Imp" et l'onglet "Invent-Stock". Toute modification de ce résumé public doit donc être effectuée dans ces onglets.</t>
  </si>
  <si>
    <t>Select Yes or No</t>
  </si>
  <si>
    <t>Sélectionnez oui ou non</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</si>
  <si>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</si>
  <si>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</si>
  <si>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</si>
  <si>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Retournez le questionnaire rempli en utilisant l’une des options suivantes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</si>
  <si>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</si>
  <si>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Net delivered selling value</t>
  </si>
  <si>
    <t>Valeur de vente nette rendue</t>
  </si>
  <si>
    <t>Net delivered purchase value (laid-in cost)</t>
  </si>
  <si>
    <t>Describe whether there is seasonality in the Canadian market for the goods. Describe any seasonal patterns in your firm's imports, inventory or sales of imports in Canada.</t>
  </si>
  <si>
    <t>Décrivez s'il y a une saisonnalité sur le marché canadien pour les marchandises. Décrivez les tendances saisonnières dans les importations, les stocks ou les ventes d’importations de votre entreprise au Canada.</t>
  </si>
  <si>
    <t>Expliquez les changements que vous prévoyez voir sur le marché canadien et sur d’autres marchés mondiaux pour les marchandises au cours des deux prochaines années en ce qui concerne la demande, les prix, les volumes d’importation ou tout autre facteur.</t>
  </si>
  <si>
    <t>GLOSSAIRE</t>
  </si>
  <si>
    <t/>
  </si>
  <si>
    <t xml:space="preserve">Questions relating to this questionnaire should be directed to:
</t>
  </si>
  <si>
    <t xml:space="preserve">Toutes les questions relatives au présent questionnaire doivent être adressées à :
</t>
  </si>
  <si>
    <t>Dénomination sociale 
(en français et en anglais, le cas échéant)</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</si>
  <si>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</si>
  <si>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</si>
  <si>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Nature of association</t>
  </si>
  <si>
    <t>Décrivez comment les coûts de livraison des marchandises achetées par votre entreprise sont payés.</t>
  </si>
  <si>
    <t>Décrivez comment les coûts de livraison des marchandises vendues par votre entreprise sont payés.</t>
  </si>
  <si>
    <t>Expliquez les circonstances dans lesquelles les acheteurs canadiens sont prêts à payer un prix plus élevé pour les marchandises produites au Canada. Quel serait le montant de ce supplément?</t>
  </si>
  <si>
    <t>Indiquez le niveau commercial de votre entreprise en ce qui concerne les marchandises au Canada :</t>
  </si>
  <si>
    <t>Si votre entreprise désire ajouter des commentaires concernant vos réponses, vous les inscrivez ici. Indiquez à quelle question se rapportent vos commentaires.</t>
  </si>
  <si>
    <t>Describe your firm’s plans to manage inventory levels, in the next two years. Provide the rationale and assumptions underlying these strategies and objectives.</t>
  </si>
  <si>
    <t>COMMENTAIRES PROTÉGÉS</t>
  </si>
  <si>
    <t>Confirmez que toutes les valeurs déclarées dans ce questionnaire sont en dollars canadiens.</t>
  </si>
  <si>
    <t>Confirm that all values reported in this questionnaire are in Canadian dollars.</t>
  </si>
  <si>
    <t>Maximum length reached. Please use the AddPro tab to add further info. | La limite maximale de caractères est atteinte. SVP utiliser l'onglet AddPro pour ajouter plus d'information.</t>
  </si>
  <si>
    <t>Maximum length reached. Please use the AddPub tab to add further info. | La limite maximale de caractères est atteinte. SVP utiliser l'onglet AddPub pour ajouter plus d'information.</t>
  </si>
  <si>
    <t>1000 character limit | limite de 1000 caractères</t>
  </si>
  <si>
    <t>Broker or trader</t>
  </si>
  <si>
    <t>Courtier ou commerçant</t>
  </si>
  <si>
    <t>A</t>
  </si>
  <si>
    <t>Int period 1</t>
  </si>
  <si>
    <t>Int period 2</t>
  </si>
  <si>
    <t>Should your firm wish to add any comments related to its responses, submit them here. Be sure to indicate the applicable question number.</t>
  </si>
  <si>
    <t>Imports in Canada</t>
  </si>
  <si>
    <t>CAD</t>
  </si>
  <si>
    <t>Explain any changes you expect to see in the Canadian market and in other markets globally for the goods over the next two years with respect to demand, prices, import volumes or any other factor.</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</si>
  <si>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</si>
  <si>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</si>
  <si>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Firm Name (In English and French, if applicable)</t>
  </si>
  <si>
    <t>Trade Level 2 (plural)</t>
  </si>
  <si>
    <t>HS Codes</t>
  </si>
  <si>
    <t>Date of change</t>
  </si>
  <si>
    <t>Explain any impacts on these outlooks should the finding or order be continued or rescinded. Provide documents, or the names of documents, such as studies or articles in trade journals, that support your firm's statement.</t>
  </si>
  <si>
    <t>Expliquez les effets possibles sur ces perspectives advenant la prorogation ou l’annulation des conclusions ou de l'ordonnance. Fournissez des documents, ou les noms de documents, tels que des études ou des articles dans des revues spécialisées, qui appuient la déclaration de votre entreprise.</t>
  </si>
  <si>
    <t xml:space="preserve">• Veuillez indiquer seulement les ventes effectuées à partir des importations de votre entreprise. Les ventes de marchandises achetées auprès de producteurs canadiens doivent être exclues. </t>
  </si>
  <si>
    <t>• Report all sales to Canadian and foreign associated firms.</t>
  </si>
  <si>
    <t>• Déclarez toutes les ventes aux entreprises associées canadiennes et étrangères.</t>
  </si>
  <si>
    <t>• Report all sales as of the date of shipment to the customer or the customer’s warehouse.</t>
  </si>
  <si>
    <t>• Déclarez toutes les ventes à compter de la date de l’expédition au client ou à son entrepôt.</t>
  </si>
  <si>
    <t>• Report all values in Canadian dollars.</t>
  </si>
  <si>
    <t>• Déclarez toutes les valeurs en dollars canadiens.</t>
  </si>
  <si>
    <t>Describe the method used to value your firm's sales to Canadian or foreign associated firms.</t>
  </si>
  <si>
    <t>Décrivez la méthode utilisée pour déterminer la valeur des ventes de votre entreprise à ses entreprises associées au Canada et/ou à l’étranger.</t>
  </si>
  <si>
    <t>Provide your firm’s strategies and objectives for the next two years with respect to the purchases of the goods made in Canada. Provide the rationale and assumptions underlying these strategies and objectives.</t>
  </si>
  <si>
    <t>Fournissez les stratégies et les objectifs de votre entreprise pour les deux prochaines années en ce qui concerne les achats de marchandises fabriquées au Canada. Fournir la justification et les hypothèses qui sous-tendent ces stratégies et objectifs.</t>
  </si>
  <si>
    <t>Provide your firm’s strategies and objectives for the next two years with respect to imports and sales of imports of the goods. Provide the rationale and assumptions underlying these strategies and objectives.</t>
  </si>
  <si>
    <t>Fournissez les stratégies et les objectifs de votre entreprise pour les deux prochaines années en ce qui concerne les importations et les ventes de marchandises importées. Fournir la justification et les hypothèses qui sous-tendent ces stratégies et objectifs.</t>
  </si>
  <si>
    <t>Importations au Canada</t>
  </si>
  <si>
    <t>Utilisez l'onglet AddPro si vous avez besoin de plus d'espace.</t>
  </si>
  <si>
    <t>First Year of POR</t>
  </si>
  <si>
    <t>Last Year of POR</t>
  </si>
  <si>
    <t>tonnes</t>
  </si>
  <si>
    <t>tonne</t>
  </si>
  <si>
    <t>end users</t>
  </si>
  <si>
    <t>IMPORTERS' QUESTIONNAIRE | QUESTIONNAIRE À L'INTENTION DES IMPORTATEURS</t>
  </si>
  <si>
    <t>INTRODUCTION</t>
  </si>
  <si>
    <t>LANGUAGE PREFERENCE | PRÉFÉRENCE LINGUISTIQUE</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</si>
  <si>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</si>
  <si>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</si>
  <si>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QUESTIONS</t>
  </si>
  <si>
    <t>DO YOU NEED TO COMPLETE THIS QUESTIONNAIRE?</t>
  </si>
  <si>
    <t>FAILURE TO COMPLETE QUESTIONNAIRE</t>
  </si>
  <si>
    <t>QUESTIONNAIRE NON REMPLI</t>
  </si>
  <si>
    <t>IMPORTERS' QUESTIONNAIRE</t>
  </si>
  <si>
    <t>QUESTIONNAIRE À L'INTENTION DES IMPORTATEURS</t>
  </si>
  <si>
    <t>QUESTIONNAIRE OUTLINE</t>
  </si>
  <si>
    <t>APERÇU DU QUESTIONNAIRE</t>
  </si>
  <si>
    <t>Additional Product Info</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</si>
  <si>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</si>
  <si>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</si>
  <si>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GLOSSARY</t>
  </si>
  <si>
    <t>Les marchandises sont généralement classées dans le Tarif des douanes sous les numéros suivants du Système harmonisé de désignation et de codification des marchandises (SH) :</t>
  </si>
  <si>
    <t>DEFINITION OF "THE GOODS"</t>
  </si>
  <si>
    <t>LA DÉFINITION "DES MARCHANDISES"</t>
  </si>
  <si>
    <t>Last Day of POR</t>
  </si>
  <si>
    <t>Important notes for formatting</t>
  </si>
  <si>
    <t>Insert and merge rows where needed to expand height of text boxes.</t>
  </si>
  <si>
    <t>La valeur de vos ventes après déduction des escomptes au comptant, des remises sur quantité et des escomptes reportés, des rabais, des taxes, des ristournes et des primes, qu’ils soient indiqués ou non sur la facture. Incluez le coût de livraison.</t>
  </si>
  <si>
    <t>The value of your purchases net of all discounts (cash, quantity or deferred), allowances, taxes, rebates and incentives, whether or not shown on the invoice. It includes delivery costs (freight, handling, and insurance) to your Canadian warehouse and, where applicable, all import costs such as customs and other duties (including anti-dumping and countervailing duties), brokerage fees and surcharges.</t>
  </si>
  <si>
    <t xml:space="preserve">La valeur de tous vos achats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t>
  </si>
  <si>
    <t>The following questions refer to the goods as defined in the product description on the Intro tab.</t>
  </si>
  <si>
    <t>Les questions suivantes font référence aux marchandises comme définies dans la description du produit de l'onglet Intro.</t>
  </si>
  <si>
    <t>GENERAL FIRM INFORMATION</t>
  </si>
  <si>
    <t>INFORMATIONS GÉNÉRALES SUR L'ENTREPRISE</t>
  </si>
  <si>
    <t>PRODUCER INTERACTIONS</t>
  </si>
  <si>
    <t>INTERACTIONS AVEC LES PRODUCTEURS</t>
  </si>
  <si>
    <t>IMPORTATION</t>
  </si>
  <si>
    <t>MARKET CHARACTERISTICS OF THE GOODS</t>
  </si>
  <si>
    <t>CARACTÉRISTIQUES DU MARCHÉ DES MARCHANDISES</t>
  </si>
  <si>
    <t>SALES</t>
  </si>
  <si>
    <t>VENTES</t>
  </si>
  <si>
    <t>MARKETS</t>
  </si>
  <si>
    <t>MARCHÉS</t>
  </si>
  <si>
    <t>PROTECTED</t>
  </si>
  <si>
    <t>PROTÉGÉ</t>
  </si>
  <si>
    <t>PURCHASES</t>
  </si>
  <si>
    <t>ACHATS</t>
  </si>
  <si>
    <t>Countries for Tabs</t>
  </si>
  <si>
    <t>• If your firm is an end user or a retailer, your firm does not need to report sales of imports or inventories of imports.</t>
  </si>
  <si>
    <t>• Si votre entreprise est un utilisateur final ou un détaillant, elle n’a pas besoin de déclarer ses ventes d’importations ou ses stocks d’importations.</t>
  </si>
  <si>
    <t>IMPORTS AND SALES</t>
  </si>
  <si>
    <t>IMPORTATIONS ET STOCKS</t>
  </si>
  <si>
    <t>Related firms</t>
  </si>
  <si>
    <t>Dressez la liste des dénominations et adresses de toutes les entreprises canadiennes ou étrangères auxquelles votre entreprise est reliée (voir définition dans l'onglet Info) et qui participent à la production, à l’exportation, à l’importation, à la vente, à l’achat de marchandises ou à l’approvisionnement de matières premières pour la production des marchandises. Pour chaque entreprise, veuillez indiquer le type d’affiliation et son rôle dans l'industrie.</t>
  </si>
  <si>
    <t>List the names and addresses of any foreign or Canadian firms related to your firm (see definition in Info tab) that are involved in the production, export, import, sale, purchase of the goods or supply of direct materials used to produce the goods. For each firm, indicate the nature of your association and its role in the industry.</t>
  </si>
  <si>
    <t>Entreprises affiliées</t>
  </si>
  <si>
    <t>Delivery Cost (%)</t>
  </si>
  <si>
    <t>Coût de livraison (%)</t>
  </si>
  <si>
    <t>net delivered purchase value (CAD)</t>
  </si>
  <si>
    <t>valeur d'achat nette rendue (CAD)</t>
  </si>
  <si>
    <t>Export sales</t>
  </si>
  <si>
    <t>GENERAL</t>
  </si>
  <si>
    <t>GÉNÉRAL</t>
  </si>
  <si>
    <t>Note: Public/non-confidential information in this table is automatically generated from the information provided in the "Imp" tabs and "Invent-Stock" tab. Any changes to this public summary must therefore be made in those tabs.</t>
  </si>
  <si>
    <t>IMPORTATIONS ET VENTES</t>
  </si>
  <si>
    <t>United States of America</t>
  </si>
  <si>
    <t>États-Unis d'Amérique</t>
  </si>
  <si>
    <t>Other countries</t>
  </si>
  <si>
    <t>Autres pays</t>
  </si>
  <si>
    <t>Total sales of imports in Canada</t>
  </si>
  <si>
    <t>Ventes totales d'importations au Canada</t>
  </si>
  <si>
    <t>US</t>
  </si>
  <si>
    <t>Country 4</t>
  </si>
  <si>
    <t>Country 5</t>
  </si>
  <si>
    <t>Country 6</t>
  </si>
  <si>
    <t>Analyst 1</t>
  </si>
  <si>
    <t>Analyst 2</t>
  </si>
  <si>
    <t xml:space="preserve">Other countries include: </t>
  </si>
  <si>
    <t xml:space="preserve">Autres pays incluent : </t>
  </si>
  <si>
    <t>• Report only sales from your firm’s imports. Sales of purchased goods from Canadian producers must be excluded.</t>
  </si>
  <si>
    <t>INVENTORIES AND EXPORT SALES</t>
  </si>
  <si>
    <t>STOCKS ET VENTES À L'EXPORTATION</t>
  </si>
  <si>
    <t>Distributor</t>
  </si>
  <si>
    <t>Distributeur</t>
  </si>
  <si>
    <t>Drop down lists</t>
  </si>
  <si>
    <t>Public Question 1</t>
  </si>
  <si>
    <t>Yes</t>
  </si>
  <si>
    <t>Oui</t>
  </si>
  <si>
    <t>No</t>
  </si>
  <si>
    <t>Non</t>
  </si>
  <si>
    <t>If no, explain why import data indicates that you imported during this period.</t>
  </si>
  <si>
    <t>Si non, expliquez pourquoi les données d'importation indiquent que vous avez importé au cours de cette période.</t>
  </si>
  <si>
    <t>If no, explain.</t>
  </si>
  <si>
    <t>Si non, expliquez.</t>
  </si>
  <si>
    <t>DEVEZ-VOUS REMPLIR CE QUESTIONNAIRE?</t>
  </si>
  <si>
    <t>Valeur d’achat nette rendue (coût de revient)</t>
  </si>
  <si>
    <t xml:space="preserve">The exporter handles delivery, and the cost is built into the price. </t>
  </si>
  <si>
    <t xml:space="preserve">The exporter handles delivery, but charges your firm separately for it. </t>
  </si>
  <si>
    <t>L'exportateur s'occupe de la livraison et les frais de livraison sont inclus dans le prix de vente.</t>
  </si>
  <si>
    <t>L'exportateur s'occupe de la livraison mais les frais de livraison sont facturés séparément à votre entreprise.</t>
  </si>
  <si>
    <t>La livraison et ses frais sont pris en charge par votre entreprise.</t>
  </si>
  <si>
    <t>valeur de vente nette rendue (CAD)</t>
  </si>
  <si>
    <t>Type d'affiliation</t>
  </si>
  <si>
    <t>utilisateurs finals</t>
  </si>
  <si>
    <t>Si le volume du stock de clôture à la question 1 sur l'onglet Invent-Stock diffère du stock de clôture calculé, expliquez pourquoi il y a une différence.</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</si>
  <si>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</si>
  <si>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</si>
  <si>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</si>
  <si>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</si>
  <si>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i.e. columns B-L should be 160 pixels each.</t>
  </si>
  <si>
    <t>When adding or modifying columns, please ensure the total of all column widths in a tab equals 1760 pixels to allow for consistent scaling when exported to PDF.</t>
  </si>
  <si>
    <t>Using data provided in Question 1 on the country tabs with the data provided in Question 1 on the Invent-Stock tab, the questionnaire calculates ending inventory as follows:</t>
  </si>
  <si>
    <t>En utilisant les données fournies à la question 1 sur les onglets des pays avec les données fournies à la question 1 sur l'onglet Invent-Stock, le questionnaire calcule le stock de clôture comme suit :</t>
  </si>
  <si>
    <t xml:space="preserve">Your firm arranges and pays for delivery directly. </t>
  </si>
  <si>
    <t>hiddenc</t>
  </si>
  <si>
    <t>Subject Countries (incl. French pronouns: de la, du, des)</t>
  </si>
  <si>
    <t>dumping</t>
  </si>
  <si>
    <t>Delivery costs</t>
  </si>
  <si>
    <t>Coûts de livraison</t>
  </si>
  <si>
    <t>The value of your sales net of all discounts (cash, quantity or deferred), allowances, taxes, rebates and incentives, whether or not shown on the invoice. It includes all delivery costs.</t>
  </si>
  <si>
    <t>The costs of freight, handling, and insurance to your Canadian warehouse and, where applicable, all import costs such as customs and other duties (including anti-dumping and countervailing duties), brokerage fees and surcharges.</t>
  </si>
  <si>
    <t xml:space="preserve">Les coûts de fret, manutention et assurance à votre entrepôt canadien et, le cas échéant, tous les frais d’importation, comme les droits de douane et autres (y compris les droits antidumping et compensateurs), les frais de courtage et les suppléments. </t>
  </si>
  <si>
    <t>net delivered selling value (CAD)</t>
  </si>
  <si>
    <t xml:space="preserve">Your firm handles delivery, and the cost is built into the price. </t>
  </si>
  <si>
    <t>Votre entreprise s'occupe de la livraison et les frais de livraison sont inclus dans le prix de vente.</t>
  </si>
  <si>
    <t xml:space="preserve">Your firm handles delivery, but charges the purchaser separately for it. </t>
  </si>
  <si>
    <t>Votre entreprise s'occupe de la livraison mais les frais de livraison sont facturés séparément à l’acheteur.</t>
  </si>
  <si>
    <t xml:space="preserve">The purchaser arranges and pays for delivery directly. </t>
  </si>
  <si>
    <t>La livraison et ses frais sont pris en charge par l’acheteur.</t>
  </si>
  <si>
    <t>Intro, Confirm</t>
  </si>
  <si>
    <t>Select all that apply</t>
  </si>
  <si>
    <t>Sélectionnez tout ce qui s'applique</t>
  </si>
  <si>
    <t>The goods are commonly classified in the Customs Tariff under the following Harmonized Commodity Description and Coding System (HS) numbers:</t>
  </si>
  <si>
    <t>Confirm that all the sources of imports (countries) of the goods have been reported in this questionnaire.</t>
  </si>
  <si>
    <t>Confirmez que toutes les sources d'importations (pays) des marchandises ont été déclarées dans ce questionnaire.</t>
  </si>
  <si>
    <t>If your firm is a distributor, indicate the primary industries in which the goods are sold.</t>
  </si>
  <si>
    <t>Si votre entreprise est un distributeur, indiquez dans quels segments de marché ces marchandises sont vendues.</t>
  </si>
  <si>
    <t>If your firm is an end user, indicate your primary industries.</t>
  </si>
  <si>
    <t>Si votre entreprise est un utilisateur final, indiquez vos segments de marché.</t>
  </si>
  <si>
    <t>These tariff classification numbers may include other products than the goods, and the goods may also fall under additional tariff classification numbers.</t>
  </si>
  <si>
    <t>Ces numéros de classement tarifaire peuvent inclure des produits autres que les marchandises, et les marchandises peuvent également relever d'autres numéros de classement tarifaire.</t>
  </si>
  <si>
    <t>AA</t>
  </si>
  <si>
    <t>Is your firm registered as a non-resident business with the Canada Revenue Agency?</t>
  </si>
  <si>
    <t>Votre entreprise est-elle enregistrée auprès de l'Agence du revenu du Canada en tant qu'entreprise non-résidente ?</t>
  </si>
  <si>
    <t>Provide the average percentage of net delivered selling values that is represented by delivery costs.</t>
  </si>
  <si>
    <t>Indiquez le pourcentage moyen des valeurs de vente nettes livrées qui représente les frais de livraison.</t>
  </si>
  <si>
    <t>If the percentages changed between periods, please provide the reason.</t>
  </si>
  <si>
    <t>Si les pourcentages ont changé d'une période à l'autre, veuillez en indiquer la raison.</t>
  </si>
  <si>
    <t>Jan-Mar 2025</t>
  </si>
  <si>
    <t>janv-mars 2025</t>
  </si>
  <si>
    <t>Jan-Mar 2026</t>
  </si>
  <si>
    <t>janv-mars 2026</t>
  </si>
  <si>
    <t>June 26, 2026</t>
  </si>
  <si>
    <t>26 juin 2026</t>
  </si>
  <si>
    <t>Rhonda Heintzman</t>
  </si>
  <si>
    <t>rhonda.heintzman@tribunal.gc.ca</t>
  </si>
  <si>
    <t>613-558-5983</t>
  </si>
  <si>
    <t>William Phan</t>
  </si>
  <si>
    <t>william.phan@tribunal.gc.ca</t>
  </si>
  <si>
    <t>7208.51.00.11, 7208.51.00.12, 7208.51.00.19, 7208.51.00.22, 7208.51.00.23, 7208.51.00.24, 7208.51.00.25, 7208.51.00.32, 7208.51.00.33, 7208.51.00.34, 7208.51.00.35, 7208.51.00.42, 7208.51.00.43, 7208.51.00.44, 7208.51.00.45, 7208.51.00.52, 7208.51.00.53, 7208.51.00.54, 7208.51.00.55, 7208.51.00.62, 7208.51.00.63, 7208.51.00.64, 7208.51.00.65, 7208.51.00.72, 7208.51.00.73, 7208.51.00.74, 7208.51.00.75, 7208.52.00.11, 7208.52.00.12, 7208.52.00.19, 7208.52.00.82, 7208.52.00.83, 7208.52.00.84, 7208.52.00.85</t>
  </si>
  <si>
    <t>distributors - service centres</t>
  </si>
  <si>
    <t>distributeurs - centres de service</t>
  </si>
  <si>
    <t>Chinese Taipei and Germany</t>
  </si>
  <si>
    <t>du Taipei chinois et de l’Allemagne</t>
  </si>
  <si>
    <t>Subject Country/Pays sujet 1</t>
  </si>
  <si>
    <t>Subject Country/Pays sujet 2</t>
  </si>
  <si>
    <t>Chinese Taipei</t>
  </si>
  <si>
    <t xml:space="preserve"> Taipei chinois</t>
  </si>
  <si>
    <t>Germany</t>
  </si>
  <si>
    <t>Allemagne</t>
  </si>
  <si>
    <t>ADDITIONAL PRODUCT EXCLUSIONS</t>
  </si>
  <si>
    <t xml:space="preserve">1. Hot-rolled carbon steel plate manufactured to the following specifications and grades:
• ASME SA-285/SA-285M or ASTM A-285/A-285M,
• ASME SA-299/SA-299M or ASTM A-299/A-299M,
• ASME SA-515/SA-515M or ASTM A-515/A-515M,
• ASME SA-516/SA-516M or ASTM A-516/A-516M (including, but not limited to, SA/A516 Grade 70),
• ASME SA-537/SA-537M or ASTM A-537/A-537M, or
• ASME SA-841/SA-841M or ASTM A-841/A-841M,
which is normalized (heat treated) and vacuum degassed (including while molten) with a sulphur content less than or equal to 0.003 percent and a phosphorus content less than or equal to 0.017 percent, imported exclusively for use in the manufacture of pressure vessels for the oil and gas sector for use in sour service and hydrogen-induced cracking applications.
2. Hot-rolled carbon steel plate in grade ASME SA‑516 Grade 70 or ASTM A‑516 Grade 70 normalized (heat treated) with a thickness greater than 3.28 inches.
3. Hot-rolled carbon steel plate produced to the following specifications and grades:
• ASME SA-516/SA-516M or ASTM A-516/A-516M, normalized,
• ASME SA-299/SA-299M or ASTM A-299/A-299M, normalized, and
• ASME SA-537/SA-537M or ASTM A-537/A-537M, normalized,
in the following dimensions:
• 2.5 inches thick, greater than or equal to 151 inches wide and of any length,
• greater than or equal to 3 inches thick, greater than or equal to 121 inches wide and of any length,
• greater than 3.28 inches thick of any width and length.
4. Heavy plate imported by Irving Shipbuilding Inc. for use in the Arctic and Offshore Patrols Ships shipbuilding project.
</t>
  </si>
  <si>
    <t>1. Tôles d’acier au carbone laminées à chaud fabriquées conformément aux spécifications et dans les nuances suivantes :
• ASME SA-285/SA-285M ou ASTM A-285/A-285M,
• ASME SA-299/SA-299M ou ASTM A-299/A-299M,
• ASME SA-515/SA-515M ou ASTM A-515/A-515M,
• ASME SA-516/SA-516M ou ASTM A-516/A-516M (y compris, mais sans s’y limiter, SA/A516 nuance 70),
• ASME SA-537/SA-537M ou ASTM A-537/A-537M, ou
• ASME SA-841/SA-841M ou ASTM A-841/A-841M,
qui sont normalisées (traitées thermiquement) et dégazées sous vide (y compris en fusion), dont la teneur en soufre est inférieure à 0,003 p. 100 et la teneur en phosphore est inférieure ou égale à 0,017 p. 100, importées exclusivement pour utilisation dans la fabrication d’appareils à pression destinés au secteur pétrolier et gazier pour utilisation en milieu corrosif et dans des applications relatives à la fissuration par l’hydrogène.
2. Tôles d’acier au carbone laminées à chaud de nuance ASME SA‑516 nuance 70 ou ASTM A‑516 nuance 70 normalisées (traitées thermiquement), dont l’épaisseur est supérieure à 3,28 pouces.
3. Tôles d’acier au carbone laminées à chaud produites conformément aux spécifications et dans les nuances suivantes :
• ASME SA-516/SA-516M ou ASTM A-516/A-516M, normalisées,
• ASME SA-299/SA-299M ou ASTM A-299/A-299M, normalisées, et
• ASME SA-537/SA-537M ou ASTM A-537/A-537M, normalisées,
dans les dimensions suivantes :
• Épaisseur de 2,5 pouces, largeur égale ou supérieure à 151 pouces, toutes longueurs,
• Épaisseur égale ou supérieure à 3 pouces, largeur égale ou supérieure à 121 pouces, toutes longueurs,
• Épaisseur supérieure à 3,28 pouces, toutes largeurs, toutes longueurs.
4. Tôles fortes importées par Irving Shipbuilding Inc. en vue de leur utilisation dans le cadre du projet de construction de navires de patrouille extracôtiers et de l’Arctique.</t>
  </si>
  <si>
    <t>The following products are excluded from the Tribunal’s findings in NQ-2020-001.</t>
  </si>
  <si>
    <t>ADDITIONAL PRODUCT INFORMATION</t>
  </si>
  <si>
    <t>RENSEIGNEMENTS ADDITIONNELS SUR LE PRODUIT</t>
  </si>
  <si>
    <t>Pressure vessel quality (PVQ) plate may be vacuum degassed to achieve desired characteristics, in particular low sulfur, low carbon, low gaseous levels (H2, N2, 02), improved cleanliness and improved ferro alloy recovery. Such characteristics may be used in sour service applications and applications requiring hydrogen-induced cracking (HIC) resistance low temperature fracture toughness.</t>
  </si>
  <si>
    <t>Plate is produced to specific grades and standardizations. These grades and standardizations are used for specific end-uses. Common standardizations include American Society for Mechanical Engineers (ASME), and American Society for Testing and Materials (ASTM). For example, ASTM/ASME A36, A283, A573 or A709 may be used for structural plate, which is used in a variety of construction applications. Plate meeting A515 and A516M/A516, grade 70 is used for the construction of pressure vessels, which hold gasses or liquids at high pressure.</t>
  </si>
  <si>
    <t>Some of these gauges and specifications, as well as specific lengths and widths, command a price premium.</t>
  </si>
  <si>
    <t>Product Use</t>
  </si>
  <si>
    <t>Les tôles sont produites selon des nuances et des normes spécifiques. Ces nuances et normes sont destinées à des utilisations finales spécifiques. Les normes communes comprennent celles de l’American Society for Mechanical Engineers (ASME) et de l’American Society for Testing and Materials (ASTM). Par exemple, les normes ASTM/ASME A36, A283, A573 ou A709 peuvent être destinées aux tôles de construction, qui sont utilisées dans diverses applications de construction. Les tôles répondant aux normes A515 et A516M/A516, nuance 70, servent à la construction d’appareils sous pression, qui contiennent des gaz ou des liquides sous haute pression.</t>
  </si>
  <si>
    <t>Les tôles de qualité pour appareils sous pression peuvent être dégazées sous vide pour obtenir les caractéristiques souhaitées, en particulier une faible teneur en soufre, en carbone et en gaz (H2, N2, 02), une meilleure propreté et une meilleure récupération des ferro‑alliages. Ces caractéristiques peuvent être utilisées dans des applications de transport des fluides acides et des applications nécessitant une résistance à la fissuration par l’hydrogène (HIC) et à la fracture à basse température.</t>
  </si>
  <si>
    <t>Certaines de ces jauges et spécifications, ainsi que des longueurs et largeurs spécifiques, commandent un supplément de prix.</t>
  </si>
  <si>
    <t>Utilisation</t>
  </si>
  <si>
    <t>343-543-7269</t>
  </si>
  <si>
    <t>RR-2025-007</t>
  </si>
  <si>
    <t>le dumping</t>
  </si>
  <si>
    <t>March 31</t>
  </si>
  <si>
    <t>31 mars</t>
  </si>
  <si>
    <t>The list of additional products that were excluded from the Tribunal’s finding can be found on the Tribunal’s website.</t>
  </si>
  <si>
    <t>La liste des produits additionnels qui ont été exclus de la portée des conclusions du Tribunal peut être consultée sur le site Web du Tribunal.</t>
  </si>
  <si>
    <t>For additional details, view the "Info" tab.</t>
  </si>
  <si>
    <t>DISCRETE PLATE</t>
  </si>
  <si>
    <t>TÔLES EN FEUILLES</t>
  </si>
  <si>
    <t>Sales of Imports in Canada</t>
  </si>
  <si>
    <t>Ventes des importations au Canada</t>
  </si>
  <si>
    <t>Seconds</t>
  </si>
  <si>
    <t>Total Sales of Discrete Plate Imports in Canada</t>
  </si>
  <si>
    <t>Ventes totales des importations des tôles en feuilles au Canada</t>
  </si>
  <si>
    <t>CUT-TO-LENGTH PLATE FROM COIL</t>
  </si>
  <si>
    <t>TÔLES COUPÉES À LONGUEUR À PARTIR DE BOBINES</t>
  </si>
  <si>
    <t>Importations de marchandises au Canada</t>
  </si>
  <si>
    <t>Heavy plate is used in a number of applications, the most common of which are the production of rail cars, oil and gas storage tanks, heavy machinery, agricultural equipment, bridges, industrial buildings, high-rise office towers, ships and barges, and pressure vessels.</t>
  </si>
  <si>
    <t>Les marchandises en cause et les marchandises similaires sont utilisées dans de nombreuses applications et plus communément pour la fabrication de voitures de chemin de fer, de réservoirs de stockage de pétrole et de gaz, de machinerie lourde, d’équipement agricole, de ponts, de bâtiments industriels, de tours de bureaux, de navires et de barges, ainsi que de réservoirs sous pression.</t>
  </si>
  <si>
    <t>Question 26</t>
  </si>
  <si>
    <t>Ventes totales des importations des tôles coupées à longueur à partir de bobines au Canada</t>
  </si>
  <si>
    <t>heavy plate</t>
  </si>
  <si>
    <t>tôles fortes</t>
  </si>
  <si>
    <t>Votre entreprise a utilisé les marchandises dans la production d'un produit différent que vous avez ensuite vendu (c'est-à-dire votre entreprise est un utilisateur final des marchandises).</t>
  </si>
  <si>
    <t>Votre entreprise a utilisé les marchandises à ses propres fins et les marchandises n'ont été vendues sous aucune forme (c'est-à-dire votre entreprise est un utilisateur final des marchandises).</t>
  </si>
  <si>
    <t>Your firm used the goods in the production of a different product which you then sold (i.e. your firm is an end user of the goods).</t>
  </si>
  <si>
    <t>Your firm used the goods for its own purposes and the goods were not sold in any capacity (i.e. your firm is an end user of the goods).</t>
  </si>
  <si>
    <t>Décrivez les marchés des marchandises au Canada et dans le monde depuis le 1er janvier 2025. Les facteurs à prendre en compte dans votre réponse comprennent, sans s'y limiter, la demande, les ventes, les prix, l'utilisation de la capacité et les volumes d'importations des marchandises.</t>
  </si>
  <si>
    <t>CONFIRMATION OF REPORTED DATA IN THIS QUESTIONNAIRE</t>
  </si>
  <si>
    <t>CONFIRMATION DES DONNÉES DÉCLARÉES DANS CE QUESTIONNAIRE</t>
  </si>
  <si>
    <t>Primes</t>
  </si>
  <si>
    <t>Marchandises de premier choix</t>
  </si>
  <si>
    <t>Total imports</t>
  </si>
  <si>
    <t>Total d'importations</t>
  </si>
  <si>
    <t>For additional product exclusions, view the "Exclusions" tab.</t>
  </si>
  <si>
    <t>South Korea</t>
  </si>
  <si>
    <t>France</t>
  </si>
  <si>
    <t>Türkiye</t>
  </si>
  <si>
    <t>Corée du Sud</t>
  </si>
  <si>
    <t>Your firm sold the goods, with or without further processing, to other businesses (i.e. your firm is a service centre/distributor).</t>
  </si>
  <si>
    <t>Votre entreprise a vendu les marchandises, avec ou sans transformation ultérieure, à d'autres entreprises (c'est-à-dire votre entreprise est un centre de service/distributeur).</t>
  </si>
  <si>
    <t xml:space="preserve">Your firm sold the goods, without modification, to other businesses (i.e. your firm is a distributor of the goods). </t>
  </si>
  <si>
    <t>Export Sales - Discrete Plate and Cut-to-Length Plate from Coil</t>
  </si>
  <si>
    <t>Total Sales of Cut-to-length Plate from Coil Imports in Canada</t>
  </si>
  <si>
    <t>Marchandises de second choix</t>
  </si>
  <si>
    <t>Imports in Canada - Discrete Plate and Cut-to Length Plate from Coil</t>
  </si>
  <si>
    <t>Votre entreprise a vendu les marchandises, sans modification, à d'autres entreprises (c'est-à-dire votre entreprise est un distributeur des marchandises).</t>
  </si>
  <si>
    <t>Export sales - Discrete Plate and  Cut-to-Length</t>
  </si>
  <si>
    <t>Confirm that all data reported in this questionnaire pertain to the goods as defined in the "Intro" tab and exclude goods as defined in the tab "Exclusions".</t>
  </si>
  <si>
    <t>Confirmez que toutes les données déclarées dans ce questionnaire concernent les marchandises telles que définies dans l’onglet « Intro » et excluent les marchandises telles que définies dans l’onglet « Exclusions ».</t>
  </si>
  <si>
    <t>Les produits suivants sont exclus des conclusions du Tribunal dans l'enquête NQ-2020-001.</t>
  </si>
  <si>
    <t>Hot-rolled carbon steel plate and high-strength low-alloy steel plate not further manufactured than hot-rolled, heat-treated or not, in cut lengths, in widths greater than 72 inches (+/‑ 1,829 mm) to 152 inches (+/‑ 3,860 mm) inclusive, and thicknesses from 0.375 inches (+/‑ 9.525 mm) up to and including 4.5 inches (+/‑ 114.3 mm) (with all dimensions being plus or minus allowable tolerances contained in the applicable standards), but excluding:
- plate in coil form, and
- plate having a rolled, raised figure at regular intervals on the surface (also known as floor plate).
For greater certainty, the subject goods include steel plate which contains alloys greater than required by recognized industry standards, provided the steel does not meet recognized industry standards for an alloy grade steel plate. 
The list of additional products that were excluded from the Tribunal's finding can be found on the Tribunal's website.</t>
  </si>
  <si>
    <t>Tôles d’acier au carbone et tôles d’acier allié résistant à faible teneur, laminées à chaud, n’ayant subi aucun autre complément d’ouvraison que le laminage à chaud, traitées thermiquement ou non, coupées à longueur, d’une largeur plus grande que 72 pouces (+/‑ 1 829 mm) à 152 pouces (+/‑ 3 860 mm) inclusivement, et d’une épaisseur variant de 0,375 pouce (+/‑ 9,525 mm) jusqu’à 4,5 pouces (+/‑ 114,3 mm) inclusivement (dont les dimensions sont plus ou moins exactes afin de tenir compte des tolérances admissibles incluses dans les normes applicables), à l’exclusion :
- des tôles en bobines, et
- des tôles dont la surface présente par intervalle un motif laminé en relief (aussi appelées « tôles de plancher »).
Il demeure entendu que les marchandises en cause incluent des tôles d’acier qui contiennent de l’acier allié en plus grande quantité que ce qui est toléré selon les normes de l’industrie à condition que l’acier ne réponde pas aux exigences des normes de l’industrie en matière de nuance d’alliage de tôle d’acier.
La liste des produits additionnels qui ont été exclus de la portée des conclusions du Tribunal peut être consultée sur le site Web du Tribunal.</t>
  </si>
  <si>
    <t>AUTRES PRODUITS EXCLUS</t>
  </si>
  <si>
    <t>Pour d’autres produits exclus, consultez l’onglet « Exclusions ».</t>
  </si>
  <si>
    <t>Your firm sold the goods to other businesses (i.e. your firm is a broker or trader).</t>
  </si>
  <si>
    <t>Votre entreprise a vendu les marchandises à d'autres entreprises (c'est-à-dire votre entreprise est un courtier ou un négociant).</t>
  </si>
  <si>
    <t>Importations au Canada - Tôles en feuilles et tôles coupées à longueur à partir de bobines</t>
  </si>
  <si>
    <t>Ventes à l'exportation - tôles en feuilles et tôles coupées à longueur à partir de bobines</t>
  </si>
  <si>
    <t>Ventes à l'exportation -Tôles en feuilles et tôles coupées à longueur</t>
  </si>
  <si>
    <t>Stock de clôture calculé</t>
  </si>
  <si>
    <t>Difference between ending inventory in Question 1 above and the calculated ending inventory in Question 2</t>
  </si>
  <si>
    <t>Différence entre le stock de clôture à la question 1 ci-dessus et le stock de clôture calculé à la question 2</t>
  </si>
  <si>
    <t>Calculated ending inventory</t>
  </si>
  <si>
    <t xml:space="preserve">Provide your firm's imports and sales of imports of the goods originating in: </t>
  </si>
  <si>
    <t xml:space="preserve">Indiquez les importations et les ventes de marchandises de votre entreprise originaires de : </t>
  </si>
  <si>
    <t>Stock d'ouverture -Tôles en feuilles et tôles coupées à longueur</t>
  </si>
  <si>
    <t>Ending inventory - Discrete Plate and  Cut-to-Length</t>
  </si>
  <si>
    <t>Stock de clôture -Tôles en feuilles et tôles coupées à longueur</t>
  </si>
  <si>
    <r>
      <t>Beginning inventory</t>
    </r>
    <r>
      <rPr>
        <sz val="9"/>
        <color theme="1"/>
        <rFont val="Calibri"/>
        <family val="2"/>
        <scheme val="minor"/>
      </rPr>
      <t xml:space="preserve"> - Discrete Plate and  Cut-to-Length</t>
    </r>
  </si>
  <si>
    <t>If a company is primarily a producer, that also imports (and fills in an Importers' Q), remember to change them from an importer to a Producer in "Respondent Type".  If you're not sure what to classify any company that both imports and produces, just ask the analysts</t>
  </si>
  <si>
    <t>FirmAcc</t>
  </si>
  <si>
    <t>Company:</t>
  </si>
  <si>
    <t>Respondent Type:</t>
  </si>
  <si>
    <t>Activity:</t>
  </si>
  <si>
    <t>Country:</t>
  </si>
  <si>
    <t>Subject/Non:</t>
  </si>
  <si>
    <t>Other Country:</t>
  </si>
  <si>
    <t>Trade Level:</t>
  </si>
  <si>
    <t>Product Type</t>
  </si>
  <si>
    <t>Sales To:</t>
  </si>
  <si>
    <t>Production Method</t>
  </si>
  <si>
    <t>2023</t>
  </si>
  <si>
    <t>2024</t>
  </si>
  <si>
    <t>2025</t>
  </si>
  <si>
    <t>i-2025</t>
  </si>
  <si>
    <t>i-2026</t>
  </si>
  <si>
    <t>2 - Importer</t>
  </si>
  <si>
    <t>Imports from  |  Importations de</t>
  </si>
  <si>
    <t>Subject</t>
  </si>
  <si>
    <t>Discrete</t>
  </si>
  <si>
    <t>-</t>
  </si>
  <si>
    <t>Non-subject</t>
  </si>
  <si>
    <t>Turkiye</t>
  </si>
  <si>
    <t>United States  |  États-Unis</t>
  </si>
  <si>
    <t>Other Countries  |  Autres pays</t>
  </si>
  <si>
    <t>Sales to | Ventes à</t>
  </si>
  <si>
    <t>From Imports</t>
  </si>
  <si>
    <t>Distributors / Service centers  |  Distributeurs / Centre de services</t>
  </si>
  <si>
    <t>End users  |  Utilisateurs finals</t>
  </si>
  <si>
    <t xml:space="preserve">Primes </t>
  </si>
  <si>
    <t>Export Sales |  Ventes à l'exportation</t>
  </si>
  <si>
    <t>ImpMkts</t>
  </si>
  <si>
    <t>Respondent</t>
  </si>
  <si>
    <t>Collapsed Respondent Name</t>
  </si>
  <si>
    <t>Resp. Type</t>
  </si>
  <si>
    <t>Trade Level</t>
  </si>
  <si>
    <t>Tab in Q</t>
  </si>
  <si>
    <t>Countries - Q</t>
  </si>
  <si>
    <t>Exporter - Q</t>
  </si>
  <si>
    <t>Exporter</t>
  </si>
  <si>
    <t>de minimis</t>
  </si>
  <si>
    <t>Subject &amp; NS #</t>
  </si>
  <si>
    <t>Source</t>
  </si>
  <si>
    <t>Other
Countries</t>
  </si>
  <si>
    <t>Inquiry Type</t>
  </si>
  <si>
    <t>Transaction</t>
  </si>
  <si>
    <t>Sales to:</t>
  </si>
  <si>
    <t>VOL  - 2023</t>
  </si>
  <si>
    <t>VOL  - 2024</t>
  </si>
  <si>
    <t>VOL  - 2025</t>
  </si>
  <si>
    <t>VOL  - i-2025</t>
  </si>
  <si>
    <t>VOL  - i-2026</t>
  </si>
  <si>
    <t>VAL  - 2023</t>
  </si>
  <si>
    <t>VAL  - 2024</t>
  </si>
  <si>
    <t>VAL  - 2025</t>
  </si>
  <si>
    <t>VAL  - i-2025</t>
  </si>
  <si>
    <t>B - Vendor 1 (CT)</t>
  </si>
  <si>
    <t>Significant</t>
  </si>
  <si>
    <t>1 - Subject</t>
  </si>
  <si>
    <t>Chinese Taipei  |  Taipei chinois</t>
  </si>
  <si>
    <t>Dumping and Subsidizing</t>
  </si>
  <si>
    <t>Imp</t>
  </si>
  <si>
    <t>Imp-Sls</t>
  </si>
  <si>
    <t>C - Vendor 2 (Germ)</t>
  </si>
  <si>
    <t>2 - Subject</t>
  </si>
  <si>
    <t>Germany  |  Allemagne</t>
  </si>
  <si>
    <t>D - Vendor 3 (Korea)</t>
  </si>
  <si>
    <t>Insignificant</t>
  </si>
  <si>
    <t>3 - Non-Subject</t>
  </si>
  <si>
    <t>Korea  |  Corée</t>
  </si>
  <si>
    <t>Non-Subject</t>
  </si>
  <si>
    <t>E - Vendor 4 (Fr)</t>
  </si>
  <si>
    <t>4 - Non-Subject</t>
  </si>
  <si>
    <t>F - Vendor 5 (Tur)</t>
  </si>
  <si>
    <t>5 - Non-Subject</t>
  </si>
  <si>
    <t>zUS</t>
  </si>
  <si>
    <t>6 - Non-subject</t>
  </si>
  <si>
    <t xml:space="preserve">United States  |  États-Unis </t>
  </si>
  <si>
    <t>zzOther</t>
  </si>
  <si>
    <t>7 - Non-subject</t>
  </si>
  <si>
    <t>InventImp</t>
  </si>
  <si>
    <t>Val</t>
  </si>
  <si>
    <t>Firm Type</t>
  </si>
  <si>
    <t>Product</t>
  </si>
  <si>
    <t>CHECK</t>
  </si>
  <si>
    <t>Imports</t>
  </si>
  <si>
    <t>Import sales</t>
  </si>
  <si>
    <t>CTL</t>
  </si>
  <si>
    <t>Respondant</t>
  </si>
  <si>
    <t>Sheet/Comment</t>
  </si>
  <si>
    <t>Question</t>
  </si>
  <si>
    <t>Answer</t>
  </si>
  <si>
    <t>Version</t>
  </si>
  <si>
    <t>Pub</t>
  </si>
  <si>
    <t>Q2</t>
  </si>
  <si>
    <t>Q4</t>
  </si>
  <si>
    <t>Q5</t>
  </si>
  <si>
    <t>Q6</t>
  </si>
  <si>
    <t>Q7</t>
  </si>
  <si>
    <t>Q8</t>
  </si>
  <si>
    <t>Q9a</t>
  </si>
  <si>
    <t>Q9b</t>
  </si>
  <si>
    <t>Q9c</t>
  </si>
  <si>
    <t>Q10</t>
  </si>
  <si>
    <t>Q11</t>
  </si>
  <si>
    <t>Q12</t>
  </si>
  <si>
    <t>Q13</t>
  </si>
  <si>
    <t>Q14</t>
  </si>
  <si>
    <t>Q15</t>
  </si>
  <si>
    <t>Q16</t>
  </si>
  <si>
    <t>Q17</t>
  </si>
  <si>
    <t>Q18</t>
  </si>
  <si>
    <t>Q19</t>
  </si>
  <si>
    <t>Q20</t>
  </si>
  <si>
    <t>Q21</t>
  </si>
  <si>
    <t>Q22</t>
  </si>
  <si>
    <t>Q23</t>
  </si>
  <si>
    <t>Q24</t>
  </si>
  <si>
    <t>Q25</t>
  </si>
  <si>
    <t>Q26</t>
  </si>
  <si>
    <t>AddPub1</t>
  </si>
  <si>
    <t>AddPub2</t>
  </si>
  <si>
    <t>AddPub3</t>
  </si>
  <si>
    <t>AddPub4</t>
  </si>
  <si>
    <t>AddPub5</t>
  </si>
  <si>
    <t>Pro</t>
  </si>
  <si>
    <t>Q1</t>
  </si>
  <si>
    <t>Q3</t>
  </si>
  <si>
    <t>='Imp-Germany|Allemagne'!B104</t>
  </si>
  <si>
    <t>='Imp-France'!B104</t>
  </si>
  <si>
    <t>SK</t>
  </si>
  <si>
    <t>='Imp-South Korea|Corée Sud'!B104</t>
  </si>
  <si>
    <t>='Imp-Türkiye'!B104</t>
  </si>
  <si>
    <t>='Imp-US | ÉU'!B104</t>
  </si>
  <si>
    <t xml:space="preserve">Other </t>
  </si>
  <si>
    <t>Invent</t>
  </si>
  <si>
    <t>AddPro1</t>
  </si>
  <si>
    <t>AddPro2</t>
  </si>
  <si>
    <t>AddPro3</t>
  </si>
  <si>
    <t>AddPro4</t>
  </si>
  <si>
    <t>AddPro5</t>
  </si>
  <si>
    <t>Sales to distributors - service centres in Canada</t>
  </si>
  <si>
    <t>Ventes aux distributeurs - centres de service au Canada</t>
  </si>
  <si>
    <t>Sales to end users in Canada</t>
  </si>
  <si>
    <t>Ventes aux utilisateurs finals au Canada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</si>
</sst>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1009]d\-mmm\-yy;@"/>
    <numFmt numFmtId="167" formatCode="_(* #,##0_);_(* \(#,##0\);_(* &quot;-&quot;??_);_(@_)"/>
    <numFmt numFmtId="168" formatCode="_-* #,##0_-;\-* #,##0_-;_-* &quot;-&quot;??_-;_-@_-"/>
    <numFmt numFmtId="169" formatCode="#,##0.0"/>
  </numFmts>
  <fonts count="71" x14ac:knownFonts="1">
    <font>
      <sz val="11"/>
      <color theme="1"/>
      <name val="Calibri"/>
      <family val="2"/>
      <scheme val="minor"/>
    </font>
    <font>
      <sz val="11"/>
      <color theme="1"/>
      <name val="Calibri"/>
      <family val="2"/>
      <scheme val="minor"/>
    </font>
    <font>
      <sz val="10.5"/>
      <color theme="0"/>
      <name val="Calibri"/>
      <family val="2"/>
      <scheme val="minor"/>
    </font>
    <font>
      <sz val="10.5"/>
      <color theme="0"/>
      <name val="Calibri"/>
      <family val="2"/>
    </font>
    <font>
      <sz val="10.5"/>
      <color theme="1"/>
      <name val="Calibri"/>
      <family val="2"/>
      <scheme val="minor"/>
    </font>
    <font>
      <sz val="10.5"/>
      <name val="Calibri"/>
      <family val="2"/>
      <scheme val="minor"/>
    </font>
    <font>
      <b/>
      <sz val="10.5"/>
      <name val="Calibri"/>
      <family val="2"/>
      <scheme val="minor"/>
    </font>
    <font>
      <b/>
      <sz val="10.5"/>
      <color theme="1"/>
      <name val="Calibri"/>
      <family val="2"/>
      <scheme val="minor"/>
    </font>
    <font>
      <sz val="10"/>
      <color theme="0"/>
      <name val="Calibri"/>
      <family val="2"/>
      <scheme val="minor"/>
    </font>
    <font>
      <sz val="10"/>
      <color theme="1"/>
      <name val="Calibri"/>
      <family val="2"/>
      <scheme val="minor"/>
    </font>
    <font>
      <b/>
      <sz val="10"/>
      <color theme="1"/>
      <name val="Calibri"/>
      <family val="2"/>
      <scheme val="minor"/>
    </font>
    <font>
      <sz val="9"/>
      <name val="Times New Roman"/>
      <family val="1"/>
    </font>
    <font>
      <sz val="10"/>
      <color rgb="FF9C0006"/>
      <name val="Calibri"/>
      <family val="2"/>
      <scheme val="minor"/>
    </font>
    <font>
      <b/>
      <sz val="10"/>
      <color rgb="FFFA7D00"/>
      <name val="Calibri"/>
      <family val="2"/>
      <scheme val="minor"/>
    </font>
    <font>
      <b/>
      <sz val="10"/>
      <color theme="0"/>
      <name val="Calibri"/>
      <family val="2"/>
      <scheme val="minor"/>
    </font>
    <font>
      <b/>
      <sz val="12"/>
      <name val="Times New Roman"/>
      <family val="1"/>
    </font>
    <font>
      <sz val="10"/>
      <name val="Arial"/>
      <family val="2"/>
    </font>
    <font>
      <sz val="11"/>
      <color indexed="8"/>
      <name val="Calibri"/>
      <family val="2"/>
    </font>
    <font>
      <sz val="11"/>
      <color theme="1"/>
      <name val="Calibri"/>
      <family val="2"/>
    </font>
    <font>
      <sz val="10"/>
      <color indexed="8"/>
      <name val="Arial"/>
      <family val="2"/>
    </font>
    <font>
      <sz val="10"/>
      <color theme="1"/>
      <name val="Times New Roman"/>
      <family val="2"/>
    </font>
    <font>
      <sz val="8"/>
      <name val="Courier"/>
      <family val="3"/>
    </font>
    <font>
      <sz val="10"/>
      <name val="Times New Roman"/>
      <family val="1"/>
    </font>
    <font>
      <sz val="10"/>
      <color theme="1"/>
      <name val="Arial"/>
      <family val="2"/>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8"/>
      <name val="Arial"/>
      <family val="2"/>
    </font>
    <font>
      <sz val="12"/>
      <name val="Helv"/>
    </font>
    <font>
      <sz val="12"/>
      <color theme="1"/>
      <name val="Times New Roman"/>
      <family val="2"/>
    </font>
    <font>
      <b/>
      <sz val="10"/>
      <color rgb="FF3F3F3F"/>
      <name val="Calibri"/>
      <family val="2"/>
      <scheme val="minor"/>
    </font>
    <font>
      <b/>
      <sz val="14"/>
      <name val="Times New Roman"/>
      <family val="1"/>
    </font>
    <font>
      <sz val="10"/>
      <color rgb="FFFF0000"/>
      <name val="Calibri"/>
      <family val="2"/>
      <scheme val="minor"/>
    </font>
    <font>
      <b/>
      <sz val="10"/>
      <name val="Times New Roman"/>
      <family val="1"/>
    </font>
    <font>
      <sz val="10.5"/>
      <color theme="1"/>
      <name val="Calibri"/>
      <family val="2"/>
    </font>
    <font>
      <sz val="10.5"/>
      <name val="Calibri"/>
      <family val="2"/>
    </font>
    <font>
      <b/>
      <sz val="10.5"/>
      <color theme="1"/>
      <name val="Calibri"/>
      <family val="2"/>
    </font>
    <font>
      <sz val="10.5"/>
      <color rgb="FF000000"/>
      <name val="Calibri"/>
      <family val="2"/>
      <scheme val="minor"/>
    </font>
    <font>
      <b/>
      <sz val="10.5"/>
      <color rgb="FF000000"/>
      <name val="Calibri"/>
      <family val="2"/>
      <scheme val="minor"/>
    </font>
    <font>
      <b/>
      <sz val="10.5"/>
      <color theme="0"/>
      <name val="Calibri"/>
      <family val="2"/>
      <scheme val="minor"/>
    </font>
    <font>
      <sz val="8"/>
      <name val="Calibri"/>
      <family val="2"/>
      <scheme val="minor"/>
    </font>
    <font>
      <u/>
      <sz val="10.5"/>
      <color rgb="FF0070C0"/>
      <name val="Calibri"/>
      <family val="2"/>
      <scheme val="minor"/>
    </font>
    <font>
      <b/>
      <sz val="10.5"/>
      <name val="Calibri"/>
      <family val="2"/>
    </font>
    <font>
      <b/>
      <sz val="16"/>
      <color rgb="FF000000"/>
      <name val="Calibri"/>
      <family val="2"/>
      <scheme val="minor"/>
    </font>
    <font>
      <u/>
      <sz val="11"/>
      <color theme="10"/>
      <name val="Calibri"/>
      <family val="2"/>
      <scheme val="minor"/>
    </font>
    <font>
      <u/>
      <sz val="10.5"/>
      <color theme="10"/>
      <name val="Calibri"/>
      <family val="2"/>
      <scheme val="minor"/>
    </font>
    <font>
      <sz val="10.5"/>
      <color rgb="FF000000"/>
      <name val="Calibri"/>
      <family val="2"/>
    </font>
    <font>
      <b/>
      <u/>
      <sz val="10.5"/>
      <color theme="1"/>
      <name val="Calibri"/>
      <family val="2"/>
      <scheme val="minor"/>
    </font>
    <font>
      <b/>
      <sz val="12"/>
      <name val="Calibri"/>
      <family val="2"/>
      <scheme val="minor"/>
    </font>
    <font>
      <b/>
      <sz val="12"/>
      <color theme="1"/>
      <name val="Calibri"/>
      <family val="2"/>
      <scheme val="minor"/>
    </font>
    <font>
      <u/>
      <sz val="10.5"/>
      <color theme="1"/>
      <name val="Calibri"/>
      <family val="2"/>
      <scheme val="minor"/>
    </font>
    <font>
      <sz val="10.5"/>
      <color indexed="8"/>
      <name val="Calibri"/>
      <family val="2"/>
      <scheme val="minor"/>
    </font>
    <font>
      <sz val="10.5"/>
      <color rgb="FFFF0000"/>
      <name val="Calibri"/>
      <family val="2"/>
      <scheme val="minor"/>
    </font>
    <font>
      <b/>
      <sz val="9"/>
      <color indexed="81"/>
      <name val="Tahoma"/>
      <family val="2"/>
    </font>
    <font>
      <b/>
      <u/>
      <sz val="10.5"/>
      <name val="Calibri"/>
      <family val="2"/>
      <scheme val="minor"/>
    </font>
    <font>
      <sz val="9"/>
      <color theme="1"/>
      <name val="Calibri"/>
      <family val="2"/>
      <scheme val="minor"/>
    </font>
    <font>
      <b/>
      <sz val="11"/>
      <color theme="0"/>
      <name val="Calibri"/>
      <family val="2"/>
      <scheme val="minor"/>
    </font>
    <font>
      <b/>
      <sz val="11"/>
      <color theme="1"/>
      <name val="Calibri"/>
      <family val="2"/>
      <scheme val="minor"/>
    </font>
    <font>
      <b/>
      <u/>
      <sz val="10"/>
      <color theme="0"/>
      <name val="Cambria"/>
      <family val="2"/>
      <scheme val="major"/>
    </font>
    <font>
      <b/>
      <sz val="10"/>
      <name val="Calibri"/>
      <family val="2"/>
      <scheme val="minor"/>
    </font>
    <font>
      <b/>
      <sz val="9"/>
      <color theme="0"/>
      <name val="Cambria"/>
      <family val="2"/>
      <scheme val="major"/>
    </font>
    <font>
      <b/>
      <sz val="9"/>
      <color theme="0"/>
      <name val="Calibri"/>
      <family val="2"/>
      <scheme val="minor"/>
    </font>
    <font>
      <b/>
      <sz val="10"/>
      <color theme="0"/>
      <name val="Cambria"/>
      <family val="2"/>
      <scheme val="major"/>
    </font>
    <font>
      <b/>
      <u/>
      <sz val="9"/>
      <color theme="0"/>
      <name val="Cambria"/>
      <family val="2"/>
      <scheme val="major"/>
    </font>
    <font>
      <b/>
      <sz val="9"/>
      <name val="Calibri"/>
      <family val="2"/>
      <scheme val="minor"/>
    </font>
    <font>
      <b/>
      <sz val="9"/>
      <color theme="1"/>
      <name val="Calibri"/>
      <family val="2"/>
      <scheme val="minor"/>
    </font>
    <font>
      <sz val="9"/>
      <name val="Calibri"/>
      <family val="2"/>
      <scheme val="minor"/>
    </font>
    <font>
      <sz val="10"/>
      <name val="Calibri"/>
      <family val="2"/>
      <scheme val="minor"/>
    </font>
    <font>
      <b/>
      <u/>
      <sz val="10"/>
      <color theme="0"/>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rgb="FFFFFFFF"/>
        <bgColor indexed="64"/>
      </patternFill>
    </fill>
    <fill>
      <patternFill patternType="solid">
        <fgColor rgb="FFDCE6F1"/>
        <bgColor rgb="FF000000"/>
      </patternFill>
    </fill>
    <fill>
      <patternFill patternType="solid">
        <fgColor rgb="FFFFFF00"/>
        <bgColor indexed="64"/>
      </patternFill>
    </fill>
    <fill>
      <patternFill patternType="solid">
        <fgColor theme="8" tint="-0.499984740745262"/>
        <bgColor indexed="64"/>
      </patternFill>
    </fill>
    <fill>
      <patternFill patternType="solid">
        <fgColor theme="8" tint="0.79998168889431442"/>
        <bgColor indexed="64"/>
      </patternFill>
    </fill>
    <fill>
      <patternFill patternType="gray125">
        <bgColor theme="0"/>
      </patternFill>
    </fill>
  </fills>
  <borders count="7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auto="1"/>
      </left>
      <right style="thin">
        <color auto="1"/>
      </right>
      <top/>
      <bottom/>
      <diagonal/>
    </border>
    <border>
      <left style="thin">
        <color auto="1"/>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auto="1"/>
      </left>
      <right/>
      <top style="thin">
        <color theme="0" tint="-0.499984740745262"/>
      </top>
      <bottom/>
      <diagonal/>
    </border>
    <border>
      <left style="thin">
        <color auto="1"/>
      </left>
      <right/>
      <top/>
      <bottom style="thin">
        <color theme="0" tint="-0.499984740745262"/>
      </bottom>
      <diagonal/>
    </border>
    <border>
      <left/>
      <right style="thin">
        <color auto="1"/>
      </right>
      <top style="thin">
        <color theme="0" tint="-0.499984740745262"/>
      </top>
      <bottom/>
      <diagonal/>
    </border>
    <border>
      <left/>
      <right style="thin">
        <color auto="1"/>
      </right>
      <top/>
      <bottom style="thin">
        <color theme="0" tint="-0.499984740745262"/>
      </bottom>
      <diagonal/>
    </border>
    <border>
      <left style="thin">
        <color auto="1"/>
      </left>
      <right style="thin">
        <color theme="0" tint="-0.499984740745262"/>
      </right>
      <top style="thin">
        <color theme="0" tint="-0.499984740745262"/>
      </top>
      <bottom/>
      <diagonal/>
    </border>
    <border>
      <left style="thin">
        <color theme="0" tint="-0.499984740745262"/>
      </left>
      <right style="thin">
        <color auto="1"/>
      </right>
      <top style="thin">
        <color theme="0" tint="-0.499984740745262"/>
      </top>
      <bottom/>
      <diagonal/>
    </border>
    <border>
      <left style="thin">
        <color auto="1"/>
      </left>
      <right style="thin">
        <color theme="0" tint="-0.499984740745262"/>
      </right>
      <top/>
      <bottom/>
      <diagonal/>
    </border>
    <border>
      <left style="thin">
        <color theme="0" tint="-0.499984740745262"/>
      </left>
      <right style="thin">
        <color auto="1"/>
      </right>
      <top/>
      <bottom/>
      <diagonal/>
    </border>
    <border>
      <left style="thin">
        <color auto="1"/>
      </left>
      <right style="thin">
        <color theme="0" tint="-0.499984740745262"/>
      </right>
      <top/>
      <bottom style="thin">
        <color theme="0" tint="-0.499984740745262"/>
      </bottom>
      <diagonal/>
    </border>
    <border>
      <left style="thin">
        <color theme="0" tint="-0.499984740745262"/>
      </left>
      <right style="thin">
        <color auto="1"/>
      </right>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auto="1"/>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auto="1"/>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rgb="FF808080"/>
      </left>
      <right style="thin">
        <color rgb="FF808080"/>
      </right>
      <top style="thin">
        <color rgb="FF808080"/>
      </top>
      <bottom style="thin">
        <color rgb="FF808080"/>
      </bottom>
      <diagonal/>
    </border>
    <border>
      <left/>
      <right style="thin">
        <color theme="0" tint="-0.499984740745262"/>
      </right>
      <top style="thin">
        <color auto="1"/>
      </top>
      <bottom style="thin">
        <color auto="1"/>
      </bottom>
      <diagonal/>
    </border>
    <border>
      <left/>
      <right style="thin">
        <color indexed="64"/>
      </right>
      <top style="thin">
        <color theme="0" tint="-0.499984740745262"/>
      </top>
      <bottom style="thin">
        <color theme="0" tint="-0.499984740745262"/>
      </bottom>
      <diagonal/>
    </border>
    <border>
      <left style="thin">
        <color auto="1"/>
      </left>
      <right style="thin">
        <color theme="0" tint="-0.499984740745262"/>
      </right>
      <top/>
      <bottom style="thin">
        <color auto="1"/>
      </bottom>
      <diagonal/>
    </border>
    <border>
      <left style="medium">
        <color indexed="64"/>
      </left>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s>
  <cellStyleXfs count="25693">
    <xf numFmtId="0" fontId="0" fillId="0" borderId="0"/>
    <xf numFmtId="37" fontId="11" fillId="0" borderId="16">
      <alignment horizontal="right"/>
    </xf>
    <xf numFmtId="0" fontId="9"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9"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9"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9"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9"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9"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9"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9"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9"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9"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9"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9"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12" fillId="3" borderId="0" applyNumberFormat="0" applyBorder="0" applyAlignment="0" applyProtection="0"/>
    <xf numFmtId="0" fontId="13" fillId="6" borderId="1" applyNumberFormat="0" applyAlignment="0" applyProtection="0"/>
    <xf numFmtId="0" fontId="14" fillId="7" borderId="4" applyNumberFormat="0" applyAlignment="0" applyProtection="0"/>
    <xf numFmtId="37" fontId="15" fillId="0" borderId="0">
      <alignment horizontal="left"/>
    </xf>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7" fillId="0" borderId="0" applyFont="0" applyFill="0" applyBorder="0" applyAlignment="0" applyProtection="0"/>
    <xf numFmtId="165" fontId="1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165" fontId="17" fillId="0" borderId="0" applyFont="0" applyFill="0" applyBorder="0" applyAlignment="0" applyProtection="0"/>
    <xf numFmtId="165" fontId="1" fillId="0" borderId="0" applyFont="0" applyFill="0" applyBorder="0" applyAlignment="0" applyProtection="0"/>
    <xf numFmtId="165" fontId="17" fillId="0" borderId="0" applyFont="0" applyFill="0" applyBorder="0" applyAlignment="0" applyProtection="0"/>
    <xf numFmtId="43" fontId="17"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19"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7" fillId="0" borderId="0" applyFont="0" applyFill="0" applyBorder="0" applyAlignment="0" applyProtection="0"/>
    <xf numFmtId="165" fontId="2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165" fontId="20" fillId="0" borderId="0" applyFont="0" applyFill="0" applyBorder="0" applyAlignment="0" applyProtection="0"/>
    <xf numFmtId="43" fontId="1"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9"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6"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6"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7" fillId="0" borderId="0" applyFont="0" applyFill="0" applyBorder="0" applyAlignment="0" applyProtection="0"/>
    <xf numFmtId="164" fontId="18"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23"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164" fontId="23" fillId="0" borderId="0" applyFont="0" applyFill="0" applyBorder="0" applyAlignment="0" applyProtection="0"/>
    <xf numFmtId="44" fontId="23" fillId="0" borderId="0" applyFont="0" applyFill="0" applyBorder="0" applyAlignment="0" applyProtection="0"/>
    <xf numFmtId="44" fontId="19" fillId="0" borderId="0" applyFont="0" applyFill="0" applyBorder="0" applyAlignment="0" applyProtection="0"/>
    <xf numFmtId="164" fontId="2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0" fontId="24" fillId="0" borderId="0" applyNumberFormat="0" applyFill="0" applyBorder="0" applyAlignment="0" applyProtection="0"/>
    <xf numFmtId="0" fontId="25" fillId="2" borderId="0" applyNumberFormat="0" applyBorder="0" applyAlignment="0" applyProtection="0"/>
    <xf numFmtId="37" fontId="22" fillId="0" borderId="15"/>
    <xf numFmtId="37" fontId="22" fillId="0" borderId="15"/>
    <xf numFmtId="37" fontId="22" fillId="0" borderId="18"/>
    <xf numFmtId="37" fontId="22" fillId="0" borderId="18"/>
    <xf numFmtId="0" fontId="26" fillId="5" borderId="1" applyNumberFormat="0" applyAlignment="0" applyProtection="0"/>
    <xf numFmtId="0" fontId="27" fillId="0" borderId="3"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8" fillId="4" borderId="0" applyNumberFormat="0" applyBorder="0" applyAlignment="0" applyProtection="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37" fontId="29" fillId="0" borderId="0"/>
    <xf numFmtId="0" fontId="20" fillId="0" borderId="0"/>
    <xf numFmtId="0" fontId="22" fillId="0" borderId="0"/>
    <xf numFmtId="0" fontId="16" fillId="0" borderId="0"/>
    <xf numFmtId="0" fontId="16" fillId="0" borderId="0"/>
    <xf numFmtId="0" fontId="30"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1" fillId="0" borderId="0"/>
    <xf numFmtId="0" fontId="1" fillId="0" borderId="0"/>
    <xf numFmtId="0" fontId="1" fillId="0" borderId="0"/>
    <xf numFmtId="0" fontId="22" fillId="0" borderId="0"/>
    <xf numFmtId="166" fontId="16" fillId="0" borderId="0"/>
    <xf numFmtId="166" fontId="16" fillId="0" borderId="0"/>
    <xf numFmtId="0" fontId="9" fillId="0" borderId="0"/>
    <xf numFmtId="0" fontId="31" fillId="0" borderId="0"/>
    <xf numFmtId="0" fontId="16"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166" fontId="16" fillId="0" borderId="0"/>
    <xf numFmtId="166" fontId="16" fillId="0" borderId="0"/>
    <xf numFmtId="166" fontId="16" fillId="0" borderId="0"/>
    <xf numFmtId="166" fontId="16" fillId="0" borderId="0"/>
    <xf numFmtId="166"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37" fontId="16" fillId="0" borderId="0"/>
    <xf numFmtId="0" fontId="18" fillId="0" borderId="0"/>
    <xf numFmtId="0" fontId="30" fillId="0" borderId="0"/>
    <xf numFmtId="0" fontId="1" fillId="0" borderId="0"/>
    <xf numFmtId="0" fontId="1" fillId="0" borderId="0"/>
    <xf numFmtId="0" fontId="1" fillId="0" borderId="0"/>
    <xf numFmtId="0" fontId="1" fillId="0" borderId="0"/>
    <xf numFmtId="0" fontId="1" fillId="0" borderId="0"/>
    <xf numFmtId="0" fontId="18" fillId="0" borderId="0"/>
    <xf numFmtId="37" fontId="16" fillId="0" borderId="0"/>
    <xf numFmtId="0" fontId="9" fillId="0" borderId="0"/>
    <xf numFmtId="0" fontId="19" fillId="0" borderId="0"/>
    <xf numFmtId="0" fontId="18" fillId="0" borderId="0"/>
    <xf numFmtId="0" fontId="9" fillId="0" borderId="0"/>
    <xf numFmtId="0" fontId="1" fillId="0" borderId="0"/>
    <xf numFmtId="0" fontId="1" fillId="0" borderId="0"/>
    <xf numFmtId="0" fontId="1" fillId="0" borderId="0"/>
    <xf numFmtId="0" fontId="1" fillId="0" borderId="0"/>
    <xf numFmtId="0" fontId="1" fillId="0" borderId="0"/>
    <xf numFmtId="37" fontId="16" fillId="0" borderId="0"/>
    <xf numFmtId="37" fontId="16"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7" fontId="16" fillId="0" borderId="0"/>
    <xf numFmtId="37" fontId="16" fillId="0" borderId="0"/>
    <xf numFmtId="0" fontId="23" fillId="0" borderId="0"/>
    <xf numFmtId="0" fontId="23" fillId="0" borderId="0"/>
    <xf numFmtId="0" fontId="1" fillId="0" borderId="0"/>
    <xf numFmtId="0" fontId="1" fillId="0" borderId="0"/>
    <xf numFmtId="0" fontId="1" fillId="0" borderId="0"/>
    <xf numFmtId="0" fontId="1" fillId="0" borderId="0"/>
    <xf numFmtId="37"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9" fillId="0" borderId="0"/>
    <xf numFmtId="0" fontId="23" fillId="0" borderId="0"/>
    <xf numFmtId="166" fontId="19"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7"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1" fillId="8" borderId="5" applyNumberFormat="0" applyFont="0" applyAlignment="0" applyProtection="0"/>
    <xf numFmtId="0" fontId="9" fillId="8" borderId="5" applyNumberFormat="0" applyFont="0" applyAlignment="0" applyProtection="0"/>
    <xf numFmtId="0" fontId="32" fillId="6" borderId="2" applyNumberFormat="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6"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0"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2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37" fontId="22" fillId="0" borderId="0"/>
    <xf numFmtId="166" fontId="33" fillId="0" borderId="0">
      <alignment horizontal="centerContinuous"/>
    </xf>
    <xf numFmtId="0" fontId="33" fillId="0" borderId="0">
      <alignment horizontal="centerContinuous"/>
    </xf>
    <xf numFmtId="0" fontId="10" fillId="0" borderId="6" applyNumberFormat="0" applyFill="0" applyAlignment="0" applyProtection="0"/>
    <xf numFmtId="0" fontId="34" fillId="0" borderId="0" applyNumberFormat="0" applyFill="0" applyBorder="0" applyAlignment="0" applyProtection="0"/>
    <xf numFmtId="166" fontId="35" fillId="0" borderId="0" applyAlignment="0"/>
    <xf numFmtId="0" fontId="35" fillId="0" borderId="0" applyAlignment="0"/>
    <xf numFmtId="165" fontId="1" fillId="0" borderId="0" applyFont="0" applyFill="0" applyBorder="0" applyAlignment="0" applyProtection="0"/>
    <xf numFmtId="0" fontId="46" fillId="0" borderId="0" applyNumberFormat="0" applyFill="0" applyBorder="0" applyAlignment="0" applyProtection="0"/>
    <xf numFmtId="43" fontId="1" fillId="0" borderId="0" applyFont="0" applyFill="0" applyBorder="0" applyAlignment="0" applyProtection="0"/>
    <xf numFmtId="0" fontId="29" fillId="0" borderId="0"/>
    <xf numFmtId="0" fontId="22" fillId="0" borderId="0"/>
    <xf numFmtId="0" fontId="16" fillId="0" borderId="0"/>
    <xf numFmtId="43" fontId="1" fillId="0" borderId="0" applyFont="0" applyFill="0" applyBorder="0" applyAlignment="0" applyProtection="0"/>
  </cellStyleXfs>
  <cellXfs count="685">
    <xf numFmtId="0" fontId="0" fillId="0" borderId="0" xfId="0"/>
    <xf numFmtId="0" fontId="4" fillId="34" borderId="0" xfId="0" applyFont="1" applyFill="1" applyAlignment="1">
      <alignment vertical="top" wrapText="1"/>
    </xf>
    <xf numFmtId="0" fontId="36" fillId="34" borderId="0" xfId="0" applyFont="1" applyFill="1" applyAlignment="1">
      <alignment horizontal="left" vertical="top"/>
    </xf>
    <xf numFmtId="0" fontId="36" fillId="0" borderId="0" xfId="0" applyFont="1" applyAlignment="1">
      <alignment vertical="top" wrapText="1"/>
    </xf>
    <xf numFmtId="0" fontId="3" fillId="0" borderId="0" xfId="0" applyFont="1" applyAlignment="1">
      <alignment vertical="top" wrapText="1"/>
    </xf>
    <xf numFmtId="0" fontId="38" fillId="34" borderId="0" xfId="0" applyFont="1" applyFill="1" applyAlignment="1">
      <alignment vertical="center"/>
    </xf>
    <xf numFmtId="0" fontId="36" fillId="0" borderId="0" xfId="0" applyFont="1" applyAlignment="1">
      <alignment vertical="top"/>
    </xf>
    <xf numFmtId="0" fontId="2" fillId="0" borderId="0" xfId="0" applyFont="1" applyFill="1" applyAlignment="1">
      <alignment vertical="top" wrapText="1"/>
    </xf>
    <xf numFmtId="0" fontId="2" fillId="0" borderId="0" xfId="0" applyFont="1" applyAlignment="1">
      <alignment vertical="top" wrapText="1"/>
    </xf>
    <xf numFmtId="0" fontId="4" fillId="34" borderId="0" xfId="0" applyFont="1" applyFill="1" applyAlignment="1">
      <alignment vertical="top"/>
    </xf>
    <xf numFmtId="0" fontId="7" fillId="0" borderId="0" xfId="0" applyFont="1" applyAlignment="1">
      <alignment vertical="top"/>
    </xf>
    <xf numFmtId="0" fontId="6" fillId="0" borderId="0" xfId="0" applyFont="1" applyAlignment="1">
      <alignment horizontal="left" vertical="top" wrapText="1"/>
    </xf>
    <xf numFmtId="0" fontId="36" fillId="34" borderId="0" xfId="0" applyFont="1" applyFill="1" applyAlignment="1">
      <alignment horizontal="left" vertical="center"/>
    </xf>
    <xf numFmtId="0" fontId="7" fillId="34" borderId="0" xfId="0" applyFont="1" applyFill="1" applyAlignment="1">
      <alignment vertical="top" wrapText="1"/>
    </xf>
    <xf numFmtId="0" fontId="36" fillId="34" borderId="0" xfId="0" applyFont="1" applyFill="1" applyAlignment="1">
      <alignment vertical="center"/>
    </xf>
    <xf numFmtId="0" fontId="41" fillId="0" borderId="0" xfId="0" applyFont="1" applyAlignment="1">
      <alignment horizontal="left" vertical="top" wrapText="1"/>
    </xf>
    <xf numFmtId="0" fontId="37" fillId="0" borderId="0" xfId="0" applyFont="1" applyAlignment="1">
      <alignment vertical="top"/>
    </xf>
    <xf numFmtId="0" fontId="6" fillId="0" borderId="7" xfId="0" applyFont="1" applyBorder="1" applyAlignment="1">
      <alignment horizontal="centerContinuous" vertical="top" wrapText="1"/>
    </xf>
    <xf numFmtId="0" fontId="4" fillId="0" borderId="8" xfId="0" applyFont="1" applyBorder="1" applyAlignment="1">
      <alignment horizontal="centerContinuous" vertical="top" wrapText="1"/>
    </xf>
    <xf numFmtId="0" fontId="5" fillId="0" borderId="0" xfId="0" applyFont="1" applyAlignment="1">
      <alignment horizontal="left" vertical="top"/>
    </xf>
    <xf numFmtId="0" fontId="36" fillId="33" borderId="0" xfId="0" applyFont="1" applyFill="1" applyAlignment="1">
      <alignment vertical="top" wrapText="1"/>
    </xf>
    <xf numFmtId="0" fontId="36" fillId="34" borderId="0" xfId="0" applyFont="1" applyFill="1" applyAlignment="1">
      <alignment vertical="top"/>
    </xf>
    <xf numFmtId="0" fontId="3" fillId="0" borderId="0" xfId="0" applyFont="1" applyAlignment="1">
      <alignment vertical="top"/>
    </xf>
    <xf numFmtId="0" fontId="38" fillId="34" borderId="0" xfId="0" applyFont="1" applyFill="1" applyAlignment="1">
      <alignment vertical="top"/>
    </xf>
    <xf numFmtId="0" fontId="41" fillId="0" borderId="0" xfId="0" applyFont="1" applyAlignment="1">
      <alignment vertical="top" wrapText="1"/>
    </xf>
    <xf numFmtId="0" fontId="6" fillId="0" borderId="0" xfId="0" applyFont="1" applyAlignment="1">
      <alignment horizontal="left" vertical="top"/>
    </xf>
    <xf numFmtId="0" fontId="5" fillId="0" borderId="0" xfId="0" applyFont="1" applyAlignment="1">
      <alignment vertical="top"/>
    </xf>
    <xf numFmtId="0" fontId="3" fillId="0" borderId="0" xfId="0" applyFont="1" applyFill="1" applyAlignment="1">
      <alignment vertical="top" wrapText="1"/>
    </xf>
    <xf numFmtId="0" fontId="6" fillId="0" borderId="0" xfId="0" applyFont="1" applyBorder="1" applyAlignment="1">
      <alignment horizontal="centerContinuous" vertical="top" wrapText="1"/>
    </xf>
    <xf numFmtId="0" fontId="4" fillId="0" borderId="0" xfId="0" applyFont="1" applyBorder="1" applyAlignment="1">
      <alignment horizontal="centerContinuous" vertical="top" wrapText="1"/>
    </xf>
    <xf numFmtId="0" fontId="4" fillId="0" borderId="0" xfId="0" applyFont="1"/>
    <xf numFmtId="15" fontId="4" fillId="0" borderId="0" xfId="0" applyNumberFormat="1" applyFont="1" applyAlignment="1">
      <alignment vertical="top"/>
    </xf>
    <xf numFmtId="0" fontId="4" fillId="0" borderId="0" xfId="0" applyFont="1" applyAlignment="1">
      <alignment vertical="top" wrapText="1"/>
    </xf>
    <xf numFmtId="0" fontId="4" fillId="34" borderId="0" xfId="0" applyFont="1" applyFill="1" applyAlignment="1">
      <alignment horizontal="left" vertical="top"/>
    </xf>
    <xf numFmtId="0" fontId="39" fillId="0" borderId="0" xfId="183" applyNumberFormat="1" applyFont="1" applyFill="1" applyBorder="1" applyAlignment="1" applyProtection="1">
      <alignment vertical="top" wrapText="1"/>
    </xf>
    <xf numFmtId="0" fontId="39" fillId="0" borderId="8" xfId="183" applyNumberFormat="1" applyFont="1" applyFill="1" applyBorder="1" applyAlignment="1" applyProtection="1">
      <alignment vertical="top" wrapText="1"/>
    </xf>
    <xf numFmtId="0" fontId="5" fillId="0" borderId="0" xfId="0" applyFont="1" applyAlignment="1">
      <alignment vertical="top" wrapText="1"/>
    </xf>
    <xf numFmtId="0" fontId="38" fillId="34" borderId="7" xfId="0" applyFont="1" applyFill="1" applyBorder="1" applyAlignment="1">
      <alignment vertical="top"/>
    </xf>
    <xf numFmtId="0" fontId="38" fillId="34" borderId="0" xfId="0" applyFont="1" applyFill="1" applyBorder="1" applyAlignment="1">
      <alignment vertical="top"/>
    </xf>
    <xf numFmtId="0" fontId="4" fillId="0" borderId="7" xfId="0" applyFont="1" applyBorder="1" applyAlignment="1">
      <alignment vertical="top"/>
    </xf>
    <xf numFmtId="0" fontId="41" fillId="0" borderId="16" xfId="0" applyFont="1" applyBorder="1" applyAlignment="1">
      <alignment horizontal="left" vertical="top" wrapText="1"/>
    </xf>
    <xf numFmtId="0" fontId="36" fillId="0" borderId="16" xfId="0" applyFont="1" applyBorder="1" applyAlignment="1">
      <alignment vertical="top" wrapText="1"/>
    </xf>
    <xf numFmtId="0" fontId="3" fillId="34" borderId="0" xfId="0" applyFont="1" applyFill="1" applyAlignment="1">
      <alignment vertical="top" wrapText="1"/>
    </xf>
    <xf numFmtId="0" fontId="36" fillId="34" borderId="0" xfId="0" applyFont="1" applyFill="1" applyAlignment="1">
      <alignment vertical="top" wrapText="1"/>
    </xf>
    <xf numFmtId="0" fontId="37" fillId="0" borderId="0" xfId="0" applyFont="1" applyBorder="1" applyAlignment="1">
      <alignment vertical="top"/>
    </xf>
    <xf numFmtId="49" fontId="4" fillId="34" borderId="0" xfId="0" applyNumberFormat="1" applyFont="1" applyFill="1" applyBorder="1" applyAlignment="1">
      <alignment horizontal="left" vertical="top"/>
    </xf>
    <xf numFmtId="49" fontId="4" fillId="34" borderId="8" xfId="0" applyNumberFormat="1" applyFont="1" applyFill="1" applyBorder="1" applyAlignment="1">
      <alignment vertical="top" wrapText="1"/>
    </xf>
    <xf numFmtId="49" fontId="4" fillId="34" borderId="0" xfId="0" applyNumberFormat="1" applyFont="1" applyFill="1" applyAlignment="1">
      <alignment vertical="top" wrapText="1"/>
    </xf>
    <xf numFmtId="49" fontId="4" fillId="34" borderId="0" xfId="0" applyNumberFormat="1" applyFont="1" applyFill="1" applyBorder="1" applyAlignment="1">
      <alignment vertical="top" wrapText="1"/>
    </xf>
    <xf numFmtId="0" fontId="4" fillId="34" borderId="0" xfId="0" applyFont="1" applyFill="1" applyBorder="1" applyAlignment="1">
      <alignment horizontal="left" vertical="top"/>
    </xf>
    <xf numFmtId="0" fontId="6" fillId="34" borderId="7" xfId="0" applyFont="1" applyFill="1" applyBorder="1" applyAlignment="1">
      <alignment horizontal="left" vertical="center" wrapText="1"/>
    </xf>
    <xf numFmtId="0" fontId="44" fillId="34" borderId="7" xfId="0" applyFont="1" applyFill="1" applyBorder="1" applyAlignment="1">
      <alignment horizontal="center" vertical="top" wrapText="1"/>
    </xf>
    <xf numFmtId="0" fontId="44" fillId="34" borderId="0" xfId="0" applyFont="1" applyFill="1" applyBorder="1" applyAlignment="1">
      <alignment horizontal="center" vertical="top" wrapText="1"/>
    </xf>
    <xf numFmtId="0" fontId="5" fillId="34" borderId="0" xfId="0" applyFont="1" applyFill="1" applyAlignment="1">
      <alignment vertical="top"/>
    </xf>
    <xf numFmtId="0" fontId="6" fillId="0" borderId="0" xfId="0" applyFont="1" applyAlignment="1">
      <alignment horizontal="centerContinuous" vertical="top" wrapText="1"/>
    </xf>
    <xf numFmtId="49" fontId="4" fillId="0" borderId="0" xfId="0" applyNumberFormat="1" applyFont="1" applyAlignment="1">
      <alignment vertical="top" wrapText="1"/>
    </xf>
    <xf numFmtId="0" fontId="6" fillId="34" borderId="7" xfId="0" applyFont="1" applyFill="1" applyBorder="1" applyAlignment="1">
      <alignment horizontal="centerContinuous" vertical="top" wrapText="1"/>
    </xf>
    <xf numFmtId="0" fontId="6" fillId="34" borderId="0" xfId="0" applyFont="1" applyFill="1" applyBorder="1" applyAlignment="1">
      <alignment horizontal="centerContinuous" vertical="top" wrapText="1"/>
    </xf>
    <xf numFmtId="0" fontId="4" fillId="34" borderId="0" xfId="0" applyFont="1" applyFill="1" applyBorder="1" applyAlignment="1">
      <alignment horizontal="centerContinuous" vertical="top" wrapText="1"/>
    </xf>
    <xf numFmtId="0" fontId="4" fillId="34" borderId="8" xfId="0" applyFont="1" applyFill="1" applyBorder="1" applyAlignment="1">
      <alignment horizontal="centerContinuous" vertical="top" wrapText="1"/>
    </xf>
    <xf numFmtId="0" fontId="41" fillId="0" borderId="0" xfId="0" applyFont="1" applyBorder="1" applyAlignment="1">
      <alignment horizontal="left" vertical="top" wrapText="1"/>
    </xf>
    <xf numFmtId="0" fontId="4" fillId="0" borderId="0" xfId="0" applyFont="1" applyBorder="1" applyAlignment="1">
      <alignment vertical="top"/>
    </xf>
    <xf numFmtId="0" fontId="4" fillId="0" borderId="0" xfId="0" applyFont="1" applyAlignment="1">
      <alignment vertical="top"/>
    </xf>
    <xf numFmtId="0" fontId="5" fillId="0" borderId="21" xfId="0" applyFont="1" applyBorder="1" applyAlignment="1">
      <alignment horizontal="center" vertical="center" wrapText="1"/>
    </xf>
    <xf numFmtId="0" fontId="47" fillId="0" borderId="0" xfId="25687" applyFont="1" applyAlignment="1">
      <alignment vertical="top"/>
    </xf>
    <xf numFmtId="0" fontId="45" fillId="35" borderId="21" xfId="183" applyNumberFormat="1" applyFont="1" applyFill="1" applyBorder="1" applyAlignment="1" applyProtection="1">
      <alignment horizontal="center" vertical="center" wrapText="1"/>
      <protection locked="0"/>
    </xf>
    <xf numFmtId="0" fontId="39" fillId="0" borderId="0" xfId="0" applyFont="1"/>
    <xf numFmtId="0" fontId="48" fillId="40" borderId="0" xfId="0" applyFont="1" applyFill="1" applyAlignment="1">
      <alignment vertical="center"/>
    </xf>
    <xf numFmtId="0" fontId="4" fillId="34" borderId="7" xfId="0" applyFont="1" applyFill="1" applyBorder="1" applyAlignment="1">
      <alignment vertical="top" wrapText="1"/>
    </xf>
    <xf numFmtId="0" fontId="49" fillId="0" borderId="0" xfId="0" applyFont="1"/>
    <xf numFmtId="0" fontId="4" fillId="0" borderId="7" xfId="0" applyFont="1" applyBorder="1" applyAlignment="1">
      <alignment vertical="top" wrapText="1"/>
    </xf>
    <xf numFmtId="0" fontId="6" fillId="34" borderId="7" xfId="0" applyFont="1" applyFill="1" applyBorder="1" applyAlignment="1">
      <alignment vertical="top" wrapText="1"/>
    </xf>
    <xf numFmtId="0" fontId="48" fillId="0" borderId="0" xfId="0" applyFont="1" applyAlignment="1">
      <alignment vertical="center"/>
    </xf>
    <xf numFmtId="0" fontId="39" fillId="35" borderId="21" xfId="183" applyNumberFormat="1" applyFont="1" applyFill="1" applyBorder="1" applyAlignment="1" applyProtection="1">
      <alignment horizontal="center" vertical="top" wrapText="1"/>
      <protection locked="0"/>
    </xf>
    <xf numFmtId="0" fontId="4" fillId="0" borderId="0" xfId="0" applyFont="1" applyAlignment="1"/>
    <xf numFmtId="0" fontId="37" fillId="0" borderId="0" xfId="0" applyFont="1" applyBorder="1" applyAlignment="1">
      <alignment horizontal="left" vertical="top"/>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41" fillId="33" borderId="0" xfId="0" applyFont="1" applyFill="1" applyAlignment="1">
      <alignment horizontal="center" vertical="top" wrapText="1"/>
    </xf>
    <xf numFmtId="0" fontId="5" fillId="0" borderId="7" xfId="0" applyFont="1" applyBorder="1" applyAlignment="1">
      <alignment vertical="top" wrapText="1"/>
    </xf>
    <xf numFmtId="0" fontId="5" fillId="0" borderId="0" xfId="0" applyFont="1" applyBorder="1" applyAlignment="1">
      <alignment vertical="top" wrapText="1"/>
    </xf>
    <xf numFmtId="0" fontId="5" fillId="0" borderId="8" xfId="0" applyFont="1" applyBorder="1" applyAlignment="1">
      <alignment vertical="top" wrapText="1"/>
    </xf>
    <xf numFmtId="0" fontId="41" fillId="33" borderId="0" xfId="0" applyFont="1" applyFill="1" applyAlignment="1">
      <alignment horizontal="left" vertical="top" wrapText="1"/>
    </xf>
    <xf numFmtId="0" fontId="5" fillId="34" borderId="0" xfId="0" applyFont="1" applyFill="1" applyBorder="1" applyAlignment="1">
      <alignment horizontal="left" vertical="top"/>
    </xf>
    <xf numFmtId="0" fontId="4" fillId="0" borderId="0" xfId="0" applyFont="1" applyBorder="1"/>
    <xf numFmtId="0" fontId="4" fillId="0" borderId="8" xfId="0" applyFont="1" applyBorder="1"/>
    <xf numFmtId="0" fontId="2" fillId="34" borderId="0" xfId="0" applyFont="1" applyFill="1" applyAlignment="1">
      <alignment vertical="top" wrapText="1"/>
    </xf>
    <xf numFmtId="0" fontId="4" fillId="0" borderId="0" xfId="0" applyFont="1" applyAlignment="1">
      <alignment horizontal="left"/>
    </xf>
    <xf numFmtId="0" fontId="4" fillId="0" borderId="8" xfId="0" applyFont="1" applyBorder="1" applyAlignment="1">
      <alignment horizontal="left"/>
    </xf>
    <xf numFmtId="0" fontId="4" fillId="0" borderId="0" xfId="0" applyFont="1" applyBorder="1" applyAlignment="1">
      <alignment horizontal="left"/>
    </xf>
    <xf numFmtId="0" fontId="4" fillId="0" borderId="0" xfId="0" applyFont="1" applyBorder="1" applyAlignment="1">
      <alignment horizontal="center"/>
    </xf>
    <xf numFmtId="0" fontId="2" fillId="0" borderId="0" xfId="0" applyFont="1" applyAlignment="1">
      <alignment horizontal="left" vertical="top" wrapText="1"/>
    </xf>
    <xf numFmtId="49" fontId="4" fillId="0" borderId="0" xfId="0" applyNumberFormat="1" applyFont="1" applyAlignment="1">
      <alignment vertical="top"/>
    </xf>
    <xf numFmtId="0" fontId="2" fillId="0" borderId="0" xfId="0" applyFont="1" applyAlignment="1">
      <alignment wrapText="1"/>
    </xf>
    <xf numFmtId="0" fontId="4" fillId="34" borderId="0" xfId="0" applyFont="1" applyFill="1"/>
    <xf numFmtId="0" fontId="4" fillId="0" borderId="9" xfId="0" applyFont="1" applyBorder="1" applyAlignment="1">
      <alignment wrapText="1"/>
    </xf>
    <xf numFmtId="0" fontId="4" fillId="0" borderId="16" xfId="0" applyFont="1" applyBorder="1" applyAlignment="1">
      <alignment wrapText="1"/>
    </xf>
    <xf numFmtId="0" fontId="4" fillId="0" borderId="10" xfId="0" applyFont="1" applyBorder="1" applyAlignment="1">
      <alignment wrapText="1"/>
    </xf>
    <xf numFmtId="0" fontId="4" fillId="34" borderId="7" xfId="0" applyFont="1" applyFill="1" applyBorder="1" applyAlignment="1">
      <alignment horizontal="right" vertical="top"/>
    </xf>
    <xf numFmtId="167" fontId="40" fillId="36" borderId="21" xfId="25686" applyNumberFormat="1" applyFont="1" applyFill="1" applyBorder="1" applyAlignment="1" applyProtection="1">
      <alignment horizontal="right" vertical="center" wrapText="1"/>
    </xf>
    <xf numFmtId="167" fontId="40" fillId="36" borderId="52" xfId="25686" applyNumberFormat="1" applyFont="1" applyFill="1" applyBorder="1" applyAlignment="1" applyProtection="1">
      <alignment horizontal="right" vertical="center" wrapText="1"/>
    </xf>
    <xf numFmtId="0" fontId="6" fillId="34" borderId="0" xfId="0" applyFont="1" applyFill="1" applyBorder="1" applyAlignment="1">
      <alignment horizontal="right" vertical="center" indent="1"/>
    </xf>
    <xf numFmtId="0" fontId="6" fillId="0" borderId="0" xfId="0" applyFont="1" applyAlignment="1">
      <alignment horizontal="center" vertical="top" wrapText="1"/>
    </xf>
    <xf numFmtId="0" fontId="6" fillId="0" borderId="33" xfId="0" applyFont="1" applyBorder="1" applyAlignment="1">
      <alignment horizontal="center" vertical="top" wrapText="1"/>
    </xf>
    <xf numFmtId="0" fontId="6" fillId="34" borderId="44" xfId="0" applyFont="1" applyFill="1" applyBorder="1" applyAlignment="1">
      <alignment horizontal="right" vertical="center" indent="1"/>
    </xf>
    <xf numFmtId="0" fontId="4" fillId="0" borderId="19" xfId="0" applyFont="1" applyBorder="1" applyAlignment="1">
      <alignment vertical="top"/>
    </xf>
    <xf numFmtId="0" fontId="4" fillId="33" borderId="0" xfId="0" applyFont="1" applyFill="1" applyAlignment="1">
      <alignment vertical="top" wrapText="1"/>
    </xf>
    <xf numFmtId="0" fontId="4" fillId="0" borderId="9" xfId="0" applyFont="1" applyBorder="1" applyAlignment="1">
      <alignment vertical="top" wrapText="1"/>
    </xf>
    <xf numFmtId="0" fontId="4" fillId="0" borderId="16" xfId="0" applyFont="1" applyBorder="1" applyAlignment="1">
      <alignment vertical="top" wrapText="1"/>
    </xf>
    <xf numFmtId="0" fontId="4" fillId="0" borderId="10" xfId="0" applyFont="1" applyBorder="1" applyAlignment="1">
      <alignment vertical="top" wrapText="1"/>
    </xf>
    <xf numFmtId="0" fontId="4" fillId="0" borderId="0" xfId="0" applyFont="1" applyAlignment="1">
      <alignment horizontal="left" vertical="top"/>
    </xf>
    <xf numFmtId="0" fontId="4" fillId="0" borderId="0" xfId="0" applyFont="1" applyBorder="1" applyAlignment="1">
      <alignment vertical="top" wrapText="1"/>
    </xf>
    <xf numFmtId="0" fontId="4" fillId="0" borderId="8" xfId="0" applyFont="1" applyBorder="1" applyAlignment="1">
      <alignment vertical="top" wrapText="1"/>
    </xf>
    <xf numFmtId="0" fontId="5" fillId="0" borderId="0" xfId="0" applyFont="1" applyBorder="1" applyAlignment="1">
      <alignment horizontal="right" vertical="top" indent="1"/>
    </xf>
    <xf numFmtId="0" fontId="4" fillId="34" borderId="0" xfId="0" applyFont="1" applyFill="1" applyBorder="1" applyAlignment="1">
      <alignment horizontal="right" vertical="top" indent="1"/>
    </xf>
    <xf numFmtId="0" fontId="5" fillId="0" borderId="0" xfId="0" applyFont="1" applyFill="1" applyBorder="1" applyAlignment="1">
      <alignment horizontal="right" vertical="top" indent="1"/>
    </xf>
    <xf numFmtId="0" fontId="4" fillId="34" borderId="7" xfId="0" applyFont="1" applyFill="1" applyBorder="1" applyAlignment="1">
      <alignment horizontal="right" vertical="top" indent="1"/>
    </xf>
    <xf numFmtId="0" fontId="7" fillId="0" borderId="8" xfId="0" applyFont="1" applyBorder="1"/>
    <xf numFmtId="0" fontId="4" fillId="0" borderId="0" xfId="0" applyFont="1" applyBorder="1" applyAlignment="1"/>
    <xf numFmtId="0" fontId="4" fillId="0" borderId="8" xfId="0" applyFont="1" applyBorder="1" applyAlignment="1"/>
    <xf numFmtId="0" fontId="4" fillId="0" borderId="8" xfId="0" applyFont="1" applyBorder="1" applyAlignment="1">
      <alignment vertical="top"/>
    </xf>
    <xf numFmtId="0" fontId="4" fillId="0" borderId="8" xfId="0" applyFont="1" applyBorder="1" applyAlignment="1">
      <alignment wrapText="1"/>
    </xf>
    <xf numFmtId="0" fontId="4" fillId="34" borderId="0" xfId="0" applyFont="1" applyFill="1" applyAlignment="1">
      <alignment horizontal="left" vertical="top" wrapText="1"/>
    </xf>
    <xf numFmtId="0" fontId="4" fillId="0" borderId="0" xfId="0" applyFont="1" applyAlignment="1">
      <alignment horizontal="left" vertical="top" wrapText="1"/>
    </xf>
    <xf numFmtId="0" fontId="4" fillId="0" borderId="7" xfId="0" applyFont="1" applyBorder="1" applyAlignment="1">
      <alignment wrapText="1"/>
    </xf>
    <xf numFmtId="0" fontId="4" fillId="0" borderId="0" xfId="0" applyFont="1" applyBorder="1" applyAlignment="1">
      <alignment wrapText="1"/>
    </xf>
    <xf numFmtId="0" fontId="2" fillId="0" borderId="0" xfId="0" applyFont="1" applyFill="1" applyAlignment="1">
      <alignment wrapText="1"/>
    </xf>
    <xf numFmtId="0" fontId="7" fillId="37" borderId="0" xfId="0" applyFont="1" applyFill="1" applyAlignment="1">
      <alignment vertical="top"/>
    </xf>
    <xf numFmtId="0" fontId="4" fillId="37" borderId="0" xfId="0" applyFont="1" applyFill="1" applyAlignment="1">
      <alignment vertical="top" wrapText="1"/>
    </xf>
    <xf numFmtId="15" fontId="4" fillId="0" borderId="0" xfId="0" quotePrefix="1" applyNumberFormat="1" applyFont="1" applyAlignment="1">
      <alignment vertical="top"/>
    </xf>
    <xf numFmtId="49" fontId="4" fillId="0" borderId="0" xfId="0" quotePrefix="1" applyNumberFormat="1" applyFont="1" applyAlignment="1">
      <alignment vertical="top"/>
    </xf>
    <xf numFmtId="0" fontId="49" fillId="37" borderId="0" xfId="0" applyFont="1" applyFill="1" applyAlignment="1">
      <alignment vertical="top" wrapText="1"/>
    </xf>
    <xf numFmtId="0" fontId="49" fillId="37" borderId="0" xfId="0" applyFont="1" applyFill="1" applyAlignment="1">
      <alignment vertical="top"/>
    </xf>
    <xf numFmtId="0" fontId="52" fillId="37" borderId="0" xfId="0" applyFont="1" applyFill="1" applyAlignment="1">
      <alignment vertical="top" wrapText="1"/>
    </xf>
    <xf numFmtId="0" fontId="4" fillId="37" borderId="0" xfId="0" applyFont="1" applyFill="1"/>
    <xf numFmtId="0" fontId="4" fillId="37" borderId="0" xfId="0" applyFont="1" applyFill="1" applyAlignment="1">
      <alignment vertical="top"/>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Border="1" applyAlignment="1">
      <alignment vertical="top" wrapText="1"/>
    </xf>
    <xf numFmtId="0" fontId="39" fillId="34" borderId="9" xfId="183" applyNumberFormat="1" applyFont="1" applyFill="1" applyBorder="1" applyAlignment="1" applyProtection="1">
      <alignment horizontal="center" vertical="center" wrapText="1"/>
    </xf>
    <xf numFmtId="0" fontId="39" fillId="34" borderId="16" xfId="183" applyNumberFormat="1" applyFont="1" applyFill="1" applyBorder="1" applyAlignment="1" applyProtection="1">
      <alignment horizontal="center" vertical="center" wrapText="1"/>
    </xf>
    <xf numFmtId="0" fontId="39" fillId="34" borderId="10" xfId="183" applyNumberFormat="1" applyFont="1" applyFill="1" applyBorder="1" applyAlignment="1" applyProtection="1">
      <alignment horizontal="center" vertical="center" wrapText="1"/>
    </xf>
    <xf numFmtId="0" fontId="4" fillId="34" borderId="9" xfId="0" applyFont="1" applyFill="1" applyBorder="1" applyAlignment="1">
      <alignment vertical="top" wrapText="1"/>
    </xf>
    <xf numFmtId="0" fontId="4" fillId="34" borderId="16" xfId="0" applyFont="1" applyFill="1" applyBorder="1" applyAlignment="1">
      <alignment vertical="top" wrapText="1"/>
    </xf>
    <xf numFmtId="0" fontId="4" fillId="34" borderId="10" xfId="0" applyFont="1" applyFill="1" applyBorder="1" applyAlignment="1">
      <alignment vertical="top" wrapText="1"/>
    </xf>
    <xf numFmtId="0" fontId="37" fillId="0" borderId="0" xfId="0" applyFont="1" applyAlignment="1">
      <alignment horizontal="left" vertical="top"/>
    </xf>
    <xf numFmtId="0" fontId="4" fillId="0" borderId="0" xfId="0" applyFont="1" applyFill="1" applyAlignment="1">
      <alignment vertical="top"/>
    </xf>
    <xf numFmtId="0" fontId="4" fillId="35" borderId="21" xfId="0" applyFont="1" applyFill="1" applyBorder="1" applyAlignment="1" applyProtection="1">
      <alignment horizontal="center" vertical="center" wrapText="1"/>
      <protection locked="0"/>
    </xf>
    <xf numFmtId="0" fontId="4" fillId="0" borderId="0" xfId="0" quotePrefix="1" applyFont="1" applyAlignment="1">
      <alignment vertical="top"/>
    </xf>
    <xf numFmtId="167" fontId="53" fillId="35" borderId="21" xfId="25686" applyNumberFormat="1" applyFont="1" applyFill="1" applyBorder="1" applyAlignment="1" applyProtection="1">
      <alignment horizontal="right" vertical="center" wrapText="1"/>
      <protection locked="0"/>
    </xf>
    <xf numFmtId="167" fontId="53" fillId="35" borderId="54" xfId="25686" applyNumberFormat="1" applyFont="1" applyFill="1" applyBorder="1" applyAlignment="1" applyProtection="1">
      <alignment horizontal="right" vertical="center" wrapText="1"/>
      <protection locked="0"/>
    </xf>
    <xf numFmtId="167" fontId="53" fillId="36" borderId="29" xfId="25686" applyNumberFormat="1" applyFont="1" applyFill="1" applyBorder="1" applyAlignment="1" applyProtection="1">
      <alignment horizontal="right" vertical="center" wrapText="1"/>
    </xf>
    <xf numFmtId="167" fontId="53" fillId="36" borderId="21" xfId="25686" applyNumberFormat="1" applyFont="1" applyFill="1" applyBorder="1" applyAlignment="1" applyProtection="1">
      <alignment horizontal="right" vertical="center" wrapText="1"/>
    </xf>
    <xf numFmtId="0" fontId="53" fillId="35" borderId="21" xfId="0" applyFont="1" applyFill="1" applyBorder="1" applyAlignment="1" applyProtection="1">
      <alignment horizontal="center" vertical="center"/>
      <protection locked="0"/>
    </xf>
    <xf numFmtId="0" fontId="5" fillId="34" borderId="0" xfId="0" applyFont="1" applyFill="1" applyAlignment="1">
      <alignment horizontal="left" vertical="top"/>
    </xf>
    <xf numFmtId="0" fontId="41" fillId="33" borderId="0" xfId="0" applyFont="1" applyFill="1" applyAlignment="1">
      <alignment horizontal="center" vertical="top"/>
    </xf>
    <xf numFmtId="0" fontId="7" fillId="0" borderId="0" xfId="0" applyFont="1" applyAlignment="1">
      <alignment vertical="top"/>
    </xf>
    <xf numFmtId="0" fontId="4" fillId="0" borderId="0" xfId="0" applyFont="1" applyFill="1" applyAlignment="1">
      <alignment vertical="top"/>
    </xf>
    <xf numFmtId="0" fontId="39" fillId="35" borderId="21" xfId="183" applyNumberFormat="1" applyFont="1" applyFill="1" applyBorder="1" applyAlignment="1" applyProtection="1">
      <alignment horizontal="center" vertical="center" wrapText="1"/>
      <protection locked="0"/>
    </xf>
    <xf numFmtId="0" fontId="5" fillId="34" borderId="7" xfId="0" applyFont="1" applyFill="1" applyBorder="1" applyAlignment="1">
      <alignment horizontal="left" vertical="center" wrapText="1"/>
    </xf>
    <xf numFmtId="0" fontId="4" fillId="0" borderId="0" xfId="0" applyFont="1" applyAlignment="1">
      <alignment horizontal="left"/>
    </xf>
    <xf numFmtId="0" fontId="4" fillId="0" borderId="8" xfId="0" applyFont="1" applyBorder="1" applyAlignment="1">
      <alignment horizontal="left"/>
    </xf>
    <xf numFmtId="1" fontId="39" fillId="35" borderId="21" xfId="25686" applyNumberFormat="1" applyFont="1" applyFill="1" applyBorder="1" applyAlignment="1" applyProtection="1">
      <alignment horizontal="center" vertical="center" wrapText="1"/>
      <protection locked="0"/>
    </xf>
    <xf numFmtId="0" fontId="6" fillId="0" borderId="7" xfId="0" applyFont="1" applyBorder="1" applyAlignment="1" applyProtection="1">
      <alignment horizontal="centerContinuous" vertical="top" wrapText="1"/>
    </xf>
    <xf numFmtId="0" fontId="6" fillId="0" borderId="0" xfId="0" applyFont="1" applyBorder="1" applyAlignment="1" applyProtection="1">
      <alignment horizontal="centerContinuous" vertical="top" wrapText="1"/>
    </xf>
    <xf numFmtId="0" fontId="4" fillId="0" borderId="0" xfId="0" applyFont="1" applyBorder="1" applyAlignment="1" applyProtection="1">
      <alignment horizontal="centerContinuous" vertical="top" wrapText="1"/>
    </xf>
    <xf numFmtId="0" fontId="5" fillId="0" borderId="7" xfId="0" applyFont="1" applyBorder="1" applyAlignment="1" applyProtection="1">
      <alignment horizontal="left" vertical="top" wrapText="1"/>
    </xf>
    <xf numFmtId="0" fontId="4" fillId="34" borderId="7" xfId="0" applyFont="1" applyFill="1" applyBorder="1" applyAlignment="1" applyProtection="1">
      <alignment vertical="top"/>
    </xf>
    <xf numFmtId="0" fontId="4" fillId="34" borderId="0" xfId="0" applyFont="1" applyFill="1" applyAlignment="1" applyProtection="1">
      <alignment vertical="top" wrapText="1"/>
    </xf>
    <xf numFmtId="0" fontId="5" fillId="34" borderId="9" xfId="0" applyFont="1" applyFill="1" applyBorder="1" applyAlignment="1" applyProtection="1">
      <alignment horizontal="left" vertical="center" wrapText="1"/>
    </xf>
    <xf numFmtId="0" fontId="5" fillId="34" borderId="16" xfId="0" applyFont="1" applyFill="1" applyBorder="1" applyAlignment="1" applyProtection="1">
      <alignment horizontal="left" vertical="center" wrapText="1"/>
    </xf>
    <xf numFmtId="167" fontId="39" fillId="34" borderId="16" xfId="25686" applyNumberFormat="1" applyFont="1" applyFill="1" applyBorder="1" applyAlignment="1" applyProtection="1">
      <alignment horizontal="right" vertical="center" wrapText="1"/>
    </xf>
    <xf numFmtId="0" fontId="4" fillId="34" borderId="16" xfId="0" applyFont="1" applyFill="1" applyBorder="1" applyProtection="1"/>
    <xf numFmtId="0" fontId="4" fillId="34" borderId="10" xfId="0" applyFont="1" applyFill="1" applyBorder="1" applyProtection="1"/>
    <xf numFmtId="49" fontId="36" fillId="34" borderId="9" xfId="0" applyNumberFormat="1" applyFont="1" applyFill="1" applyBorder="1" applyAlignment="1" applyProtection="1">
      <alignment horizontal="left" vertical="top" wrapText="1"/>
    </xf>
    <xf numFmtId="49" fontId="36" fillId="34" borderId="16" xfId="0" applyNumberFormat="1" applyFont="1" applyFill="1" applyBorder="1" applyAlignment="1" applyProtection="1">
      <alignment horizontal="left" vertical="top" wrapText="1"/>
    </xf>
    <xf numFmtId="49" fontId="36" fillId="34" borderId="10" xfId="0" applyNumberFormat="1" applyFont="1" applyFill="1" applyBorder="1" applyAlignment="1" applyProtection="1">
      <alignment horizontal="left" vertical="top" wrapText="1"/>
    </xf>
    <xf numFmtId="0" fontId="6" fillId="34" borderId="9" xfId="0" applyFont="1" applyFill="1" applyBorder="1" applyAlignment="1" applyProtection="1">
      <alignment horizontal="left" vertical="top" wrapText="1"/>
    </xf>
    <xf numFmtId="0" fontId="6" fillId="34" borderId="16" xfId="0" applyFont="1" applyFill="1" applyBorder="1" applyAlignment="1" applyProtection="1">
      <alignment horizontal="left" vertical="top" wrapText="1"/>
    </xf>
    <xf numFmtId="0" fontId="6" fillId="34" borderId="10" xfId="0" applyFont="1" applyFill="1" applyBorder="1" applyAlignment="1" applyProtection="1">
      <alignment horizontal="left" vertical="top" wrapText="1"/>
    </xf>
    <xf numFmtId="0" fontId="7" fillId="38" borderId="28" xfId="0" applyFont="1" applyFill="1" applyBorder="1" applyAlignment="1">
      <alignment horizontal="center" vertical="top" wrapText="1"/>
    </xf>
    <xf numFmtId="0" fontId="7" fillId="38" borderId="29" xfId="0" applyFont="1" applyFill="1" applyBorder="1" applyAlignment="1">
      <alignment horizontal="center" vertical="top" wrapText="1"/>
    </xf>
    <xf numFmtId="0" fontId="4" fillId="0" borderId="7" xfId="0" applyFont="1" applyBorder="1" applyAlignment="1" applyProtection="1">
      <alignment wrapText="1"/>
    </xf>
    <xf numFmtId="0" fontId="4" fillId="0" borderId="0" xfId="0" applyFont="1" applyBorder="1" applyAlignment="1" applyProtection="1">
      <alignment wrapText="1"/>
    </xf>
    <xf numFmtId="0" fontId="4" fillId="0" borderId="8" xfId="0" applyFont="1" applyBorder="1" applyAlignment="1" applyProtection="1">
      <alignment wrapText="1"/>
    </xf>
    <xf numFmtId="167" fontId="39" fillId="36" borderId="21" xfId="25686" applyNumberFormat="1" applyFont="1" applyFill="1" applyBorder="1" applyAlignment="1" applyProtection="1">
      <alignment horizontal="right" vertical="center"/>
    </xf>
    <xf numFmtId="167" fontId="39" fillId="41" borderId="55" xfId="25686" applyNumberFormat="1" applyFont="1" applyFill="1" applyBorder="1" applyAlignment="1" applyProtection="1">
      <alignment horizontal="right" vertical="center"/>
      <protection locked="0"/>
    </xf>
    <xf numFmtId="167" fontId="39" fillId="35" borderId="21" xfId="25686" applyNumberFormat="1" applyFont="1" applyFill="1" applyBorder="1" applyAlignment="1" applyProtection="1">
      <alignment horizontal="right" vertical="center"/>
      <protection locked="0"/>
    </xf>
    <xf numFmtId="167" fontId="39" fillId="36" borderId="52" xfId="25686" applyNumberFormat="1" applyFont="1" applyFill="1" applyBorder="1" applyAlignment="1" applyProtection="1">
      <alignment horizontal="right" vertical="center"/>
    </xf>
    <xf numFmtId="167" fontId="39" fillId="35" borderId="54" xfId="25686" applyNumberFormat="1" applyFont="1" applyFill="1" applyBorder="1" applyAlignment="1" applyProtection="1">
      <alignment horizontal="right" vertical="center"/>
      <protection locked="0"/>
    </xf>
    <xf numFmtId="167" fontId="39" fillId="35" borderId="29" xfId="25686" applyNumberFormat="1" applyFont="1" applyFill="1" applyBorder="1" applyAlignment="1" applyProtection="1">
      <alignment horizontal="right" vertical="center"/>
      <protection locked="0"/>
    </xf>
    <xf numFmtId="1" fontId="39" fillId="36" borderId="21" xfId="183" applyNumberFormat="1" applyFont="1" applyFill="1" applyBorder="1" applyAlignment="1" applyProtection="1">
      <alignment horizontal="center" vertical="top"/>
    </xf>
    <xf numFmtId="11" fontId="39" fillId="36" borderId="21" xfId="183" applyNumberFormat="1" applyFont="1" applyFill="1" applyBorder="1" applyAlignment="1" applyProtection="1">
      <alignment horizontal="center" vertical="top"/>
    </xf>
    <xf numFmtId="0" fontId="4" fillId="0" borderId="0" xfId="0" applyFont="1" applyAlignment="1"/>
    <xf numFmtId="0" fontId="4" fillId="0" borderId="8" xfId="0" applyFont="1" applyBorder="1" applyAlignment="1">
      <alignment vertical="top" wrapText="1"/>
    </xf>
    <xf numFmtId="0" fontId="7" fillId="0" borderId="0" xfId="0" applyFont="1" applyBorder="1" applyAlignment="1">
      <alignment horizontal="center" vertical="center"/>
    </xf>
    <xf numFmtId="0" fontId="7" fillId="0" borderId="0" xfId="0" applyFont="1" applyBorder="1" applyAlignment="1">
      <alignment vertical="top"/>
    </xf>
    <xf numFmtId="0" fontId="4" fillId="0" borderId="0" xfId="0" applyFont="1" applyAlignment="1">
      <alignment vertical="top" wrapText="1"/>
    </xf>
    <xf numFmtId="0" fontId="4" fillId="0" borderId="8" xfId="0" applyFont="1" applyBorder="1" applyAlignment="1">
      <alignment vertical="top" wrapText="1"/>
    </xf>
    <xf numFmtId="0" fontId="4" fillId="0" borderId="8" xfId="0" applyFont="1" applyBorder="1" applyAlignment="1">
      <alignment vertical="top" wrapText="1"/>
    </xf>
    <xf numFmtId="0" fontId="4" fillId="0" borderId="0" xfId="0" applyFont="1" applyAlignment="1">
      <alignment wrapText="1"/>
    </xf>
    <xf numFmtId="0" fontId="4" fillId="0" borderId="0" xfId="0" applyFont="1" applyAlignment="1">
      <alignment vertical="center"/>
    </xf>
    <xf numFmtId="0" fontId="4" fillId="0" borderId="0" xfId="0" applyFont="1" applyAlignment="1"/>
    <xf numFmtId="0" fontId="4" fillId="0" borderId="0" xfId="0" applyFont="1" applyFill="1"/>
    <xf numFmtId="0" fontId="5" fillId="34" borderId="7" xfId="0" applyFont="1" applyFill="1" applyBorder="1" applyAlignment="1">
      <alignment horizontal="left" vertical="top" wrapText="1"/>
    </xf>
    <xf numFmtId="0" fontId="7" fillId="38" borderId="21" xfId="0" applyFont="1" applyFill="1" applyBorder="1" applyAlignment="1">
      <alignment horizontal="center" vertical="center" wrapText="1"/>
    </xf>
    <xf numFmtId="0" fontId="2" fillId="34" borderId="0" xfId="0" applyFont="1" applyFill="1" applyAlignment="1">
      <alignment horizontal="left" vertical="top" wrapText="1"/>
    </xf>
    <xf numFmtId="0" fontId="7" fillId="0" borderId="0" xfId="0" applyFont="1" applyAlignment="1">
      <alignment vertical="top"/>
    </xf>
    <xf numFmtId="0" fontId="4" fillId="0" borderId="0" xfId="0" applyFont="1" applyAlignment="1">
      <alignment vertical="top" wrapText="1"/>
    </xf>
    <xf numFmtId="15" fontId="4" fillId="0" borderId="0" xfId="0" applyNumberFormat="1" applyFont="1" applyAlignment="1">
      <alignment vertical="top" wrapText="1"/>
    </xf>
    <xf numFmtId="15" fontId="4" fillId="0" borderId="0" xfId="0" quotePrefix="1" applyNumberFormat="1" applyFont="1" applyAlignment="1">
      <alignment vertical="top"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5" fillId="0" borderId="8" xfId="0" applyFont="1" applyBorder="1" applyAlignment="1">
      <alignment horizontal="left" vertical="top" wrapText="1"/>
    </xf>
    <xf numFmtId="0" fontId="5" fillId="0" borderId="7" xfId="0" applyFont="1" applyBorder="1" applyAlignment="1">
      <alignment horizontal="left" vertical="top" wrapText="1"/>
    </xf>
    <xf numFmtId="0" fontId="4" fillId="0" borderId="0" xfId="0" applyFont="1" applyFill="1" applyAlignment="1">
      <alignment vertical="top"/>
    </xf>
    <xf numFmtId="0" fontId="41" fillId="33" borderId="0" xfId="0" applyFont="1" applyFill="1" applyAlignment="1">
      <alignment horizontal="center" vertical="top"/>
    </xf>
    <xf numFmtId="0" fontId="5" fillId="0" borderId="7" xfId="0" applyFont="1" applyBorder="1" applyAlignment="1">
      <alignment vertical="top" wrapText="1"/>
    </xf>
    <xf numFmtId="0" fontId="41" fillId="33" borderId="0" xfId="0" applyFont="1" applyFill="1" applyAlignment="1">
      <alignment horizontal="left" vertical="top" wrapText="1"/>
    </xf>
    <xf numFmtId="0" fontId="4" fillId="0" borderId="0" xfId="0" applyFont="1" applyAlignment="1">
      <alignment horizontal="left"/>
    </xf>
    <xf numFmtId="0" fontId="4" fillId="0" borderId="8" xfId="0" applyFont="1" applyBorder="1" applyAlignment="1">
      <alignment horizontal="left"/>
    </xf>
    <xf numFmtId="0" fontId="5" fillId="0" borderId="0" xfId="0" applyFont="1" applyBorder="1" applyAlignment="1">
      <alignment vertical="center" wrapText="1"/>
    </xf>
    <xf numFmtId="0" fontId="5" fillId="0" borderId="8" xfId="0" applyFont="1" applyBorder="1" applyAlignment="1">
      <alignment vertical="center" wrapText="1"/>
    </xf>
    <xf numFmtId="167" fontId="40" fillId="36" borderId="49" xfId="25686" applyNumberFormat="1" applyFont="1" applyFill="1" applyBorder="1" applyAlignment="1" applyProtection="1">
      <alignment horizontal="right" vertical="center" wrapText="1"/>
    </xf>
    <xf numFmtId="0" fontId="6" fillId="34" borderId="0" xfId="0" applyFont="1" applyFill="1" applyAlignment="1">
      <alignment horizontal="left" vertical="top"/>
    </xf>
    <xf numFmtId="0" fontId="5" fillId="34" borderId="7" xfId="0" applyFont="1" applyFill="1" applyBorder="1" applyAlignment="1" applyProtection="1">
      <alignment horizontal="left" vertical="center" wrapText="1"/>
    </xf>
    <xf numFmtId="0" fontId="5" fillId="34" borderId="0" xfId="0" applyFont="1" applyFill="1" applyBorder="1" applyAlignment="1" applyProtection="1">
      <alignment horizontal="left" vertical="center" wrapText="1"/>
    </xf>
    <xf numFmtId="0" fontId="5" fillId="34" borderId="0" xfId="0" applyFont="1" applyFill="1" applyBorder="1" applyAlignment="1" applyProtection="1">
      <alignment horizontal="right" vertical="center" wrapText="1" indent="1"/>
    </xf>
    <xf numFmtId="167" fontId="39" fillId="34" borderId="0" xfId="25686" applyNumberFormat="1" applyFont="1" applyFill="1" applyBorder="1" applyAlignment="1" applyProtection="1">
      <alignment horizontal="right" vertical="center" wrapText="1"/>
    </xf>
    <xf numFmtId="0" fontId="4" fillId="34" borderId="0" xfId="0" applyFont="1" applyFill="1" applyBorder="1" applyProtection="1"/>
    <xf numFmtId="0" fontId="4" fillId="34" borderId="8" xfId="0" applyFont="1" applyFill="1" applyBorder="1" applyProtection="1"/>
    <xf numFmtId="0" fontId="4" fillId="0" borderId="0" xfId="0" applyFont="1" applyAlignment="1"/>
    <xf numFmtId="0" fontId="4" fillId="0" borderId="7" xfId="0" applyFont="1" applyBorder="1" applyAlignment="1">
      <alignment horizontal="right" vertical="center"/>
    </xf>
    <xf numFmtId="0" fontId="4" fillId="0" borderId="0" xfId="0" applyFont="1" applyBorder="1" applyAlignment="1">
      <alignment horizontal="right" vertical="center"/>
    </xf>
    <xf numFmtId="0" fontId="4" fillId="35" borderId="28" xfId="0" applyFont="1" applyFill="1" applyBorder="1" applyAlignment="1" applyProtection="1">
      <alignment horizontal="center" vertical="center" wrapText="1"/>
      <protection locked="0"/>
    </xf>
    <xf numFmtId="0" fontId="4" fillId="0" borderId="7" xfId="0" applyFont="1" applyBorder="1" applyAlignment="1">
      <alignment horizontal="right" vertical="center"/>
    </xf>
    <xf numFmtId="0" fontId="4" fillId="0" borderId="0" xfId="0" applyFont="1" applyBorder="1" applyAlignment="1">
      <alignment horizontal="right" vertical="center"/>
    </xf>
    <xf numFmtId="0" fontId="5" fillId="0" borderId="7" xfId="0" applyFont="1" applyBorder="1" applyAlignment="1">
      <alignment horizontal="left" vertical="top" wrapText="1"/>
    </xf>
    <xf numFmtId="0" fontId="4" fillId="0" borderId="0" xfId="0" applyFont="1" applyFill="1" applyAlignment="1">
      <alignment vertical="top"/>
    </xf>
    <xf numFmtId="0" fontId="41" fillId="33" borderId="0" xfId="0" applyFont="1" applyFill="1" applyAlignment="1">
      <alignment horizontal="center" vertical="top"/>
    </xf>
    <xf numFmtId="0" fontId="41" fillId="33" borderId="0" xfId="0" applyFont="1" applyFill="1" applyAlignment="1">
      <alignment horizontal="left" vertical="top" wrapText="1"/>
    </xf>
    <xf numFmtId="0" fontId="4" fillId="0" borderId="0" xfId="0" applyFont="1" applyAlignment="1">
      <alignment horizontal="left"/>
    </xf>
    <xf numFmtId="0" fontId="4" fillId="0" borderId="8" xfId="0" applyFont="1" applyBorder="1" applyAlignment="1">
      <alignment horizontal="left"/>
    </xf>
    <xf numFmtId="0" fontId="4" fillId="0" borderId="7" xfId="0" applyFont="1" applyBorder="1" applyAlignment="1">
      <alignment horizontal="right" vertical="center"/>
    </xf>
    <xf numFmtId="0" fontId="4" fillId="0" borderId="0" xfId="0" applyFont="1" applyBorder="1" applyAlignment="1">
      <alignment horizontal="right" vertical="center"/>
    </xf>
    <xf numFmtId="0" fontId="4" fillId="0" borderId="7" xfId="0" applyFont="1" applyBorder="1" applyAlignment="1">
      <alignment horizontal="right" vertical="center"/>
    </xf>
    <xf numFmtId="0" fontId="4" fillId="0" borderId="0" xfId="0" applyFont="1" applyBorder="1" applyAlignment="1">
      <alignment horizontal="right" vertical="center"/>
    </xf>
    <xf numFmtId="0" fontId="4" fillId="0" borderId="8" xfId="0" applyFont="1" applyBorder="1" applyAlignment="1">
      <alignment horizontal="left" vertical="top" wrapText="1"/>
    </xf>
    <xf numFmtId="0" fontId="5" fillId="0" borderId="0" xfId="0" applyFont="1" applyBorder="1" applyAlignment="1">
      <alignment vertical="top" wrapText="1"/>
    </xf>
    <xf numFmtId="0" fontId="5" fillId="0" borderId="8" xfId="0" applyFont="1" applyBorder="1" applyAlignment="1">
      <alignment vertical="top" wrapText="1"/>
    </xf>
    <xf numFmtId="0" fontId="4" fillId="0" borderId="7" xfId="0" applyFont="1" applyFill="1" applyBorder="1" applyAlignment="1">
      <alignment horizontal="right" vertical="center"/>
    </xf>
    <xf numFmtId="0" fontId="4" fillId="0" borderId="0" xfId="0" applyFont="1" applyFill="1" applyBorder="1" applyAlignment="1">
      <alignment horizontal="right" vertical="center"/>
    </xf>
    <xf numFmtId="11" fontId="39" fillId="0" borderId="24" xfId="183" applyNumberFormat="1" applyFont="1" applyFill="1" applyBorder="1" applyAlignment="1" applyProtection="1">
      <alignment horizontal="center" vertical="top"/>
    </xf>
    <xf numFmtId="0" fontId="4" fillId="0" borderId="0" xfId="0" applyFont="1" applyFill="1" applyBorder="1"/>
    <xf numFmtId="0" fontId="4" fillId="0" borderId="8" xfId="0" applyFont="1" applyFill="1" applyBorder="1"/>
    <xf numFmtId="0" fontId="4" fillId="0" borderId="0" xfId="0" applyFont="1" applyFill="1" applyAlignment="1">
      <alignment horizontal="left" vertical="top"/>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0" fillId="42" borderId="0" xfId="0" applyFill="1"/>
    <xf numFmtId="0" fontId="59" fillId="0" borderId="0" xfId="0" applyFont="1"/>
    <xf numFmtId="0" fontId="60" fillId="43" borderId="0" xfId="0" applyFont="1" applyFill="1" applyAlignment="1">
      <alignment vertical="center"/>
    </xf>
    <xf numFmtId="167" fontId="60" fillId="43" borderId="0" xfId="25688" applyNumberFormat="1" applyFont="1" applyFill="1" applyBorder="1" applyAlignment="1">
      <alignment vertical="center"/>
    </xf>
    <xf numFmtId="167" fontId="60" fillId="43" borderId="0" xfId="25688" applyNumberFormat="1" applyFont="1" applyFill="1" applyBorder="1" applyAlignment="1">
      <alignment horizontal="left" vertical="center"/>
    </xf>
    <xf numFmtId="0" fontId="60" fillId="43" borderId="0" xfId="0" applyFont="1" applyFill="1" applyAlignment="1">
      <alignment horizontal="center" vertical="center"/>
    </xf>
    <xf numFmtId="0" fontId="60" fillId="0" borderId="0" xfId="0" applyFont="1" applyAlignment="1">
      <alignment horizontal="center"/>
    </xf>
    <xf numFmtId="0" fontId="10" fillId="0" borderId="0" xfId="0" applyFont="1"/>
    <xf numFmtId="0" fontId="61" fillId="0" borderId="0" xfId="25689" applyFont="1"/>
    <xf numFmtId="167" fontId="10" fillId="0" borderId="0" xfId="25688" applyNumberFormat="1" applyFont="1" applyFill="1" applyBorder="1"/>
    <xf numFmtId="6" fontId="10" fillId="0" borderId="0" xfId="0" applyNumberFormat="1" applyFont="1"/>
    <xf numFmtId="167" fontId="10" fillId="0" borderId="0" xfId="25688" applyNumberFormat="1" applyFont="1" applyFill="1" applyBorder="1" applyAlignment="1">
      <alignment horizontal="left"/>
    </xf>
    <xf numFmtId="0" fontId="0" fillId="0" borderId="8" xfId="0" applyBorder="1"/>
    <xf numFmtId="1" fontId="10" fillId="0" borderId="0" xfId="0" applyNumberFormat="1" applyFont="1" applyAlignment="1">
      <alignment horizontal="center"/>
    </xf>
    <xf numFmtId="1" fontId="10" fillId="0" borderId="8" xfId="0" applyNumberFormat="1" applyFont="1" applyBorder="1" applyAlignment="1">
      <alignment horizontal="center"/>
    </xf>
    <xf numFmtId="0" fontId="9" fillId="44" borderId="0" xfId="0" applyFont="1" applyFill="1"/>
    <xf numFmtId="167" fontId="9" fillId="44" borderId="0" xfId="25688" applyNumberFormat="1" applyFont="1" applyFill="1" applyBorder="1"/>
    <xf numFmtId="167" fontId="10" fillId="44" borderId="0" xfId="25688" applyNumberFormat="1" applyFont="1" applyFill="1" applyBorder="1"/>
    <xf numFmtId="6" fontId="9" fillId="44" borderId="0" xfId="0" applyNumberFormat="1" applyFont="1" applyFill="1"/>
    <xf numFmtId="167" fontId="9" fillId="44" borderId="0" xfId="25688" applyNumberFormat="1" applyFont="1" applyFill="1" applyBorder="1" applyAlignment="1">
      <alignment horizontal="left"/>
    </xf>
    <xf numFmtId="0" fontId="0" fillId="44" borderId="8" xfId="0" applyFill="1" applyBorder="1"/>
    <xf numFmtId="1" fontId="9" fillId="44" borderId="0" xfId="0" applyNumberFormat="1" applyFont="1" applyFill="1" applyAlignment="1">
      <alignment horizontal="center"/>
    </xf>
    <xf numFmtId="1" fontId="9" fillId="44" borderId="8" xfId="0" applyNumberFormat="1" applyFont="1" applyFill="1" applyBorder="1" applyAlignment="1">
      <alignment horizontal="center"/>
    </xf>
    <xf numFmtId="0" fontId="9" fillId="0" borderId="0" xfId="0" applyFont="1"/>
    <xf numFmtId="167" fontId="9" fillId="0" borderId="0" xfId="25688" applyNumberFormat="1" applyFont="1" applyFill="1" applyBorder="1"/>
    <xf numFmtId="6" fontId="9" fillId="0" borderId="0" xfId="0" applyNumberFormat="1" applyFont="1"/>
    <xf numFmtId="167" fontId="9" fillId="0" borderId="0" xfId="25688" applyNumberFormat="1" applyFont="1" applyFill="1" applyBorder="1" applyAlignment="1">
      <alignment horizontal="left"/>
    </xf>
    <xf numFmtId="1" fontId="9" fillId="0" borderId="0" xfId="0" applyNumberFormat="1" applyFont="1" applyAlignment="1">
      <alignment horizontal="center"/>
    </xf>
    <xf numFmtId="1" fontId="9" fillId="0" borderId="8" xfId="0" applyNumberFormat="1" applyFont="1" applyBorder="1" applyAlignment="1">
      <alignment horizontal="center"/>
    </xf>
    <xf numFmtId="0" fontId="10" fillId="44" borderId="0" xfId="0" applyFont="1" applyFill="1"/>
    <xf numFmtId="0" fontId="61" fillId="44" borderId="0" xfId="25689" applyFont="1" applyFill="1"/>
    <xf numFmtId="6" fontId="10" fillId="44" borderId="0" xfId="0" applyNumberFormat="1" applyFont="1" applyFill="1"/>
    <xf numFmtId="0" fontId="59" fillId="44" borderId="8" xfId="0" applyFont="1" applyFill="1" applyBorder="1"/>
    <xf numFmtId="1" fontId="10" fillId="44" borderId="0" xfId="0" applyNumberFormat="1" applyFont="1" applyFill="1" applyAlignment="1">
      <alignment horizontal="center"/>
    </xf>
    <xf numFmtId="1" fontId="10" fillId="44" borderId="8" xfId="0" applyNumberFormat="1" applyFont="1" applyFill="1" applyBorder="1" applyAlignment="1">
      <alignment horizontal="center"/>
    </xf>
    <xf numFmtId="0" fontId="62" fillId="43" borderId="9" xfId="25689" applyFont="1" applyFill="1" applyBorder="1" applyAlignment="1">
      <alignment wrapText="1"/>
    </xf>
    <xf numFmtId="0" fontId="62" fillId="43" borderId="16" xfId="25689" applyFont="1" applyFill="1" applyBorder="1" applyAlignment="1">
      <alignment wrapText="1"/>
    </xf>
    <xf numFmtId="0" fontId="62" fillId="43" borderId="15" xfId="25689" applyFont="1" applyFill="1" applyBorder="1" applyAlignment="1">
      <alignment wrapText="1"/>
    </xf>
    <xf numFmtId="0" fontId="63" fillId="43" borderId="15" xfId="25689" applyFont="1" applyFill="1" applyBorder="1"/>
    <xf numFmtId="0" fontId="64" fillId="43" borderId="15" xfId="0" applyFont="1" applyFill="1" applyBorder="1"/>
    <xf numFmtId="0" fontId="62" fillId="43" borderId="15" xfId="25689" applyFont="1" applyFill="1" applyBorder="1" applyAlignment="1">
      <alignment horizontal="center" wrapText="1"/>
    </xf>
    <xf numFmtId="168" fontId="65" fillId="43" borderId="0" xfId="25690" applyNumberFormat="1" applyFont="1" applyFill="1" applyAlignment="1">
      <alignment horizontal="left" wrapText="1"/>
    </xf>
    <xf numFmtId="168" fontId="65" fillId="43" borderId="15" xfId="25690" applyNumberFormat="1" applyFont="1" applyFill="1" applyBorder="1" applyAlignment="1">
      <alignment horizontal="left" wrapText="1"/>
    </xf>
    <xf numFmtId="43" fontId="65" fillId="43" borderId="15" xfId="25690" applyNumberFormat="1" applyFont="1" applyFill="1" applyBorder="1" applyAlignment="1">
      <alignment horizontal="left" wrapText="1"/>
    </xf>
    <xf numFmtId="43" fontId="65" fillId="43" borderId="12" xfId="25690" applyNumberFormat="1" applyFont="1" applyFill="1" applyBorder="1" applyAlignment="1">
      <alignment horizontal="left" wrapText="1"/>
    </xf>
    <xf numFmtId="0" fontId="62" fillId="0" borderId="0" xfId="25689" applyFont="1" applyAlignment="1">
      <alignment wrapText="1"/>
    </xf>
    <xf numFmtId="0" fontId="63" fillId="0" borderId="0" xfId="25689" applyFont="1"/>
    <xf numFmtId="0" fontId="64" fillId="0" borderId="0" xfId="0" applyFont="1"/>
    <xf numFmtId="0" fontId="62" fillId="0" borderId="0" xfId="25689" applyFont="1" applyAlignment="1">
      <alignment horizontal="center" wrapText="1"/>
    </xf>
    <xf numFmtId="168" fontId="65" fillId="0" borderId="0" xfId="25690" applyNumberFormat="1" applyFont="1" applyAlignment="1">
      <alignment horizontal="left" wrapText="1"/>
    </xf>
    <xf numFmtId="43" fontId="65" fillId="0" borderId="0" xfId="25690" applyNumberFormat="1" applyFont="1" applyAlignment="1">
      <alignment horizontal="left" wrapText="1"/>
    </xf>
    <xf numFmtId="0" fontId="66" fillId="0" borderId="0" xfId="25689" applyFont="1"/>
    <xf numFmtId="0" fontId="67" fillId="0" borderId="0" xfId="25689" applyFont="1"/>
    <xf numFmtId="6" fontId="66" fillId="0" borderId="0" xfId="25689" applyNumberFormat="1" applyFont="1"/>
    <xf numFmtId="0" fontId="66" fillId="45" borderId="0" xfId="25689" applyFont="1" applyFill="1"/>
    <xf numFmtId="0" fontId="66" fillId="0" borderId="0" xfId="25689" applyFont="1" applyAlignment="1">
      <alignment horizontal="center"/>
    </xf>
    <xf numFmtId="0" fontId="66" fillId="0" borderId="0" xfId="25689" applyFont="1" applyAlignment="1">
      <alignment horizontal="left"/>
    </xf>
    <xf numFmtId="168" fontId="66" fillId="0" borderId="0" xfId="25689" applyNumberFormat="1" applyFont="1" applyAlignment="1">
      <alignment wrapText="1"/>
    </xf>
    <xf numFmtId="167" fontId="10" fillId="0" borderId="8" xfId="25688" applyNumberFormat="1" applyFont="1" applyFill="1" applyBorder="1"/>
    <xf numFmtId="169" fontId="59" fillId="0" borderId="59" xfId="0" applyNumberFormat="1" applyFont="1" applyBorder="1"/>
    <xf numFmtId="169" fontId="59" fillId="0" borderId="17" xfId="0" applyNumberFormat="1" applyFont="1" applyBorder="1"/>
    <xf numFmtId="0" fontId="68" fillId="0" borderId="0" xfId="25689" applyFont="1"/>
    <xf numFmtId="0" fontId="57" fillId="0" borderId="0" xfId="25689" applyFont="1"/>
    <xf numFmtId="6" fontId="68" fillId="0" borderId="0" xfId="25689" applyNumberFormat="1" applyFont="1"/>
    <xf numFmtId="0" fontId="68" fillId="45" borderId="0" xfId="25689" applyFont="1" applyFill="1"/>
    <xf numFmtId="0" fontId="68" fillId="0" borderId="0" xfId="25689" applyFont="1" applyAlignment="1">
      <alignment horizontal="center"/>
    </xf>
    <xf numFmtId="0" fontId="68" fillId="0" borderId="0" xfId="25689" applyFont="1" applyAlignment="1">
      <alignment horizontal="left"/>
    </xf>
    <xf numFmtId="168" fontId="68" fillId="0" borderId="0" xfId="25689" applyNumberFormat="1" applyFont="1" applyAlignment="1">
      <alignment wrapText="1"/>
    </xf>
    <xf numFmtId="167" fontId="9" fillId="0" borderId="8" xfId="25688" applyNumberFormat="1" applyFont="1" applyFill="1" applyBorder="1"/>
    <xf numFmtId="169" fontId="0" fillId="0" borderId="60" xfId="0" applyNumberFormat="1" applyBorder="1"/>
    <xf numFmtId="169" fontId="0" fillId="0" borderId="0" xfId="0" applyNumberFormat="1"/>
    <xf numFmtId="168" fontId="68" fillId="0" borderId="0" xfId="25689" applyNumberFormat="1" applyFont="1"/>
    <xf numFmtId="0" fontId="61" fillId="0" borderId="0" xfId="0" applyFont="1"/>
    <xf numFmtId="169" fontId="59" fillId="0" borderId="60" xfId="0" applyNumberFormat="1" applyFont="1" applyBorder="1"/>
    <xf numFmtId="169" fontId="59" fillId="0" borderId="0" xfId="0" applyNumberFormat="1" applyFont="1"/>
    <xf numFmtId="0" fontId="69" fillId="0" borderId="0" xfId="0" applyFont="1"/>
    <xf numFmtId="167" fontId="66" fillId="0" borderId="0" xfId="25689" applyNumberFormat="1" applyFont="1"/>
    <xf numFmtId="0" fontId="66" fillId="0" borderId="0" xfId="0" applyFont="1"/>
    <xf numFmtId="167" fontId="68" fillId="0" borderId="0" xfId="25689" applyNumberFormat="1" applyFont="1"/>
    <xf numFmtId="0" fontId="68" fillId="0" borderId="0" xfId="0" applyFont="1"/>
    <xf numFmtId="0" fontId="69" fillId="0" borderId="0" xfId="25689" applyFont="1"/>
    <xf numFmtId="168" fontId="69" fillId="0" borderId="68" xfId="25688" applyNumberFormat="1" applyFont="1" applyFill="1" applyBorder="1"/>
    <xf numFmtId="168" fontId="69" fillId="0" borderId="64" xfId="25688" applyNumberFormat="1" applyFont="1" applyFill="1" applyBorder="1"/>
    <xf numFmtId="168" fontId="69" fillId="0" borderId="65" xfId="25688" applyNumberFormat="1" applyFont="1" applyFill="1" applyBorder="1"/>
    <xf numFmtId="0" fontId="57" fillId="0" borderId="69" xfId="0" applyFont="1" applyBorder="1"/>
    <xf numFmtId="0" fontId="57" fillId="0" borderId="64" xfId="0" applyFont="1" applyBorder="1"/>
    <xf numFmtId="168" fontId="67" fillId="0" borderId="64" xfId="25692" applyNumberFormat="1" applyFont="1" applyFill="1" applyBorder="1"/>
    <xf numFmtId="168" fontId="67" fillId="0" borderId="65" xfId="25692" applyNumberFormat="1" applyFont="1" applyFill="1" applyBorder="1"/>
    <xf numFmtId="0" fontId="57" fillId="0" borderId="60" xfId="0" applyFont="1" applyBorder="1"/>
    <xf numFmtId="0" fontId="57" fillId="0" borderId="0" xfId="0" applyFont="1"/>
    <xf numFmtId="168" fontId="67" fillId="0" borderId="0" xfId="25692" applyNumberFormat="1" applyFont="1" applyFill="1" applyBorder="1"/>
    <xf numFmtId="168" fontId="67" fillId="0" borderId="70" xfId="25692" applyNumberFormat="1" applyFont="1" applyFill="1" applyBorder="1"/>
    <xf numFmtId="168" fontId="67" fillId="0" borderId="0" xfId="25692" applyNumberFormat="1" applyFont="1" applyBorder="1"/>
    <xf numFmtId="168" fontId="67" fillId="0" borderId="70" xfId="25692" applyNumberFormat="1" applyFont="1" applyBorder="1"/>
    <xf numFmtId="0" fontId="57" fillId="0" borderId="71" xfId="0" applyFont="1" applyBorder="1"/>
    <xf numFmtId="0" fontId="57" fillId="0" borderId="66" xfId="0" applyFont="1" applyBorder="1"/>
    <xf numFmtId="168" fontId="67" fillId="0" borderId="66" xfId="25692" applyNumberFormat="1" applyFont="1" applyBorder="1"/>
    <xf numFmtId="168" fontId="67" fillId="0" borderId="67" xfId="25692" applyNumberFormat="1" applyFont="1" applyBorder="1"/>
    <xf numFmtId="168" fontId="69" fillId="0" borderId="0" xfId="25688" applyNumberFormat="1" applyFont="1" applyFill="1" applyBorder="1"/>
    <xf numFmtId="0" fontId="63" fillId="33" borderId="0" xfId="0" applyFont="1" applyFill="1" applyAlignment="1">
      <alignment vertical="top"/>
    </xf>
    <xf numFmtId="0" fontId="63" fillId="33" borderId="0" xfId="0" applyFont="1" applyFill="1" applyAlignment="1">
      <alignment vertical="top" wrapText="1"/>
    </xf>
    <xf numFmtId="49" fontId="0" fillId="0" borderId="0" xfId="0" applyNumberFormat="1"/>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4" fillId="37" borderId="0" xfId="0" applyFont="1" applyFill="1" applyAlignment="1">
      <alignment horizontal="center" vertical="top" wrapText="1"/>
    </xf>
    <xf numFmtId="0" fontId="5" fillId="0" borderId="26"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39" fillId="35" borderId="30" xfId="183" applyNumberFormat="1" applyFont="1" applyFill="1" applyBorder="1" applyAlignment="1" applyProtection="1">
      <alignment horizontal="left" vertical="center" wrapText="1"/>
      <protection locked="0"/>
    </xf>
    <xf numFmtId="0" fontId="39" fillId="35" borderId="27" xfId="183" applyNumberFormat="1" applyFont="1" applyFill="1" applyBorder="1" applyAlignment="1" applyProtection="1">
      <alignment horizontal="left" vertical="center" wrapText="1"/>
      <protection locked="0"/>
    </xf>
    <xf numFmtId="0" fontId="39" fillId="35" borderId="40" xfId="183" applyNumberFormat="1" applyFont="1" applyFill="1" applyBorder="1" applyAlignment="1" applyProtection="1">
      <alignment horizontal="left" vertical="center" wrapText="1"/>
      <protection locked="0"/>
    </xf>
    <xf numFmtId="0" fontId="39" fillId="35" borderId="34" xfId="183" applyNumberFormat="1" applyFont="1" applyFill="1" applyBorder="1" applyAlignment="1" applyProtection="1">
      <alignment horizontal="left" vertical="center" wrapText="1"/>
      <protection locked="0"/>
    </xf>
    <xf numFmtId="0" fontId="39" fillId="35" borderId="35" xfId="183" applyNumberFormat="1" applyFont="1" applyFill="1" applyBorder="1" applyAlignment="1" applyProtection="1">
      <alignment horizontal="left" vertical="center" wrapText="1"/>
      <protection locked="0"/>
    </xf>
    <xf numFmtId="0" fontId="39" fillId="35" borderId="41" xfId="183" applyNumberFormat="1" applyFont="1" applyFill="1" applyBorder="1" applyAlignment="1" applyProtection="1">
      <alignment horizontal="left" vertical="center" wrapText="1"/>
      <protection locked="0"/>
    </xf>
    <xf numFmtId="0" fontId="39" fillId="35" borderId="28" xfId="183" applyNumberFormat="1" applyFont="1" applyFill="1" applyBorder="1" applyAlignment="1" applyProtection="1">
      <alignment horizontal="center" vertical="center" wrapText="1"/>
      <protection locked="0"/>
    </xf>
    <xf numFmtId="0" fontId="39" fillId="35" borderId="37" xfId="183" applyNumberFormat="1" applyFont="1" applyFill="1" applyBorder="1" applyAlignment="1" applyProtection="1">
      <alignment horizontal="center" vertical="center" wrapText="1"/>
      <protection locked="0"/>
    </xf>
    <xf numFmtId="0" fontId="39" fillId="35" borderId="29" xfId="183" applyNumberFormat="1" applyFont="1" applyFill="1" applyBorder="1" applyAlignment="1" applyProtection="1">
      <alignment horizontal="center" vertical="center" wrapText="1"/>
      <protection locked="0"/>
    </xf>
    <xf numFmtId="0" fontId="5" fillId="38" borderId="20" xfId="0" applyFont="1" applyFill="1" applyBorder="1" applyAlignment="1">
      <alignment horizontal="center" vertical="top" wrapText="1"/>
    </xf>
    <xf numFmtId="0" fontId="5" fillId="38" borderId="21" xfId="0" applyFont="1" applyFill="1" applyBorder="1" applyAlignment="1">
      <alignment horizontal="center" vertical="top" wrapText="1"/>
    </xf>
    <xf numFmtId="0" fontId="5" fillId="38" borderId="22" xfId="0" applyFont="1" applyFill="1" applyBorder="1" applyAlignment="1">
      <alignment horizontal="center" vertical="top" wrapText="1"/>
    </xf>
    <xf numFmtId="0" fontId="41" fillId="33" borderId="0" xfId="0" applyFont="1" applyFill="1" applyAlignment="1">
      <alignment horizontal="center" vertical="top"/>
    </xf>
    <xf numFmtId="0" fontId="41" fillId="33" borderId="13" xfId="0" applyFont="1" applyFill="1" applyBorder="1" applyAlignment="1">
      <alignment horizontal="center" vertical="top" wrapText="1"/>
    </xf>
    <xf numFmtId="0" fontId="41" fillId="33" borderId="17" xfId="0" applyFont="1" applyFill="1" applyBorder="1" applyAlignment="1">
      <alignment horizontal="center" vertical="top" wrapText="1"/>
    </xf>
    <xf numFmtId="0" fontId="41" fillId="33" borderId="14" xfId="0" applyFont="1" applyFill="1" applyBorder="1" applyAlignment="1">
      <alignment horizontal="center" vertical="top" wrapText="1"/>
    </xf>
    <xf numFmtId="0" fontId="5" fillId="0" borderId="7" xfId="0" applyFont="1" applyBorder="1" applyAlignment="1">
      <alignment horizontal="left" vertical="top" wrapText="1"/>
    </xf>
    <xf numFmtId="0" fontId="5"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54" fillId="34" borderId="0" xfId="0" applyFont="1" applyFill="1" applyAlignment="1">
      <alignment horizontal="left" vertical="top" wrapText="1"/>
    </xf>
    <xf numFmtId="0" fontId="5" fillId="38" borderId="30" xfId="0" applyFont="1" applyFill="1" applyBorder="1" applyAlignment="1">
      <alignment horizontal="left" vertical="center" wrapText="1"/>
    </xf>
    <xf numFmtId="0" fontId="5" fillId="38" borderId="27" xfId="0" applyFont="1" applyFill="1" applyBorder="1" applyAlignment="1">
      <alignment horizontal="left" vertical="center" wrapText="1"/>
    </xf>
    <xf numFmtId="0" fontId="5" fillId="38" borderId="31" xfId="0" applyFont="1" applyFill="1" applyBorder="1" applyAlignment="1">
      <alignment horizontal="left" vertical="center" wrapText="1"/>
    </xf>
    <xf numFmtId="0" fontId="5" fillId="38" borderId="32" xfId="0" applyFont="1" applyFill="1" applyBorder="1" applyAlignment="1">
      <alignment horizontal="left" vertical="center" wrapText="1"/>
    </xf>
    <xf numFmtId="0" fontId="5" fillId="38" borderId="0" xfId="0" applyFont="1" applyFill="1" applyBorder="1" applyAlignment="1">
      <alignment horizontal="left" vertical="center" wrapText="1"/>
    </xf>
    <xf numFmtId="0" fontId="5" fillId="38" borderId="33" xfId="0" applyFont="1" applyFill="1" applyBorder="1" applyAlignment="1">
      <alignment horizontal="left" vertical="center" wrapText="1"/>
    </xf>
    <xf numFmtId="0" fontId="5" fillId="38" borderId="34" xfId="0" applyFont="1" applyFill="1" applyBorder="1" applyAlignment="1">
      <alignment horizontal="left" vertical="center" wrapText="1"/>
    </xf>
    <xf numFmtId="0" fontId="5" fillId="38" borderId="35" xfId="0" applyFont="1" applyFill="1" applyBorder="1" applyAlignment="1">
      <alignment horizontal="left" vertical="center" wrapText="1"/>
    </xf>
    <xf numFmtId="0" fontId="5" fillId="38" borderId="36" xfId="0" applyFont="1" applyFill="1" applyBorder="1" applyAlignment="1">
      <alignment horizontal="left" vertical="center" wrapText="1"/>
    </xf>
    <xf numFmtId="0" fontId="4" fillId="38" borderId="21" xfId="0" applyFont="1" applyFill="1" applyBorder="1" applyAlignment="1">
      <alignment horizontal="left" vertical="center" indent="2"/>
    </xf>
    <xf numFmtId="0" fontId="39" fillId="35" borderId="7" xfId="183" applyNumberFormat="1" applyFont="1" applyFill="1" applyBorder="1" applyAlignment="1" applyProtection="1">
      <alignment vertical="center" wrapText="1"/>
      <protection locked="0"/>
    </xf>
    <xf numFmtId="0" fontId="39" fillId="35" borderId="0" xfId="183" applyNumberFormat="1" applyFont="1" applyFill="1" applyBorder="1" applyAlignment="1" applyProtection="1">
      <alignment vertical="center" wrapText="1"/>
      <protection locked="0"/>
    </xf>
    <xf numFmtId="0" fontId="39" fillId="35" borderId="8" xfId="183" applyNumberFormat="1" applyFont="1" applyFill="1" applyBorder="1" applyAlignment="1" applyProtection="1">
      <alignment vertical="center" wrapText="1"/>
      <protection locked="0"/>
    </xf>
    <xf numFmtId="0" fontId="5" fillId="0" borderId="7" xfId="0" applyFont="1" applyBorder="1" applyAlignment="1">
      <alignment horizontal="left" vertical="top" wrapText="1" indent="1"/>
    </xf>
    <xf numFmtId="0" fontId="5" fillId="0" borderId="0" xfId="0" applyFont="1" applyBorder="1" applyAlignment="1">
      <alignment horizontal="left" vertical="top" wrapText="1" indent="1"/>
    </xf>
    <xf numFmtId="0" fontId="5" fillId="0" borderId="8" xfId="0" applyFont="1" applyBorder="1" applyAlignment="1">
      <alignment horizontal="left" vertical="top" wrapText="1" indent="1"/>
    </xf>
    <xf numFmtId="0" fontId="5" fillId="0" borderId="7" xfId="0" applyFont="1" applyBorder="1" applyAlignment="1">
      <alignment horizontal="right" vertical="center" wrapText="1" indent="1"/>
    </xf>
    <xf numFmtId="0" fontId="5" fillId="0" borderId="0" xfId="0" applyFont="1" applyBorder="1" applyAlignment="1">
      <alignment horizontal="right" vertical="center" wrapText="1" indent="1"/>
    </xf>
    <xf numFmtId="0" fontId="4" fillId="35" borderId="28" xfId="0" applyFont="1" applyFill="1" applyBorder="1" applyAlignment="1" applyProtection="1">
      <alignment horizontal="center" vertical="center" wrapText="1"/>
      <protection locked="0"/>
    </xf>
    <xf numFmtId="0" fontId="4" fillId="35" borderId="29" xfId="0" applyFont="1" applyFill="1" applyBorder="1" applyAlignment="1" applyProtection="1">
      <alignment horizontal="center" vertical="center" wrapText="1"/>
      <protection locked="0"/>
    </xf>
    <xf numFmtId="0" fontId="4" fillId="0" borderId="0" xfId="0" applyFont="1" applyBorder="1" applyAlignment="1">
      <alignment horizontal="left" vertical="center" wrapText="1" indent="1"/>
    </xf>
    <xf numFmtId="0" fontId="4" fillId="0" borderId="8" xfId="0" applyFont="1" applyBorder="1" applyAlignment="1">
      <alignment horizontal="left" vertical="center" wrapText="1" indent="1"/>
    </xf>
    <xf numFmtId="0" fontId="5" fillId="0" borderId="8" xfId="0" applyFont="1" applyBorder="1" applyAlignment="1">
      <alignment horizontal="left" vertical="top" wrapText="1"/>
    </xf>
    <xf numFmtId="0" fontId="41" fillId="33" borderId="13" xfId="0" applyFont="1" applyFill="1" applyBorder="1" applyAlignment="1">
      <alignment horizontal="center" vertical="top"/>
    </xf>
    <xf numFmtId="0" fontId="41" fillId="33" borderId="17" xfId="0" applyFont="1" applyFill="1" applyBorder="1" applyAlignment="1">
      <alignment horizontal="center" vertical="top"/>
    </xf>
    <xf numFmtId="0" fontId="41" fillId="33" borderId="14" xfId="0" applyFont="1" applyFill="1" applyBorder="1" applyAlignment="1">
      <alignment horizontal="center" vertical="top"/>
    </xf>
    <xf numFmtId="0" fontId="46" fillId="0" borderId="7" xfId="25687" applyBorder="1" applyAlignment="1" applyProtection="1">
      <alignment horizontal="left" vertical="top" wrapText="1"/>
      <protection locked="0"/>
    </xf>
    <xf numFmtId="0" fontId="46" fillId="0" borderId="0" xfId="25687" applyBorder="1" applyAlignment="1" applyProtection="1">
      <alignment horizontal="left" vertical="top" wrapText="1"/>
      <protection locked="0"/>
    </xf>
    <xf numFmtId="0" fontId="46" fillId="0" borderId="8" xfId="25687" applyBorder="1" applyAlignment="1" applyProtection="1">
      <alignment horizontal="left" vertical="top" wrapText="1"/>
      <protection locked="0"/>
    </xf>
    <xf numFmtId="0" fontId="5" fillId="0" borderId="7" xfId="0" applyFont="1" applyBorder="1" applyAlignment="1">
      <alignment horizontal="left" vertical="center" wrapText="1"/>
    </xf>
    <xf numFmtId="0" fontId="5" fillId="0" borderId="0" xfId="0" applyFont="1" applyBorder="1" applyAlignment="1">
      <alignment horizontal="left" vertical="center" wrapText="1"/>
    </xf>
    <xf numFmtId="0" fontId="4" fillId="0" borderId="0" xfId="0" applyFont="1" applyBorder="1" applyAlignment="1"/>
    <xf numFmtId="0" fontId="4" fillId="0" borderId="0" xfId="0" applyFont="1" applyAlignment="1"/>
    <xf numFmtId="0" fontId="4" fillId="0" borderId="8" xfId="0" applyFont="1" applyBorder="1" applyAlignment="1"/>
    <xf numFmtId="0" fontId="5" fillId="0" borderId="42" xfId="0" applyFont="1" applyBorder="1" applyAlignment="1">
      <alignment horizontal="left" vertical="center" wrapText="1"/>
    </xf>
    <xf numFmtId="0" fontId="5" fillId="0" borderId="28" xfId="0" applyFont="1" applyBorder="1" applyAlignment="1">
      <alignment horizontal="left" vertical="center" wrapText="1"/>
    </xf>
    <xf numFmtId="0" fontId="5" fillId="0" borderId="44" xfId="0" applyFont="1" applyBorder="1" applyAlignment="1">
      <alignment horizontal="left" vertical="center" wrapText="1"/>
    </xf>
    <xf numFmtId="0" fontId="5" fillId="0" borderId="37" xfId="0" applyFont="1" applyBorder="1" applyAlignment="1">
      <alignment horizontal="left" vertical="center" wrapText="1"/>
    </xf>
    <xf numFmtId="0" fontId="5" fillId="0" borderId="46" xfId="0" applyFont="1" applyBorder="1" applyAlignment="1">
      <alignment horizontal="left" vertical="center" wrapText="1"/>
    </xf>
    <xf numFmtId="0" fontId="5" fillId="0" borderId="29" xfId="0" applyFont="1" applyBorder="1" applyAlignment="1">
      <alignment horizontal="left" vertical="center" wrapText="1"/>
    </xf>
    <xf numFmtId="0" fontId="39" fillId="35" borderId="28" xfId="183" applyNumberFormat="1" applyFont="1" applyFill="1" applyBorder="1" applyAlignment="1" applyProtection="1">
      <alignment horizontal="left" vertical="center" wrapText="1"/>
      <protection locked="0"/>
    </xf>
    <xf numFmtId="0" fontId="39" fillId="35" borderId="43" xfId="183" applyNumberFormat="1" applyFont="1" applyFill="1" applyBorder="1" applyAlignment="1" applyProtection="1">
      <alignment horizontal="left" vertical="center" wrapText="1"/>
      <protection locked="0"/>
    </xf>
    <xf numFmtId="0" fontId="39" fillId="35" borderId="37" xfId="183" applyNumberFormat="1" applyFont="1" applyFill="1" applyBorder="1" applyAlignment="1" applyProtection="1">
      <alignment horizontal="left" vertical="center" wrapText="1"/>
      <protection locked="0"/>
    </xf>
    <xf numFmtId="0" fontId="39" fillId="35" borderId="45" xfId="183" applyNumberFormat="1" applyFont="1" applyFill="1" applyBorder="1" applyAlignment="1" applyProtection="1">
      <alignment horizontal="left" vertical="center" wrapText="1"/>
      <protection locked="0"/>
    </xf>
    <xf numFmtId="0" fontId="39" fillId="35" borderId="29" xfId="183" applyNumberFormat="1" applyFont="1" applyFill="1" applyBorder="1" applyAlignment="1" applyProtection="1">
      <alignment horizontal="left" vertical="center" wrapText="1"/>
      <protection locked="0"/>
    </xf>
    <xf numFmtId="0" fontId="39" fillId="35" borderId="47" xfId="183" applyNumberFormat="1" applyFont="1" applyFill="1" applyBorder="1" applyAlignment="1" applyProtection="1">
      <alignment horizontal="left" vertical="center" wrapText="1"/>
      <protection locked="0"/>
    </xf>
    <xf numFmtId="0" fontId="5" fillId="34" borderId="7" xfId="0" applyFont="1" applyFill="1" applyBorder="1" applyAlignment="1">
      <alignment horizontal="left" vertical="top" wrapText="1"/>
    </xf>
    <xf numFmtId="0" fontId="5" fillId="34" borderId="0" xfId="0" applyFont="1" applyFill="1" applyBorder="1" applyAlignment="1">
      <alignment horizontal="left" vertical="top" wrapText="1"/>
    </xf>
    <xf numFmtId="0" fontId="5" fillId="34" borderId="8" xfId="0" applyFont="1" applyFill="1" applyBorder="1" applyAlignment="1">
      <alignment horizontal="left" vertical="top" wrapText="1"/>
    </xf>
    <xf numFmtId="0" fontId="50" fillId="38" borderId="30" xfId="0" applyFont="1" applyFill="1" applyBorder="1" applyAlignment="1">
      <alignment horizontal="center" vertical="center" wrapText="1"/>
    </xf>
    <xf numFmtId="0" fontId="50" fillId="38" borderId="27" xfId="0" applyFont="1" applyFill="1" applyBorder="1" applyAlignment="1">
      <alignment horizontal="center" vertical="center" wrapText="1"/>
    </xf>
    <xf numFmtId="0" fontId="50" fillId="38" borderId="31" xfId="0" applyFont="1" applyFill="1" applyBorder="1" applyAlignment="1">
      <alignment horizontal="center" vertical="center" wrapText="1"/>
    </xf>
    <xf numFmtId="0" fontId="50" fillId="38" borderId="34" xfId="0" applyFont="1" applyFill="1" applyBorder="1" applyAlignment="1">
      <alignment horizontal="center" vertical="center" wrapText="1"/>
    </xf>
    <xf numFmtId="0" fontId="50" fillId="38" borderId="35" xfId="0" applyFont="1" applyFill="1" applyBorder="1" applyAlignment="1">
      <alignment horizontal="center" vertical="center" wrapText="1"/>
    </xf>
    <xf numFmtId="0" fontId="50" fillId="38" borderId="36" xfId="0" applyFont="1" applyFill="1" applyBorder="1" applyAlignment="1">
      <alignment horizontal="center" vertical="center" wrapText="1"/>
    </xf>
    <xf numFmtId="0" fontId="43" fillId="0" borderId="7" xfId="0" applyFont="1" applyBorder="1" applyAlignment="1" applyProtection="1">
      <alignment horizontal="left" vertical="top" wrapText="1"/>
      <protection locked="0"/>
    </xf>
    <xf numFmtId="0" fontId="43" fillId="0" borderId="0" xfId="0" applyFont="1" applyBorder="1" applyAlignment="1" applyProtection="1">
      <alignment horizontal="left" vertical="top" wrapText="1"/>
      <protection locked="0"/>
    </xf>
    <xf numFmtId="0" fontId="43" fillId="0" borderId="8" xfId="0" applyFont="1" applyBorder="1" applyAlignment="1" applyProtection="1">
      <alignment horizontal="left" vertical="top" wrapText="1"/>
      <protection locked="0"/>
    </xf>
    <xf numFmtId="0" fontId="5" fillId="0" borderId="8" xfId="0" applyFont="1" applyBorder="1" applyAlignment="1">
      <alignment horizontal="left" vertical="center" wrapText="1"/>
    </xf>
    <xf numFmtId="0" fontId="4" fillId="0" borderId="7" xfId="0" applyFont="1" applyFill="1" applyBorder="1" applyAlignment="1">
      <alignment vertical="top" wrapText="1"/>
    </xf>
    <xf numFmtId="0" fontId="4" fillId="0" borderId="0" xfId="0" applyFont="1" applyFill="1" applyBorder="1" applyAlignment="1">
      <alignment vertical="top"/>
    </xf>
    <xf numFmtId="0" fontId="4" fillId="0" borderId="0" xfId="0" applyFont="1" applyFill="1" applyAlignment="1">
      <alignment vertical="top"/>
    </xf>
    <xf numFmtId="0" fontId="4" fillId="0" borderId="8" xfId="0" applyFont="1" applyFill="1" applyBorder="1" applyAlignment="1">
      <alignment vertical="top"/>
    </xf>
    <xf numFmtId="0" fontId="41" fillId="33" borderId="7" xfId="0" applyFont="1" applyFill="1" applyBorder="1" applyAlignment="1">
      <alignment horizontal="center" vertical="top" wrapText="1"/>
    </xf>
    <xf numFmtId="0" fontId="4" fillId="0" borderId="7" xfId="0" applyFont="1" applyBorder="1" applyAlignment="1">
      <alignment horizontal="right" vertical="center" indent="1"/>
    </xf>
    <xf numFmtId="0" fontId="4" fillId="0" borderId="33" xfId="0" applyFont="1" applyBorder="1" applyAlignment="1">
      <alignment horizontal="right" vertical="center" indent="1"/>
    </xf>
    <xf numFmtId="0" fontId="5" fillId="0" borderId="38" xfId="0" applyFont="1" applyBorder="1" applyAlignment="1">
      <alignment horizontal="left" vertical="center" wrapText="1"/>
    </xf>
    <xf numFmtId="0" fontId="5" fillId="0" borderId="27" xfId="0" applyFont="1" applyBorder="1" applyAlignment="1">
      <alignment horizontal="left" vertical="center" wrapText="1"/>
    </xf>
    <xf numFmtId="0" fontId="5" fillId="0" borderId="31" xfId="0" applyFont="1" applyBorder="1" applyAlignment="1">
      <alignment horizontal="left" vertical="center" wrapText="1"/>
    </xf>
    <xf numFmtId="0" fontId="5" fillId="0" borderId="33" xfId="0" applyFont="1" applyBorder="1" applyAlignment="1">
      <alignment horizontal="left" vertical="center" wrapText="1"/>
    </xf>
    <xf numFmtId="0" fontId="5" fillId="0" borderId="39" xfId="0" applyFont="1" applyBorder="1" applyAlignment="1">
      <alignment horizontal="left" vertical="center" wrapText="1"/>
    </xf>
    <xf numFmtId="0" fontId="5" fillId="0" borderId="35" xfId="0" applyFont="1" applyBorder="1" applyAlignment="1">
      <alignment horizontal="left" vertical="center" wrapText="1"/>
    </xf>
    <xf numFmtId="0" fontId="5" fillId="0" borderId="36" xfId="0" applyFont="1" applyBorder="1" applyAlignment="1">
      <alignment horizontal="left" vertical="center" wrapText="1"/>
    </xf>
    <xf numFmtId="0" fontId="6" fillId="0" borderId="7" xfId="0" applyFont="1" applyBorder="1" applyAlignment="1">
      <alignment horizontal="right" vertical="center" indent="1"/>
    </xf>
    <xf numFmtId="0" fontId="6" fillId="0" borderId="0" xfId="0" applyFont="1" applyBorder="1" applyAlignment="1">
      <alignment horizontal="right" vertical="center" indent="1"/>
    </xf>
    <xf numFmtId="0" fontId="6" fillId="0" borderId="33" xfId="0" applyFont="1" applyBorder="1" applyAlignment="1">
      <alignment horizontal="right" vertical="center" indent="1"/>
    </xf>
    <xf numFmtId="14" fontId="39" fillId="35" borderId="30" xfId="183" applyNumberFormat="1" applyFont="1" applyFill="1" applyBorder="1" applyAlignment="1" applyProtection="1">
      <alignment horizontal="left" vertical="center" wrapText="1"/>
      <protection locked="0"/>
    </xf>
    <xf numFmtId="0" fontId="46" fillId="0" borderId="7" xfId="25687" applyBorder="1" applyAlignment="1" applyProtection="1">
      <alignment horizontal="left"/>
      <protection locked="0"/>
    </xf>
    <xf numFmtId="0" fontId="46" fillId="0" borderId="0" xfId="25687" applyBorder="1" applyAlignment="1" applyProtection="1">
      <alignment horizontal="left"/>
      <protection locked="0"/>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42" xfId="0" applyFont="1" applyBorder="1" applyAlignment="1">
      <alignment horizontal="left" vertical="center" wrapText="1"/>
    </xf>
    <xf numFmtId="0" fontId="6" fillId="0" borderId="28" xfId="0" applyFont="1" applyBorder="1" applyAlignment="1">
      <alignment horizontal="left" vertical="center" wrapText="1"/>
    </xf>
    <xf numFmtId="0" fontId="5" fillId="34" borderId="21" xfId="0" applyFont="1" applyFill="1" applyBorder="1" applyAlignment="1">
      <alignment horizontal="left" vertical="center" wrapText="1"/>
    </xf>
    <xf numFmtId="0" fontId="5" fillId="34" borderId="22" xfId="0" applyFont="1" applyFill="1" applyBorder="1" applyAlignment="1">
      <alignment horizontal="left" vertical="center" wrapText="1"/>
    </xf>
    <xf numFmtId="0" fontId="5" fillId="34" borderId="28" xfId="0" applyFont="1" applyFill="1" applyBorder="1" applyAlignment="1">
      <alignment horizontal="left" vertical="center" wrapText="1"/>
    </xf>
    <xf numFmtId="0" fontId="5" fillId="34" borderId="43" xfId="0" applyFont="1" applyFill="1" applyBorder="1" applyAlignment="1">
      <alignment horizontal="left" vertical="center" wrapText="1"/>
    </xf>
    <xf numFmtId="0" fontId="6" fillId="0" borderId="46" xfId="0" applyFont="1" applyBorder="1" applyAlignment="1">
      <alignment horizontal="left" vertical="center" wrapText="1"/>
    </xf>
    <xf numFmtId="0" fontId="6" fillId="0" borderId="29" xfId="0" applyFont="1" applyBorder="1" applyAlignment="1">
      <alignment horizontal="left" vertical="center" wrapText="1"/>
    </xf>
    <xf numFmtId="0" fontId="6" fillId="0" borderId="48" xfId="0" applyFont="1" applyBorder="1" applyAlignment="1">
      <alignment horizontal="left" vertical="center" wrapText="1"/>
    </xf>
    <xf numFmtId="0" fontId="6" fillId="0" borderId="49"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47" xfId="0" applyFont="1" applyBorder="1" applyAlignment="1">
      <alignment horizontal="left" vertical="center" wrapText="1"/>
    </xf>
    <xf numFmtId="0" fontId="5" fillId="0" borderId="49" xfId="0" applyFont="1" applyBorder="1" applyAlignment="1">
      <alignment horizontal="left" vertical="center" wrapText="1"/>
    </xf>
    <xf numFmtId="0" fontId="5" fillId="0" borderId="50" xfId="0" applyFont="1" applyBorder="1" applyAlignment="1">
      <alignment horizontal="left" vertical="center" wrapText="1"/>
    </xf>
    <xf numFmtId="0" fontId="6" fillId="38" borderId="30" xfId="0" applyFont="1" applyFill="1" applyBorder="1" applyAlignment="1">
      <alignment horizontal="center" vertical="center" wrapText="1"/>
    </xf>
    <xf numFmtId="0" fontId="6" fillId="38" borderId="27" xfId="0" applyFont="1" applyFill="1" applyBorder="1" applyAlignment="1">
      <alignment horizontal="center" vertical="center" wrapText="1"/>
    </xf>
    <xf numFmtId="0" fontId="6" fillId="38" borderId="31" xfId="0" applyFont="1" applyFill="1" applyBorder="1" applyAlignment="1">
      <alignment horizontal="center" vertical="center" wrapText="1"/>
    </xf>
    <xf numFmtId="0" fontId="6" fillId="38" borderId="32" xfId="0" applyFont="1" applyFill="1" applyBorder="1" applyAlignment="1">
      <alignment horizontal="center" vertical="center" wrapText="1"/>
    </xf>
    <xf numFmtId="0" fontId="6" fillId="38" borderId="0" xfId="0" applyFont="1" applyFill="1" applyBorder="1" applyAlignment="1">
      <alignment horizontal="center" vertical="center" wrapText="1"/>
    </xf>
    <xf numFmtId="0" fontId="6" fillId="38" borderId="33" xfId="0" applyFont="1" applyFill="1" applyBorder="1" applyAlignment="1">
      <alignment horizontal="center" vertical="center" wrapText="1"/>
    </xf>
    <xf numFmtId="0" fontId="6" fillId="38" borderId="34" xfId="0" applyFont="1" applyFill="1" applyBorder="1" applyAlignment="1">
      <alignment horizontal="center" vertical="center" wrapText="1"/>
    </xf>
    <xf numFmtId="0" fontId="6" fillId="38" borderId="35" xfId="0" applyFont="1" applyFill="1" applyBorder="1" applyAlignment="1">
      <alignment horizontal="center" vertical="center" wrapText="1"/>
    </xf>
    <xf numFmtId="0" fontId="6" fillId="38" borderId="36" xfId="0" applyFont="1" applyFill="1" applyBorder="1" applyAlignment="1">
      <alignment horizontal="center" vertical="center" wrapText="1"/>
    </xf>
    <xf numFmtId="0" fontId="56" fillId="0" borderId="7" xfId="0" applyFont="1" applyBorder="1" applyAlignment="1">
      <alignment horizontal="left" vertical="center" wrapText="1"/>
    </xf>
    <xf numFmtId="0" fontId="56" fillId="0" borderId="0" xfId="0" applyFont="1" applyBorder="1" applyAlignment="1">
      <alignment horizontal="left" vertical="center" wrapText="1"/>
    </xf>
    <xf numFmtId="0" fontId="56" fillId="0" borderId="8" xfId="0" applyFont="1" applyBorder="1" applyAlignment="1">
      <alignment horizontal="left" vertical="center" wrapText="1"/>
    </xf>
    <xf numFmtId="0" fontId="4" fillId="35" borderId="7" xfId="0" applyFont="1" applyFill="1" applyBorder="1" applyAlignment="1" applyProtection="1">
      <alignment horizontal="left" vertical="top" wrapText="1"/>
      <protection locked="0"/>
    </xf>
    <xf numFmtId="0" fontId="4" fillId="35" borderId="0" xfId="0" applyFont="1" applyFill="1" applyBorder="1" applyAlignment="1" applyProtection="1">
      <alignment horizontal="left" vertical="top" wrapText="1"/>
      <protection locked="0"/>
    </xf>
    <xf numFmtId="0" fontId="4" fillId="35" borderId="8" xfId="0" applyFont="1" applyFill="1" applyBorder="1" applyAlignment="1" applyProtection="1">
      <alignment horizontal="left" vertical="top" wrapText="1"/>
      <protection locked="0"/>
    </xf>
    <xf numFmtId="0" fontId="6" fillId="37" borderId="13" xfId="0" applyFont="1" applyFill="1" applyBorder="1" applyAlignment="1">
      <alignment horizontal="center" vertical="top"/>
    </xf>
    <xf numFmtId="0" fontId="6" fillId="37" borderId="17" xfId="0" applyFont="1" applyFill="1" applyBorder="1" applyAlignment="1">
      <alignment horizontal="center" vertical="top"/>
    </xf>
    <xf numFmtId="0" fontId="6" fillId="37" borderId="14" xfId="0" applyFont="1" applyFill="1" applyBorder="1" applyAlignment="1">
      <alignment horizontal="center" vertical="top"/>
    </xf>
    <xf numFmtId="0" fontId="39" fillId="35" borderId="31" xfId="183" applyNumberFormat="1" applyFont="1" applyFill="1" applyBorder="1" applyAlignment="1" applyProtection="1">
      <alignment horizontal="left" vertical="center" wrapText="1"/>
      <protection locked="0"/>
    </xf>
    <xf numFmtId="0" fontId="39" fillId="35" borderId="36" xfId="183" applyNumberFormat="1" applyFont="1" applyFill="1" applyBorder="1" applyAlignment="1" applyProtection="1">
      <alignment horizontal="left" vertical="center" wrapText="1"/>
      <protection locked="0"/>
    </xf>
    <xf numFmtId="0" fontId="7" fillId="34" borderId="42" xfId="0" applyFont="1" applyFill="1" applyBorder="1" applyAlignment="1">
      <alignment horizontal="center" vertical="center"/>
    </xf>
    <xf numFmtId="0" fontId="7" fillId="34" borderId="46" xfId="0" applyFont="1" applyFill="1" applyBorder="1" applyAlignment="1">
      <alignment horizontal="center" vertical="center"/>
    </xf>
    <xf numFmtId="0" fontId="5" fillId="0" borderId="7" xfId="0" applyFont="1" applyBorder="1" applyAlignment="1">
      <alignment vertical="top" wrapText="1"/>
    </xf>
    <xf numFmtId="0" fontId="5" fillId="0" borderId="0" xfId="0" applyFont="1" applyBorder="1" applyAlignment="1">
      <alignment vertical="top" wrapText="1"/>
    </xf>
    <xf numFmtId="0" fontId="5" fillId="0" borderId="8" xfId="0" applyFont="1" applyBorder="1" applyAlignment="1">
      <alignment vertical="top" wrapText="1"/>
    </xf>
    <xf numFmtId="0" fontId="5" fillId="0" borderId="20" xfId="0" applyFont="1" applyBorder="1" applyAlignment="1">
      <alignment horizontal="left" vertical="center" wrapText="1"/>
    </xf>
    <xf numFmtId="0" fontId="39" fillId="35" borderId="21" xfId="183" applyNumberFormat="1" applyFont="1" applyFill="1" applyBorder="1" applyAlignment="1" applyProtection="1">
      <alignment horizontal="left" vertical="center" wrapText="1"/>
      <protection locked="0"/>
    </xf>
    <xf numFmtId="0" fontId="39" fillId="35" borderId="22" xfId="183" applyNumberFormat="1" applyFont="1" applyFill="1" applyBorder="1" applyAlignment="1" applyProtection="1">
      <alignment horizontal="left" vertical="center" wrapText="1"/>
      <protection locked="0"/>
    </xf>
    <xf numFmtId="0" fontId="41" fillId="33" borderId="11" xfId="0" applyFont="1" applyFill="1" applyBorder="1" applyAlignment="1">
      <alignment horizontal="center" vertical="top"/>
    </xf>
    <xf numFmtId="0" fontId="41" fillId="33" borderId="15" xfId="0" applyFont="1" applyFill="1" applyBorder="1" applyAlignment="1">
      <alignment horizontal="center" vertical="top"/>
    </xf>
    <xf numFmtId="0" fontId="41" fillId="33" borderId="12" xfId="0" applyFont="1" applyFill="1" applyBorder="1" applyAlignment="1">
      <alignment horizontal="center" vertical="top"/>
    </xf>
    <xf numFmtId="0" fontId="5" fillId="0" borderId="26" xfId="0" applyFont="1" applyBorder="1" applyAlignment="1">
      <alignment horizontal="left" vertical="top" wrapText="1" indent="1"/>
    </xf>
    <xf numFmtId="0" fontId="5" fillId="0" borderId="24" xfId="0" applyFont="1" applyBorder="1" applyAlignment="1">
      <alignment horizontal="left" vertical="top" wrapText="1" indent="1"/>
    </xf>
    <xf numFmtId="0" fontId="5" fillId="0" borderId="25" xfId="0" applyFont="1" applyBorder="1" applyAlignment="1">
      <alignment horizontal="left" vertical="top" wrapText="1" indent="1"/>
    </xf>
    <xf numFmtId="0" fontId="4" fillId="0" borderId="7" xfId="0" applyFont="1" applyBorder="1" applyAlignment="1">
      <alignment horizontal="left" vertical="top" wrapText="1"/>
    </xf>
    <xf numFmtId="0" fontId="4" fillId="0" borderId="0" xfId="0" applyFont="1" applyAlignment="1">
      <alignment horizontal="left" vertical="top" wrapText="1"/>
    </xf>
    <xf numFmtId="0" fontId="4" fillId="0" borderId="38" xfId="0" applyFont="1" applyBorder="1" applyAlignment="1">
      <alignment horizontal="left" vertical="center" wrapText="1" indent="1"/>
    </xf>
    <xf numFmtId="0" fontId="4" fillId="0" borderId="27" xfId="0" applyFont="1" applyBorder="1" applyAlignment="1">
      <alignment horizontal="left" vertical="center" wrapText="1" indent="1"/>
    </xf>
    <xf numFmtId="0" fontId="4" fillId="0" borderId="31" xfId="0" applyFont="1" applyBorder="1" applyAlignment="1">
      <alignment horizontal="left" vertical="center" wrapText="1" indent="1"/>
    </xf>
    <xf numFmtId="0" fontId="4" fillId="0" borderId="39" xfId="0" applyFont="1" applyBorder="1" applyAlignment="1">
      <alignment horizontal="left" vertical="center" wrapText="1" indent="1"/>
    </xf>
    <xf numFmtId="0" fontId="4" fillId="0" borderId="35" xfId="0" applyFont="1" applyBorder="1" applyAlignment="1">
      <alignment horizontal="left" vertical="center" wrapText="1" indent="1"/>
    </xf>
    <xf numFmtId="0" fontId="4" fillId="0" borderId="36" xfId="0" applyFont="1" applyBorder="1" applyAlignment="1">
      <alignment horizontal="left" vertical="center" wrapText="1" indent="1"/>
    </xf>
    <xf numFmtId="0" fontId="4" fillId="0" borderId="20" xfId="0" applyFont="1" applyBorder="1" applyAlignment="1">
      <alignment horizontal="left" vertical="top" wrapText="1" indent="1"/>
    </xf>
    <xf numFmtId="0" fontId="4" fillId="0" borderId="21" xfId="0" applyFont="1" applyBorder="1" applyAlignment="1">
      <alignment horizontal="left" vertical="top" wrapText="1" indent="1"/>
    </xf>
    <xf numFmtId="0" fontId="6" fillId="38" borderId="40" xfId="0" applyFont="1" applyFill="1" applyBorder="1" applyAlignment="1">
      <alignment horizontal="center" vertical="center" wrapText="1"/>
    </xf>
    <xf numFmtId="0" fontId="6" fillId="38" borderId="41" xfId="0" applyFont="1" applyFill="1" applyBorder="1" applyAlignment="1">
      <alignment horizontal="center" vertical="center" wrapText="1"/>
    </xf>
    <xf numFmtId="0" fontId="6" fillId="37" borderId="7" xfId="0" applyFont="1" applyFill="1" applyBorder="1" applyAlignment="1">
      <alignment horizontal="center" vertical="top"/>
    </xf>
    <xf numFmtId="0" fontId="6" fillId="37" borderId="0" xfId="0" applyFont="1" applyFill="1" applyBorder="1" applyAlignment="1">
      <alignment horizontal="center" vertical="top"/>
    </xf>
    <xf numFmtId="0" fontId="6" fillId="37" borderId="8" xfId="0" applyFont="1" applyFill="1" applyBorder="1" applyAlignment="1">
      <alignment horizontal="center" vertical="top"/>
    </xf>
    <xf numFmtId="0" fontId="41" fillId="33" borderId="0" xfId="0" applyFont="1" applyFill="1" applyAlignment="1">
      <alignment horizontal="center" vertical="top" wrapText="1"/>
    </xf>
    <xf numFmtId="0" fontId="41" fillId="33" borderId="0" xfId="0" applyFont="1" applyFill="1" applyAlignment="1">
      <alignment horizontal="left" vertical="top" wrapText="1"/>
    </xf>
    <xf numFmtId="49" fontId="36" fillId="35" borderId="7" xfId="0" applyNumberFormat="1" applyFont="1" applyFill="1" applyBorder="1" applyAlignment="1" applyProtection="1">
      <alignment vertical="top" wrapText="1"/>
      <protection locked="0"/>
    </xf>
    <xf numFmtId="49" fontId="36" fillId="35" borderId="0" xfId="0" applyNumberFormat="1" applyFont="1" applyFill="1" applyBorder="1" applyAlignment="1" applyProtection="1">
      <alignment vertical="top" wrapText="1"/>
      <protection locked="0"/>
    </xf>
    <xf numFmtId="49" fontId="36" fillId="35" borderId="8" xfId="0" applyNumberFormat="1" applyFont="1" applyFill="1" applyBorder="1" applyAlignment="1" applyProtection="1">
      <alignment vertical="top" wrapText="1"/>
      <protection locked="0"/>
    </xf>
    <xf numFmtId="0" fontId="44" fillId="39" borderId="13" xfId="0" applyFont="1" applyFill="1" applyBorder="1" applyAlignment="1">
      <alignment horizontal="center" vertical="top" wrapText="1"/>
    </xf>
    <xf numFmtId="0" fontId="44" fillId="39" borderId="17" xfId="0" applyFont="1" applyFill="1" applyBorder="1" applyAlignment="1">
      <alignment horizontal="center" vertical="top" wrapText="1"/>
    </xf>
    <xf numFmtId="0" fontId="4" fillId="0" borderId="17" xfId="0" applyFont="1" applyBorder="1" applyAlignment="1">
      <alignment vertical="top" wrapText="1"/>
    </xf>
    <xf numFmtId="0" fontId="4" fillId="0" borderId="14" xfId="0" applyFont="1" applyBorder="1" applyAlignment="1">
      <alignment vertical="top" wrapText="1"/>
    </xf>
    <xf numFmtId="0" fontId="5" fillId="0" borderId="19" xfId="0" applyFont="1" applyBorder="1" applyAlignment="1">
      <alignment horizontal="right" vertical="center" wrapText="1" indent="1"/>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5" fillId="0" borderId="8" xfId="0" applyFont="1" applyBorder="1" applyAlignment="1" applyProtection="1">
      <alignment vertical="top" wrapText="1"/>
    </xf>
    <xf numFmtId="0" fontId="4" fillId="0" borderId="38" xfId="0" applyFont="1" applyBorder="1" applyAlignment="1">
      <alignment horizontal="left" vertical="top" wrapText="1" indent="1"/>
    </xf>
    <xf numFmtId="0" fontId="4" fillId="0" borderId="27" xfId="0" applyFont="1" applyBorder="1" applyAlignment="1">
      <alignment horizontal="left" vertical="top" wrapText="1" indent="1"/>
    </xf>
    <xf numFmtId="0" fontId="4" fillId="0" borderId="31" xfId="0" applyFont="1" applyBorder="1" applyAlignment="1">
      <alignment horizontal="left" vertical="top" wrapText="1" indent="1"/>
    </xf>
    <xf numFmtId="0" fontId="4" fillId="0" borderId="39" xfId="0" applyFont="1" applyBorder="1" applyAlignment="1">
      <alignment horizontal="left" vertical="top" wrapText="1" indent="1"/>
    </xf>
    <xf numFmtId="0" fontId="4" fillId="0" borderId="35" xfId="0" applyFont="1" applyBorder="1" applyAlignment="1">
      <alignment horizontal="left" vertical="top" wrapText="1" indent="1"/>
    </xf>
    <xf numFmtId="0" fontId="4" fillId="0" borderId="36" xfId="0" applyFont="1" applyBorder="1" applyAlignment="1">
      <alignment horizontal="left" vertical="top" wrapText="1" indent="1"/>
    </xf>
    <xf numFmtId="0" fontId="5" fillId="0" borderId="11" xfId="0" applyFont="1" applyBorder="1" applyAlignment="1" applyProtection="1">
      <alignment horizontal="left" vertical="top" wrapText="1"/>
    </xf>
    <xf numFmtId="0" fontId="5" fillId="0" borderId="15" xfId="0" applyFont="1" applyBorder="1" applyAlignment="1" applyProtection="1">
      <alignment horizontal="left" vertical="top" wrapText="1"/>
    </xf>
    <xf numFmtId="0" fontId="5" fillId="0" borderId="56" xfId="0" applyFont="1" applyBorder="1" applyAlignment="1" applyProtection="1">
      <alignment horizontal="left" vertical="top" wrapText="1"/>
    </xf>
    <xf numFmtId="0" fontId="5" fillId="34" borderId="42" xfId="0" applyFont="1" applyFill="1" applyBorder="1" applyAlignment="1">
      <alignment horizontal="left" vertical="top" wrapText="1"/>
    </xf>
    <xf numFmtId="0" fontId="5" fillId="34" borderId="44" xfId="0" applyFont="1" applyFill="1" applyBorder="1" applyAlignment="1">
      <alignment horizontal="left" vertical="top" wrapText="1"/>
    </xf>
    <xf numFmtId="0" fontId="5" fillId="34" borderId="46" xfId="0" applyFont="1" applyFill="1" applyBorder="1" applyAlignment="1">
      <alignment horizontal="left" vertical="top" wrapText="1"/>
    </xf>
    <xf numFmtId="0" fontId="5" fillId="34" borderId="58" xfId="0" applyFont="1" applyFill="1" applyBorder="1" applyAlignment="1">
      <alignment horizontal="left" vertical="top" wrapText="1"/>
    </xf>
    <xf numFmtId="0" fontId="7" fillId="38" borderId="23" xfId="0" applyFont="1" applyFill="1" applyBorder="1" applyAlignment="1">
      <alignment horizontal="center" vertical="center" wrapText="1"/>
    </xf>
    <xf numFmtId="0" fontId="7" fillId="38" borderId="24" xfId="0" applyFont="1" applyFill="1" applyBorder="1" applyAlignment="1">
      <alignment horizontal="center" vertical="center" wrapText="1"/>
    </xf>
    <xf numFmtId="0" fontId="7" fillId="38" borderId="57" xfId="0" applyFont="1" applyFill="1" applyBorder="1" applyAlignment="1">
      <alignment horizontal="center" vertical="center" wrapText="1"/>
    </xf>
    <xf numFmtId="0" fontId="39" fillId="35" borderId="21" xfId="183" applyNumberFormat="1" applyFont="1" applyFill="1" applyBorder="1" applyAlignment="1" applyProtection="1">
      <alignment horizontal="left" vertical="top" wrapText="1"/>
      <protection locked="0"/>
    </xf>
    <xf numFmtId="0" fontId="39" fillId="35" borderId="30" xfId="183" applyNumberFormat="1" applyFont="1" applyFill="1" applyBorder="1" applyAlignment="1" applyProtection="1">
      <alignment horizontal="left" vertical="top" wrapText="1"/>
      <protection locked="0"/>
    </xf>
    <xf numFmtId="0" fontId="39" fillId="35" borderId="27" xfId="183" applyNumberFormat="1" applyFont="1" applyFill="1" applyBorder="1" applyAlignment="1" applyProtection="1">
      <alignment horizontal="left" vertical="top" wrapText="1"/>
      <protection locked="0"/>
    </xf>
    <xf numFmtId="0" fontId="39" fillId="35" borderId="40" xfId="183" applyNumberFormat="1" applyFont="1" applyFill="1" applyBorder="1" applyAlignment="1" applyProtection="1">
      <alignment horizontal="left" vertical="top" wrapText="1"/>
      <protection locked="0"/>
    </xf>
    <xf numFmtId="0" fontId="39" fillId="35" borderId="32" xfId="183" applyNumberFormat="1" applyFont="1" applyFill="1" applyBorder="1" applyAlignment="1" applyProtection="1">
      <alignment horizontal="left" vertical="top" wrapText="1"/>
      <protection locked="0"/>
    </xf>
    <xf numFmtId="0" fontId="39" fillId="35" borderId="0" xfId="183" applyNumberFormat="1" applyFont="1" applyFill="1" applyBorder="1" applyAlignment="1" applyProtection="1">
      <alignment horizontal="left" vertical="top" wrapText="1"/>
      <protection locked="0"/>
    </xf>
    <xf numFmtId="0" fontId="39" fillId="35" borderId="8" xfId="183" applyNumberFormat="1" applyFont="1" applyFill="1" applyBorder="1" applyAlignment="1" applyProtection="1">
      <alignment horizontal="left" vertical="top" wrapText="1"/>
      <protection locked="0"/>
    </xf>
    <xf numFmtId="0" fontId="39" fillId="35" borderId="34" xfId="183" applyNumberFormat="1" applyFont="1" applyFill="1" applyBorder="1" applyAlignment="1" applyProtection="1">
      <alignment horizontal="left" vertical="top" wrapText="1"/>
      <protection locked="0"/>
    </xf>
    <xf numFmtId="0" fontId="39" fillId="35" borderId="35" xfId="183" applyNumberFormat="1" applyFont="1" applyFill="1" applyBorder="1" applyAlignment="1" applyProtection="1">
      <alignment horizontal="left" vertical="top" wrapText="1"/>
      <protection locked="0"/>
    </xf>
    <xf numFmtId="0" fontId="39" fillId="35" borderId="41" xfId="183" applyNumberFormat="1" applyFont="1" applyFill="1" applyBorder="1" applyAlignment="1" applyProtection="1">
      <alignment horizontal="left" vertical="top" wrapText="1"/>
      <protection locked="0"/>
    </xf>
    <xf numFmtId="0" fontId="39" fillId="35" borderId="49" xfId="183" applyNumberFormat="1" applyFont="1" applyFill="1" applyBorder="1" applyAlignment="1" applyProtection="1">
      <alignment horizontal="left" vertical="top" wrapText="1"/>
      <protection locked="0"/>
    </xf>
    <xf numFmtId="0" fontId="41" fillId="33" borderId="0" xfId="0" applyFont="1" applyFill="1" applyAlignment="1">
      <alignment horizontal="left" wrapText="1"/>
    </xf>
    <xf numFmtId="0" fontId="5" fillId="0" borderId="0" xfId="0" applyFont="1" applyAlignment="1">
      <alignment horizontal="left" vertical="top" wrapText="1"/>
    </xf>
    <xf numFmtId="0" fontId="6" fillId="37" borderId="20" xfId="0" applyFont="1" applyFill="1" applyBorder="1" applyAlignment="1">
      <alignment horizontal="center" vertical="top" wrapText="1"/>
    </xf>
    <xf numFmtId="0" fontId="6" fillId="37" borderId="21" xfId="0" applyFont="1" applyFill="1" applyBorder="1" applyAlignment="1">
      <alignment horizontal="center" vertical="top" wrapText="1"/>
    </xf>
    <xf numFmtId="0" fontId="6" fillId="34" borderId="29" xfId="0" applyFont="1" applyFill="1" applyBorder="1" applyAlignment="1">
      <alignment horizontal="right" vertical="center" wrapText="1" indent="1"/>
    </xf>
    <xf numFmtId="0" fontId="6" fillId="34" borderId="21" xfId="0" applyFont="1" applyFill="1" applyBorder="1" applyAlignment="1">
      <alignment horizontal="right" vertical="center" wrapText="1" indent="1"/>
    </xf>
    <xf numFmtId="0" fontId="6" fillId="0" borderId="21" xfId="0" applyFont="1" applyBorder="1" applyAlignment="1">
      <alignment horizontal="right" vertical="center" wrapText="1" indent="1"/>
    </xf>
    <xf numFmtId="0" fontId="5" fillId="0" borderId="51" xfId="0" applyFont="1" applyBorder="1" applyAlignment="1">
      <alignment horizontal="left" vertical="center" wrapText="1"/>
    </xf>
    <xf numFmtId="0" fontId="5" fillId="0" borderId="52" xfId="0" applyFont="1" applyBorder="1" applyAlignment="1">
      <alignment horizontal="left" vertical="center" wrapText="1"/>
    </xf>
    <xf numFmtId="0" fontId="5" fillId="34" borderId="21" xfId="0" applyFont="1" applyFill="1" applyBorder="1" applyAlignment="1">
      <alignment horizontal="right" vertical="center" wrapText="1" indent="1"/>
    </xf>
    <xf numFmtId="0" fontId="5" fillId="0" borderId="52" xfId="0" applyFont="1" applyBorder="1" applyAlignment="1">
      <alignment horizontal="right" vertical="center" wrapText="1" indent="1"/>
    </xf>
    <xf numFmtId="0" fontId="5" fillId="0" borderId="53" xfId="0" applyFont="1" applyBorder="1" applyAlignment="1">
      <alignment horizontal="left" vertical="center" wrapText="1"/>
    </xf>
    <xf numFmtId="0" fontId="5" fillId="0" borderId="54" xfId="0" applyFont="1" applyBorder="1" applyAlignment="1">
      <alignment horizontal="left" vertical="center" wrapText="1"/>
    </xf>
    <xf numFmtId="0" fontId="5" fillId="34" borderId="54" xfId="0" applyFont="1" applyFill="1" applyBorder="1" applyAlignment="1">
      <alignment horizontal="right" vertical="center" wrapText="1" indent="1"/>
    </xf>
    <xf numFmtId="0" fontId="6" fillId="38" borderId="20" xfId="0" applyFont="1" applyFill="1" applyBorder="1" applyAlignment="1">
      <alignment horizontal="left" vertical="top" wrapText="1"/>
    </xf>
    <xf numFmtId="0" fontId="6" fillId="38" borderId="21" xfId="0" applyFont="1" applyFill="1" applyBorder="1" applyAlignment="1">
      <alignment horizontal="left" vertical="top" wrapText="1"/>
    </xf>
    <xf numFmtId="0" fontId="5" fillId="34" borderId="20" xfId="0" applyFont="1" applyFill="1" applyBorder="1" applyAlignment="1">
      <alignment horizontal="left" vertical="center" wrapText="1"/>
    </xf>
    <xf numFmtId="0" fontId="5" fillId="34" borderId="48" xfId="0" applyFont="1" applyFill="1" applyBorder="1" applyAlignment="1">
      <alignment horizontal="left" vertical="center" wrapText="1"/>
    </xf>
    <xf numFmtId="0" fontId="5" fillId="34" borderId="49" xfId="0" applyFont="1" applyFill="1" applyBorder="1" applyAlignment="1">
      <alignment horizontal="left" vertical="center" wrapText="1"/>
    </xf>
    <xf numFmtId="0" fontId="5" fillId="34" borderId="49" xfId="0" applyFont="1" applyFill="1" applyBorder="1" applyAlignment="1">
      <alignment horizontal="right" vertical="center" wrapText="1" indent="1"/>
    </xf>
    <xf numFmtId="0" fontId="5" fillId="34" borderId="46" xfId="0" applyFont="1" applyFill="1" applyBorder="1" applyAlignment="1">
      <alignment horizontal="left" vertical="center" wrapText="1"/>
    </xf>
    <xf numFmtId="0" fontId="5" fillId="34" borderId="29" xfId="0" applyFont="1" applyFill="1" applyBorder="1" applyAlignment="1">
      <alignment horizontal="left" vertical="center" wrapText="1"/>
    </xf>
    <xf numFmtId="0" fontId="5" fillId="34" borderId="29" xfId="0" applyFont="1" applyFill="1" applyBorder="1" applyAlignment="1">
      <alignment horizontal="right" vertical="center" wrapText="1" indent="1"/>
    </xf>
    <xf numFmtId="0" fontId="6" fillId="38" borderId="20" xfId="0" applyFont="1" applyFill="1" applyBorder="1" applyAlignment="1">
      <alignment horizontal="center" vertical="top" wrapText="1"/>
    </xf>
    <xf numFmtId="0" fontId="6" fillId="38" borderId="21" xfId="0" applyFont="1" applyFill="1" applyBorder="1" applyAlignment="1">
      <alignment horizontal="center" vertical="top" wrapText="1"/>
    </xf>
    <xf numFmtId="0" fontId="7" fillId="38" borderId="28" xfId="0" applyFont="1" applyFill="1" applyBorder="1" applyAlignment="1">
      <alignment horizontal="center" vertical="center" wrapText="1"/>
    </xf>
    <xf numFmtId="0" fontId="7" fillId="38" borderId="37" xfId="0" applyFont="1" applyFill="1" applyBorder="1" applyAlignment="1">
      <alignment horizontal="center" vertical="center" wrapText="1"/>
    </xf>
    <xf numFmtId="0" fontId="7" fillId="38" borderId="29" xfId="0" applyFont="1" applyFill="1" applyBorder="1" applyAlignment="1">
      <alignment horizontal="center" vertical="center" wrapText="1"/>
    </xf>
    <xf numFmtId="0" fontId="5" fillId="34" borderId="7" xfId="0" applyFont="1" applyFill="1" applyBorder="1" applyAlignment="1">
      <alignment horizontal="left" vertical="center" wrapText="1"/>
    </xf>
    <xf numFmtId="0" fontId="5" fillId="34" borderId="0" xfId="0" applyFont="1" applyFill="1" applyBorder="1" applyAlignment="1">
      <alignment horizontal="left" vertical="center" wrapText="1"/>
    </xf>
    <xf numFmtId="0" fontId="5" fillId="34" borderId="8" xfId="0" applyFont="1" applyFill="1" applyBorder="1" applyAlignment="1">
      <alignment horizontal="left" vertical="center" wrapText="1"/>
    </xf>
    <xf numFmtId="49" fontId="36" fillId="35" borderId="7" xfId="0" applyNumberFormat="1" applyFont="1" applyFill="1" applyBorder="1" applyAlignment="1" applyProtection="1">
      <alignment horizontal="left" vertical="top" wrapText="1"/>
      <protection locked="0"/>
    </xf>
    <xf numFmtId="49" fontId="36" fillId="35" borderId="0" xfId="0" applyNumberFormat="1" applyFont="1" applyFill="1" applyBorder="1" applyAlignment="1" applyProtection="1">
      <alignment horizontal="left" vertical="top" wrapText="1"/>
      <protection locked="0"/>
    </xf>
    <xf numFmtId="49" fontId="36" fillId="35" borderId="8" xfId="0" applyNumberFormat="1" applyFont="1" applyFill="1" applyBorder="1" applyAlignment="1" applyProtection="1">
      <alignment horizontal="left" vertical="top" wrapText="1"/>
      <protection locked="0"/>
    </xf>
    <xf numFmtId="49" fontId="36" fillId="0" borderId="7" xfId="0" applyNumberFormat="1" applyFont="1" applyFill="1" applyBorder="1" applyAlignment="1" applyProtection="1">
      <alignment horizontal="left" vertical="top" wrapText="1"/>
    </xf>
    <xf numFmtId="49" fontId="36" fillId="0" borderId="0" xfId="0" applyNumberFormat="1" applyFont="1" applyFill="1" applyBorder="1" applyAlignment="1" applyProtection="1">
      <alignment horizontal="left" vertical="top" wrapText="1"/>
    </xf>
    <xf numFmtId="49" fontId="36" fillId="0" borderId="8" xfId="0" applyNumberFormat="1" applyFont="1" applyFill="1" applyBorder="1" applyAlignment="1" applyProtection="1">
      <alignment horizontal="left" vertical="top" wrapText="1"/>
    </xf>
    <xf numFmtId="0" fontId="6" fillId="35" borderId="23" xfId="0" applyFont="1" applyFill="1" applyBorder="1" applyAlignment="1" applyProtection="1">
      <alignment horizontal="center" vertical="center" wrapText="1"/>
      <protection locked="0"/>
    </xf>
    <xf numFmtId="0" fontId="6" fillId="35" borderId="24" xfId="0" applyFont="1" applyFill="1" applyBorder="1" applyAlignment="1" applyProtection="1">
      <alignment horizontal="center" vertical="center" wrapText="1"/>
      <protection locked="0"/>
    </xf>
    <xf numFmtId="0" fontId="6" fillId="35" borderId="35" xfId="0" applyFont="1" applyFill="1" applyBorder="1" applyAlignment="1" applyProtection="1">
      <alignment horizontal="center" vertical="center" wrapText="1"/>
      <protection locked="0"/>
    </xf>
    <xf numFmtId="0" fontId="6" fillId="35" borderId="36" xfId="0" applyFont="1" applyFill="1" applyBorder="1" applyAlignment="1" applyProtection="1">
      <alignment horizontal="center" vertical="center" wrapText="1"/>
      <protection locked="0"/>
    </xf>
    <xf numFmtId="0" fontId="51" fillId="38" borderId="30" xfId="0" applyFont="1" applyFill="1" applyBorder="1" applyAlignment="1">
      <alignment horizontal="center" vertical="center" wrapText="1"/>
    </xf>
    <xf numFmtId="0" fontId="51" fillId="38" borderId="27" xfId="0" applyFont="1" applyFill="1" applyBorder="1" applyAlignment="1">
      <alignment horizontal="center" vertical="center" wrapText="1"/>
    </xf>
    <xf numFmtId="0" fontId="51" fillId="38" borderId="31" xfId="0" applyFont="1" applyFill="1" applyBorder="1" applyAlignment="1">
      <alignment horizontal="center" vertical="center" wrapText="1"/>
    </xf>
    <xf numFmtId="0" fontId="51" fillId="38" borderId="34" xfId="0" applyFont="1" applyFill="1" applyBorder="1" applyAlignment="1">
      <alignment horizontal="center" vertical="center" wrapText="1"/>
    </xf>
    <xf numFmtId="0" fontId="51" fillId="38" borderId="35" xfId="0" applyFont="1" applyFill="1" applyBorder="1" applyAlignment="1">
      <alignment horizontal="center" vertical="center" wrapText="1"/>
    </xf>
    <xf numFmtId="0" fontId="51" fillId="38" borderId="36" xfId="0" applyFont="1" applyFill="1" applyBorder="1" applyAlignment="1">
      <alignment horizontal="center" vertical="center" wrapText="1"/>
    </xf>
    <xf numFmtId="0" fontId="5" fillId="35" borderId="7" xfId="0" applyFont="1" applyFill="1" applyBorder="1" applyAlignment="1" applyProtection="1">
      <alignment horizontal="left" vertical="top" wrapText="1"/>
      <protection locked="0"/>
    </xf>
    <xf numFmtId="0" fontId="5" fillId="35" borderId="0" xfId="0" applyFont="1" applyFill="1" applyBorder="1" applyAlignment="1" applyProtection="1">
      <alignment horizontal="left" vertical="top" wrapText="1"/>
      <protection locked="0"/>
    </xf>
    <xf numFmtId="0" fontId="5" fillId="35" borderId="8" xfId="0" applyFont="1" applyFill="1" applyBorder="1" applyAlignment="1" applyProtection="1">
      <alignment horizontal="left" vertical="top" wrapText="1"/>
      <protection locked="0"/>
    </xf>
    <xf numFmtId="0" fontId="5" fillId="34" borderId="16" xfId="0" applyFont="1" applyFill="1" applyBorder="1" applyAlignment="1" applyProtection="1">
      <alignment horizontal="right" vertical="center" wrapText="1" indent="1"/>
    </xf>
    <xf numFmtId="0" fontId="4" fillId="0" borderId="0" xfId="0" applyFont="1" applyAlignment="1">
      <alignment horizontal="left"/>
    </xf>
    <xf numFmtId="0" fontId="4" fillId="0" borderId="8" xfId="0" applyFont="1" applyBorder="1" applyAlignment="1">
      <alignment horizontal="left"/>
    </xf>
    <xf numFmtId="0" fontId="4" fillId="0" borderId="0" xfId="0" applyFont="1" applyFill="1" applyAlignment="1" applyProtection="1">
      <alignment vertical="top"/>
    </xf>
    <xf numFmtId="0" fontId="4" fillId="0" borderId="8" xfId="0" applyFont="1" applyFill="1" applyBorder="1" applyAlignment="1" applyProtection="1">
      <alignment vertical="top"/>
    </xf>
    <xf numFmtId="0" fontId="5" fillId="0" borderId="28"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29" xfId="0" applyFont="1" applyBorder="1" applyAlignment="1">
      <alignment horizontal="center" vertical="center" wrapText="1"/>
    </xf>
    <xf numFmtId="167" fontId="39" fillId="36" borderId="28" xfId="25686" applyNumberFormat="1" applyFont="1" applyFill="1" applyBorder="1" applyAlignment="1" applyProtection="1">
      <alignment horizontal="center" vertical="center"/>
    </xf>
    <xf numFmtId="167" fontId="39" fillId="36" borderId="37" xfId="25686" applyNumberFormat="1" applyFont="1" applyFill="1" applyBorder="1" applyAlignment="1" applyProtection="1">
      <alignment horizontal="center" vertical="center"/>
    </xf>
    <xf numFmtId="167" fontId="39" fillId="36" borderId="29" xfId="25686" applyNumberFormat="1" applyFont="1" applyFill="1" applyBorder="1" applyAlignment="1" applyProtection="1">
      <alignment horizontal="center" vertical="center"/>
    </xf>
    <xf numFmtId="0" fontId="5" fillId="0" borderId="26" xfId="0" applyFont="1" applyBorder="1" applyAlignment="1">
      <alignment horizontal="left" vertical="center" wrapText="1" indent="1"/>
    </xf>
    <xf numFmtId="0" fontId="5" fillId="0" borderId="24" xfId="0" applyFont="1" applyBorder="1" applyAlignment="1">
      <alignment horizontal="left" vertical="center" wrapText="1" indent="1"/>
    </xf>
    <xf numFmtId="0" fontId="5" fillId="0" borderId="25" xfId="0" applyFont="1" applyBorder="1" applyAlignment="1">
      <alignment horizontal="left" vertical="center" wrapText="1" indent="1"/>
    </xf>
    <xf numFmtId="0" fontId="5" fillId="0" borderId="21" xfId="0" applyFont="1" applyBorder="1" applyAlignment="1">
      <alignment horizontal="right" vertical="center" wrapText="1" indent="1"/>
    </xf>
    <xf numFmtId="0" fontId="5" fillId="0" borderId="29" xfId="0" applyFont="1" applyBorder="1" applyAlignment="1">
      <alignment horizontal="right" vertical="center" wrapText="1" indent="1"/>
    </xf>
    <xf numFmtId="0" fontId="5" fillId="0" borderId="54" xfId="0" applyFont="1" applyBorder="1" applyAlignment="1">
      <alignment horizontal="right" vertical="center" wrapText="1" indent="1"/>
    </xf>
    <xf numFmtId="0" fontId="7" fillId="38" borderId="25" xfId="0" applyFont="1" applyFill="1" applyBorder="1" applyAlignment="1">
      <alignment horizontal="center" vertical="center" wrapText="1"/>
    </xf>
    <xf numFmtId="0" fontId="5" fillId="0" borderId="38" xfId="0" applyFont="1" applyBorder="1" applyAlignment="1">
      <alignment horizontal="left" vertical="top" wrapText="1"/>
    </xf>
    <xf numFmtId="0" fontId="5" fillId="0" borderId="27" xfId="0" applyFont="1" applyBorder="1" applyAlignment="1">
      <alignment horizontal="left" vertical="top" wrapText="1"/>
    </xf>
    <xf numFmtId="0" fontId="5" fillId="0" borderId="31" xfId="0" applyFont="1" applyBorder="1" applyAlignment="1">
      <alignment horizontal="left" vertical="top" wrapText="1"/>
    </xf>
    <xf numFmtId="0" fontId="5" fillId="0" borderId="39" xfId="0" applyFont="1" applyBorder="1" applyAlignment="1">
      <alignment horizontal="left" vertical="top" wrapText="1"/>
    </xf>
    <xf numFmtId="0" fontId="5" fillId="0" borderId="35" xfId="0" applyFont="1" applyBorder="1" applyAlignment="1">
      <alignment horizontal="left" vertical="top" wrapText="1"/>
    </xf>
    <xf numFmtId="0" fontId="5" fillId="0" borderId="36" xfId="0" applyFont="1" applyBorder="1" applyAlignment="1">
      <alignment horizontal="left" vertical="top" wrapText="1"/>
    </xf>
    <xf numFmtId="0" fontId="39" fillId="35" borderId="28" xfId="183" applyNumberFormat="1" applyFont="1" applyFill="1" applyBorder="1" applyAlignment="1" applyProtection="1">
      <alignment horizontal="center" vertical="top" wrapText="1"/>
      <protection locked="0"/>
    </xf>
    <xf numFmtId="0" fontId="39" fillId="35" borderId="29" xfId="183" applyNumberFormat="1" applyFont="1" applyFill="1" applyBorder="1" applyAlignment="1" applyProtection="1">
      <alignment horizontal="center" vertical="top" wrapText="1"/>
      <protection locked="0"/>
    </xf>
    <xf numFmtId="0" fontId="41" fillId="33" borderId="11" xfId="0" applyFont="1" applyFill="1" applyBorder="1" applyAlignment="1">
      <alignment horizontal="center" vertical="top" wrapText="1"/>
    </xf>
    <xf numFmtId="0" fontId="41" fillId="33" borderId="15" xfId="0" applyFont="1" applyFill="1" applyBorder="1" applyAlignment="1">
      <alignment horizontal="center" vertical="top" wrapText="1"/>
    </xf>
    <xf numFmtId="0" fontId="41" fillId="33" borderId="12" xfId="0" applyFont="1" applyFill="1" applyBorder="1" applyAlignment="1">
      <alignment horizontal="center" vertical="top" wrapText="1"/>
    </xf>
    <xf numFmtId="0" fontId="5" fillId="0" borderId="20" xfId="0" applyFont="1" applyBorder="1" applyAlignment="1">
      <alignment horizontal="left" vertical="top" wrapText="1"/>
    </xf>
    <xf numFmtId="0" fontId="5" fillId="0" borderId="21" xfId="0" applyFont="1" applyBorder="1" applyAlignment="1">
      <alignment horizontal="left" vertical="top" wrapText="1"/>
    </xf>
    <xf numFmtId="0" fontId="39" fillId="35" borderId="7" xfId="183" applyNumberFormat="1" applyFont="1" applyFill="1" applyBorder="1" applyAlignment="1" applyProtection="1">
      <alignment horizontal="left" vertical="top" wrapText="1"/>
      <protection locked="0"/>
    </xf>
    <xf numFmtId="0" fontId="4" fillId="0" borderId="7" xfId="0" applyFont="1" applyBorder="1" applyAlignment="1">
      <alignment horizontal="right" vertical="center"/>
    </xf>
    <xf numFmtId="0" fontId="4" fillId="0" borderId="0" xfId="0" applyFont="1" applyBorder="1" applyAlignment="1">
      <alignment horizontal="right" vertical="center"/>
    </xf>
    <xf numFmtId="0" fontId="4" fillId="0" borderId="33" xfId="0" applyFont="1" applyBorder="1" applyAlignment="1">
      <alignment horizontal="right" vertical="center"/>
    </xf>
    <xf numFmtId="0" fontId="7" fillId="38" borderId="30" xfId="0" applyFont="1" applyFill="1" applyBorder="1" applyAlignment="1">
      <alignment horizontal="center" vertical="center" wrapText="1"/>
    </xf>
    <xf numFmtId="0" fontId="7" fillId="38" borderId="27" xfId="0" applyFont="1" applyFill="1" applyBorder="1" applyAlignment="1">
      <alignment horizontal="center" vertical="center" wrapText="1"/>
    </xf>
    <xf numFmtId="0" fontId="7" fillId="38" borderId="31" xfId="0" applyFont="1" applyFill="1" applyBorder="1" applyAlignment="1">
      <alignment horizontal="center" vertical="center" wrapText="1"/>
    </xf>
    <xf numFmtId="0" fontId="7" fillId="38" borderId="34" xfId="0" applyFont="1" applyFill="1" applyBorder="1" applyAlignment="1">
      <alignment horizontal="center" vertical="center" wrapText="1"/>
    </xf>
    <xf numFmtId="0" fontId="7" fillId="38" borderId="35" xfId="0" applyFont="1" applyFill="1" applyBorder="1" applyAlignment="1">
      <alignment horizontal="center" vertical="center" wrapText="1"/>
    </xf>
    <xf numFmtId="0" fontId="7" fillId="38" borderId="36" xfId="0" applyFont="1" applyFill="1" applyBorder="1" applyAlignment="1">
      <alignment horizontal="center" vertical="center" wrapText="1"/>
    </xf>
    <xf numFmtId="0" fontId="39" fillId="36" borderId="21" xfId="183" applyNumberFormat="1" applyFont="1" applyFill="1" applyBorder="1" applyAlignment="1" applyProtection="1">
      <alignment horizontal="left" vertical="top" wrapText="1"/>
    </xf>
    <xf numFmtId="0" fontId="70" fillId="43" borderId="64" xfId="25690" quotePrefix="1" applyFont="1" applyFill="1" applyBorder="1" applyAlignment="1">
      <alignment horizontal="center" vertical="center"/>
    </xf>
    <xf numFmtId="0" fontId="70" fillId="43" borderId="66" xfId="25690" quotePrefix="1" applyFont="1" applyFill="1" applyBorder="1" applyAlignment="1">
      <alignment horizontal="center" vertical="center"/>
    </xf>
    <xf numFmtId="0" fontId="58" fillId="43" borderId="64" xfId="0" applyFont="1" applyFill="1" applyBorder="1" applyAlignment="1">
      <alignment horizontal="center" vertical="center"/>
    </xf>
    <xf numFmtId="0" fontId="58" fillId="43" borderId="66" xfId="0" applyFont="1" applyFill="1" applyBorder="1" applyAlignment="1">
      <alignment horizontal="center" vertical="center"/>
    </xf>
    <xf numFmtId="0" fontId="59" fillId="0" borderId="11" xfId="0" applyFont="1" applyBorder="1" applyAlignment="1">
      <alignment horizontal="center"/>
    </xf>
    <xf numFmtId="0" fontId="59" fillId="0" borderId="12" xfId="0" applyFont="1" applyBorder="1" applyAlignment="1">
      <alignment horizontal="center"/>
    </xf>
    <xf numFmtId="0" fontId="61" fillId="44" borderId="61" xfId="25691" applyFont="1" applyFill="1" applyBorder="1" applyAlignment="1">
      <alignment horizontal="center"/>
    </xf>
    <xf numFmtId="0" fontId="61" fillId="44" borderId="62" xfId="25691" applyFont="1" applyFill="1" applyBorder="1" applyAlignment="1">
      <alignment horizontal="center"/>
    </xf>
    <xf numFmtId="0" fontId="61" fillId="44" borderId="63" xfId="25691" applyFont="1" applyFill="1" applyBorder="1" applyAlignment="1">
      <alignment horizontal="center"/>
    </xf>
    <xf numFmtId="0" fontId="70" fillId="43" borderId="0" xfId="25690" quotePrefix="1" applyFont="1" applyFill="1" applyAlignment="1">
      <alignment horizontal="center" vertical="center"/>
    </xf>
    <xf numFmtId="0" fontId="58" fillId="43" borderId="65" xfId="0" applyFont="1" applyFill="1" applyBorder="1" applyAlignment="1">
      <alignment horizontal="center" vertical="center"/>
    </xf>
    <xf numFmtId="0" fontId="58" fillId="43" borderId="67" xfId="0" applyFont="1" applyFill="1" applyBorder="1" applyAlignment="1">
      <alignment horizontal="center" vertical="center"/>
    </xf>
    <xf numFmtId="0" fontId="70" fillId="0" borderId="0" xfId="25690" quotePrefix="1" applyFont="1" applyAlignment="1">
      <alignment horizontal="center" vertical="center"/>
    </xf>
    <xf numFmtId="0" fontId="58" fillId="0" borderId="0" xfId="0" applyFont="1" applyAlignment="1">
      <alignment horizontal="center" vertical="center"/>
    </xf>
    <xf numFmtId="0" fontId="59" fillId="0" borderId="0" xfId="0" applyFont="1" applyAlignment="1">
      <alignment horizontal="center"/>
    </xf>
    <xf numFmtId="0" fontId="61" fillId="0" borderId="0" xfId="25691" applyFont="1" applyAlignment="1">
      <alignment horizontal="center"/>
    </xf>
  </cellXfs>
  <cellStyles count="25693">
    <cellStyle name="$ sign heading" xfId="1" xr:uid="{00000000-0005-0000-0000-000000000000}"/>
    <cellStyle name="20% - Accent1 2" xfId="2" xr:uid="{00000000-0005-0000-0000-000001000000}"/>
    <cellStyle name="20% - Accent1 3" xfId="3" xr:uid="{00000000-0005-0000-0000-000002000000}"/>
    <cellStyle name="20% - Accent1 3 2" xfId="4" xr:uid="{00000000-0005-0000-0000-000003000000}"/>
    <cellStyle name="20% - Accent1 4" xfId="5" xr:uid="{00000000-0005-0000-0000-000004000000}"/>
    <cellStyle name="20% - Accent1 4 2" xfId="6" xr:uid="{00000000-0005-0000-0000-000005000000}"/>
    <cellStyle name="20% - Accent1 5" xfId="7" xr:uid="{00000000-0005-0000-0000-000006000000}"/>
    <cellStyle name="20% - Accent1 6" xfId="8" xr:uid="{00000000-0005-0000-0000-000007000000}"/>
    <cellStyle name="20% - Accent2 2" xfId="9" xr:uid="{00000000-0005-0000-0000-000008000000}"/>
    <cellStyle name="20% - Accent2 3" xfId="10" xr:uid="{00000000-0005-0000-0000-000009000000}"/>
    <cellStyle name="20% - Accent2 3 2" xfId="11" xr:uid="{00000000-0005-0000-0000-00000A000000}"/>
    <cellStyle name="20% - Accent2 4" xfId="12" xr:uid="{00000000-0005-0000-0000-00000B000000}"/>
    <cellStyle name="20% - Accent2 4 2" xfId="13" xr:uid="{00000000-0005-0000-0000-00000C000000}"/>
    <cellStyle name="20% - Accent2 5" xfId="14" xr:uid="{00000000-0005-0000-0000-00000D000000}"/>
    <cellStyle name="20% - Accent2 6" xfId="15" xr:uid="{00000000-0005-0000-0000-00000E000000}"/>
    <cellStyle name="20% - Accent3 2" xfId="16" xr:uid="{00000000-0005-0000-0000-00000F000000}"/>
    <cellStyle name="20% - Accent3 3" xfId="17" xr:uid="{00000000-0005-0000-0000-000010000000}"/>
    <cellStyle name="20% - Accent3 3 2" xfId="18" xr:uid="{00000000-0005-0000-0000-000011000000}"/>
    <cellStyle name="20% - Accent3 4" xfId="19" xr:uid="{00000000-0005-0000-0000-000012000000}"/>
    <cellStyle name="20% - Accent3 4 2" xfId="20" xr:uid="{00000000-0005-0000-0000-000013000000}"/>
    <cellStyle name="20% - Accent3 5" xfId="21" xr:uid="{00000000-0005-0000-0000-000014000000}"/>
    <cellStyle name="20% - Accent3 6" xfId="22" xr:uid="{00000000-0005-0000-0000-000015000000}"/>
    <cellStyle name="20% - Accent4 2" xfId="23" xr:uid="{00000000-0005-0000-0000-000016000000}"/>
    <cellStyle name="20% - Accent4 3" xfId="24" xr:uid="{00000000-0005-0000-0000-000017000000}"/>
    <cellStyle name="20% - Accent4 3 2" xfId="25" xr:uid="{00000000-0005-0000-0000-000018000000}"/>
    <cellStyle name="20% - Accent4 4" xfId="26" xr:uid="{00000000-0005-0000-0000-000019000000}"/>
    <cellStyle name="20% - Accent4 4 2" xfId="27" xr:uid="{00000000-0005-0000-0000-00001A000000}"/>
    <cellStyle name="20% - Accent4 5" xfId="28" xr:uid="{00000000-0005-0000-0000-00001B000000}"/>
    <cellStyle name="20% - Accent4 6" xfId="29" xr:uid="{00000000-0005-0000-0000-00001C000000}"/>
    <cellStyle name="20% - Accent5 2" xfId="30" xr:uid="{00000000-0005-0000-0000-00001D000000}"/>
    <cellStyle name="20% - Accent5 3" xfId="31" xr:uid="{00000000-0005-0000-0000-00001E000000}"/>
    <cellStyle name="20% - Accent5 3 2" xfId="32" xr:uid="{00000000-0005-0000-0000-00001F000000}"/>
    <cellStyle name="20% - Accent5 4" xfId="33" xr:uid="{00000000-0005-0000-0000-000020000000}"/>
    <cellStyle name="20% - Accent5 4 2" xfId="34" xr:uid="{00000000-0005-0000-0000-000021000000}"/>
    <cellStyle name="20% - Accent5 5" xfId="35" xr:uid="{00000000-0005-0000-0000-000022000000}"/>
    <cellStyle name="20% - Accent5 6" xfId="36" xr:uid="{00000000-0005-0000-0000-000023000000}"/>
    <cellStyle name="20% - Accent6 2" xfId="37" xr:uid="{00000000-0005-0000-0000-000024000000}"/>
    <cellStyle name="20% - Accent6 3" xfId="38" xr:uid="{00000000-0005-0000-0000-000025000000}"/>
    <cellStyle name="20% - Accent6 3 2" xfId="39" xr:uid="{00000000-0005-0000-0000-000026000000}"/>
    <cellStyle name="20% - Accent6 4" xfId="40" xr:uid="{00000000-0005-0000-0000-000027000000}"/>
    <cellStyle name="20% - Accent6 4 2" xfId="41" xr:uid="{00000000-0005-0000-0000-000028000000}"/>
    <cellStyle name="20% - Accent6 5" xfId="42" xr:uid="{00000000-0005-0000-0000-000029000000}"/>
    <cellStyle name="20% - Accent6 6" xfId="43" xr:uid="{00000000-0005-0000-0000-00002A000000}"/>
    <cellStyle name="40% - Accent1 2" xfId="44" xr:uid="{00000000-0005-0000-0000-00002B000000}"/>
    <cellStyle name="40% - Accent1 3" xfId="45" xr:uid="{00000000-0005-0000-0000-00002C000000}"/>
    <cellStyle name="40% - Accent1 3 2" xfId="46" xr:uid="{00000000-0005-0000-0000-00002D000000}"/>
    <cellStyle name="40% - Accent1 4" xfId="47" xr:uid="{00000000-0005-0000-0000-00002E000000}"/>
    <cellStyle name="40% - Accent1 4 2" xfId="48" xr:uid="{00000000-0005-0000-0000-00002F000000}"/>
    <cellStyle name="40% - Accent1 5" xfId="49" xr:uid="{00000000-0005-0000-0000-000030000000}"/>
    <cellStyle name="40% - Accent1 6" xfId="50" xr:uid="{00000000-0005-0000-0000-000031000000}"/>
    <cellStyle name="40% - Accent2 2" xfId="51" xr:uid="{00000000-0005-0000-0000-000032000000}"/>
    <cellStyle name="40% - Accent2 3" xfId="52" xr:uid="{00000000-0005-0000-0000-000033000000}"/>
    <cellStyle name="40% - Accent2 3 2" xfId="53" xr:uid="{00000000-0005-0000-0000-000034000000}"/>
    <cellStyle name="40% - Accent2 4" xfId="54" xr:uid="{00000000-0005-0000-0000-000035000000}"/>
    <cellStyle name="40% - Accent2 4 2" xfId="55" xr:uid="{00000000-0005-0000-0000-000036000000}"/>
    <cellStyle name="40% - Accent2 5" xfId="56" xr:uid="{00000000-0005-0000-0000-000037000000}"/>
    <cellStyle name="40% - Accent2 6" xfId="57" xr:uid="{00000000-0005-0000-0000-000038000000}"/>
    <cellStyle name="40% - Accent3 2" xfId="58" xr:uid="{00000000-0005-0000-0000-000039000000}"/>
    <cellStyle name="40% - Accent3 3" xfId="59" xr:uid="{00000000-0005-0000-0000-00003A000000}"/>
    <cellStyle name="40% - Accent3 3 2" xfId="60" xr:uid="{00000000-0005-0000-0000-00003B000000}"/>
    <cellStyle name="40% - Accent3 4" xfId="61" xr:uid="{00000000-0005-0000-0000-00003C000000}"/>
    <cellStyle name="40% - Accent3 4 2" xfId="62" xr:uid="{00000000-0005-0000-0000-00003D000000}"/>
    <cellStyle name="40% - Accent3 5" xfId="63" xr:uid="{00000000-0005-0000-0000-00003E000000}"/>
    <cellStyle name="40% - Accent3 6" xfId="64" xr:uid="{00000000-0005-0000-0000-00003F000000}"/>
    <cellStyle name="40% - Accent4 2" xfId="65" xr:uid="{00000000-0005-0000-0000-000040000000}"/>
    <cellStyle name="40% - Accent4 3" xfId="66" xr:uid="{00000000-0005-0000-0000-000041000000}"/>
    <cellStyle name="40% - Accent4 3 2" xfId="67" xr:uid="{00000000-0005-0000-0000-000042000000}"/>
    <cellStyle name="40% - Accent4 4" xfId="68" xr:uid="{00000000-0005-0000-0000-000043000000}"/>
    <cellStyle name="40% - Accent4 4 2" xfId="69" xr:uid="{00000000-0005-0000-0000-000044000000}"/>
    <cellStyle name="40% - Accent4 5" xfId="70" xr:uid="{00000000-0005-0000-0000-000045000000}"/>
    <cellStyle name="40% - Accent4 6" xfId="71" xr:uid="{00000000-0005-0000-0000-000046000000}"/>
    <cellStyle name="40% - Accent5 2" xfId="72" xr:uid="{00000000-0005-0000-0000-000047000000}"/>
    <cellStyle name="40% - Accent5 3" xfId="73" xr:uid="{00000000-0005-0000-0000-000048000000}"/>
    <cellStyle name="40% - Accent5 3 2" xfId="74" xr:uid="{00000000-0005-0000-0000-000049000000}"/>
    <cellStyle name="40% - Accent5 4" xfId="75" xr:uid="{00000000-0005-0000-0000-00004A000000}"/>
    <cellStyle name="40% - Accent5 4 2" xfId="76" xr:uid="{00000000-0005-0000-0000-00004B000000}"/>
    <cellStyle name="40% - Accent5 5" xfId="77" xr:uid="{00000000-0005-0000-0000-00004C000000}"/>
    <cellStyle name="40% - Accent5 6" xfId="78" xr:uid="{00000000-0005-0000-0000-00004D000000}"/>
    <cellStyle name="40% - Accent6 2" xfId="79" xr:uid="{00000000-0005-0000-0000-00004E000000}"/>
    <cellStyle name="40% - Accent6 3" xfId="80" xr:uid="{00000000-0005-0000-0000-00004F000000}"/>
    <cellStyle name="40% - Accent6 3 2" xfId="81" xr:uid="{00000000-0005-0000-0000-000050000000}"/>
    <cellStyle name="40% - Accent6 4" xfId="82" xr:uid="{00000000-0005-0000-0000-000051000000}"/>
    <cellStyle name="40% - Accent6 4 2" xfId="83" xr:uid="{00000000-0005-0000-0000-000052000000}"/>
    <cellStyle name="40% - Accent6 5" xfId="84" xr:uid="{00000000-0005-0000-0000-000053000000}"/>
    <cellStyle name="40% - Accent6 6" xfId="85" xr:uid="{00000000-0005-0000-0000-000054000000}"/>
    <cellStyle name="60% - Accent1 2" xfId="86" xr:uid="{00000000-0005-0000-0000-000055000000}"/>
    <cellStyle name="60% - Accent2 2" xfId="87" xr:uid="{00000000-0005-0000-0000-000056000000}"/>
    <cellStyle name="60% - Accent3 2" xfId="88" xr:uid="{00000000-0005-0000-0000-000057000000}"/>
    <cellStyle name="60% - Accent4 2" xfId="89" xr:uid="{00000000-0005-0000-0000-000058000000}"/>
    <cellStyle name="60% - Accent5 2" xfId="90" xr:uid="{00000000-0005-0000-0000-000059000000}"/>
    <cellStyle name="60% - Accent6 2" xfId="91" xr:uid="{00000000-0005-0000-0000-00005A000000}"/>
    <cellStyle name="Accent1 2" xfId="92" xr:uid="{00000000-0005-0000-0000-00005B000000}"/>
    <cellStyle name="Accent2 2" xfId="93" xr:uid="{00000000-0005-0000-0000-00005C000000}"/>
    <cellStyle name="Accent3 2" xfId="94" xr:uid="{00000000-0005-0000-0000-00005D000000}"/>
    <cellStyle name="Accent4 2" xfId="95" xr:uid="{00000000-0005-0000-0000-00005E000000}"/>
    <cellStyle name="Accent5 2" xfId="96" xr:uid="{00000000-0005-0000-0000-00005F000000}"/>
    <cellStyle name="Accent6 2" xfId="97" xr:uid="{00000000-0005-0000-0000-000060000000}"/>
    <cellStyle name="Bad 2" xfId="98" xr:uid="{00000000-0005-0000-0000-000061000000}"/>
    <cellStyle name="Calculation 2" xfId="99" xr:uid="{00000000-0005-0000-0000-000062000000}"/>
    <cellStyle name="Check Cell 2" xfId="100" xr:uid="{00000000-0005-0000-0000-000063000000}"/>
    <cellStyle name="Co.Name" xfId="101" xr:uid="{00000000-0005-0000-0000-000064000000}"/>
    <cellStyle name="Comma" xfId="25686" builtinId="3"/>
    <cellStyle name="Comma 10" xfId="102" xr:uid="{00000000-0005-0000-0000-000066000000}"/>
    <cellStyle name="Comma 10 2" xfId="103" xr:uid="{00000000-0005-0000-0000-000067000000}"/>
    <cellStyle name="Comma 10 2 2" xfId="104" xr:uid="{00000000-0005-0000-0000-000068000000}"/>
    <cellStyle name="Comma 10 3" xfId="105" xr:uid="{00000000-0005-0000-0000-000069000000}"/>
    <cellStyle name="Comma 10 4" xfId="106" xr:uid="{00000000-0005-0000-0000-00006A000000}"/>
    <cellStyle name="Comma 11" xfId="107" xr:uid="{00000000-0005-0000-0000-00006B000000}"/>
    <cellStyle name="Comma 11 2" xfId="108" xr:uid="{00000000-0005-0000-0000-00006C000000}"/>
    <cellStyle name="Comma 11 2 2" xfId="109" xr:uid="{00000000-0005-0000-0000-00006D000000}"/>
    <cellStyle name="Comma 11 2 3" xfId="110" xr:uid="{00000000-0005-0000-0000-00006E000000}"/>
    <cellStyle name="Comma 11 3" xfId="111" xr:uid="{00000000-0005-0000-0000-00006F000000}"/>
    <cellStyle name="Comma 11 4" xfId="112" xr:uid="{00000000-0005-0000-0000-000070000000}"/>
    <cellStyle name="Comma 12" xfId="113" xr:uid="{00000000-0005-0000-0000-000071000000}"/>
    <cellStyle name="Comma 12 2" xfId="114" xr:uid="{00000000-0005-0000-0000-000072000000}"/>
    <cellStyle name="Comma 12 2 2" xfId="115" xr:uid="{00000000-0005-0000-0000-000073000000}"/>
    <cellStyle name="Comma 12 2 3" xfId="116" xr:uid="{00000000-0005-0000-0000-000074000000}"/>
    <cellStyle name="Comma 12 3" xfId="117" xr:uid="{00000000-0005-0000-0000-000075000000}"/>
    <cellStyle name="Comma 12 4" xfId="118" xr:uid="{00000000-0005-0000-0000-000076000000}"/>
    <cellStyle name="Comma 13" xfId="119" xr:uid="{00000000-0005-0000-0000-000077000000}"/>
    <cellStyle name="Comma 13 2" xfId="120" xr:uid="{00000000-0005-0000-0000-000078000000}"/>
    <cellStyle name="Comma 13 2 2" xfId="121" xr:uid="{00000000-0005-0000-0000-000079000000}"/>
    <cellStyle name="Comma 13 2 3" xfId="122" xr:uid="{00000000-0005-0000-0000-00007A000000}"/>
    <cellStyle name="Comma 13 3" xfId="123" xr:uid="{00000000-0005-0000-0000-00007B000000}"/>
    <cellStyle name="Comma 13 3 2" xfId="124" xr:uid="{00000000-0005-0000-0000-00007C000000}"/>
    <cellStyle name="Comma 13 3 3" xfId="125" xr:uid="{00000000-0005-0000-0000-00007D000000}"/>
    <cellStyle name="Comma 13 4" xfId="126" xr:uid="{00000000-0005-0000-0000-00007E000000}"/>
    <cellStyle name="Comma 13 4 2" xfId="127" xr:uid="{00000000-0005-0000-0000-00007F000000}"/>
    <cellStyle name="Comma 13 4 3" xfId="128" xr:uid="{00000000-0005-0000-0000-000080000000}"/>
    <cellStyle name="Comma 13 5" xfId="129" xr:uid="{00000000-0005-0000-0000-000081000000}"/>
    <cellStyle name="Comma 13 6" xfId="130" xr:uid="{00000000-0005-0000-0000-000082000000}"/>
    <cellStyle name="Comma 13 7" xfId="131" xr:uid="{00000000-0005-0000-0000-000083000000}"/>
    <cellStyle name="Comma 14" xfId="132" xr:uid="{00000000-0005-0000-0000-000084000000}"/>
    <cellStyle name="Comma 14 2" xfId="133" xr:uid="{00000000-0005-0000-0000-000085000000}"/>
    <cellStyle name="Comma 14 2 2" xfId="134" xr:uid="{00000000-0005-0000-0000-000086000000}"/>
    <cellStyle name="Comma 14 2 2 2" xfId="135" xr:uid="{00000000-0005-0000-0000-000087000000}"/>
    <cellStyle name="Comma 14 2 2 2 2" xfId="136" xr:uid="{00000000-0005-0000-0000-000088000000}"/>
    <cellStyle name="Comma 14 2 2 2 3" xfId="137" xr:uid="{00000000-0005-0000-0000-000089000000}"/>
    <cellStyle name="Comma 14 2 2 3" xfId="138" xr:uid="{00000000-0005-0000-0000-00008A000000}"/>
    <cellStyle name="Comma 14 2 2 4" xfId="139" xr:uid="{00000000-0005-0000-0000-00008B000000}"/>
    <cellStyle name="Comma 14 2 3" xfId="140" xr:uid="{00000000-0005-0000-0000-00008C000000}"/>
    <cellStyle name="Comma 14 2 3 2" xfId="141" xr:uid="{00000000-0005-0000-0000-00008D000000}"/>
    <cellStyle name="Comma 14 2 3 3" xfId="142" xr:uid="{00000000-0005-0000-0000-00008E000000}"/>
    <cellStyle name="Comma 14 2 4" xfId="143" xr:uid="{00000000-0005-0000-0000-00008F000000}"/>
    <cellStyle name="Comma 14 2 4 2" xfId="144" xr:uid="{00000000-0005-0000-0000-000090000000}"/>
    <cellStyle name="Comma 14 2 4 3" xfId="145" xr:uid="{00000000-0005-0000-0000-000091000000}"/>
    <cellStyle name="Comma 14 2 4 4" xfId="146" xr:uid="{00000000-0005-0000-0000-000092000000}"/>
    <cellStyle name="Comma 14 3" xfId="147" xr:uid="{00000000-0005-0000-0000-000093000000}"/>
    <cellStyle name="Comma 14 3 2" xfId="148" xr:uid="{00000000-0005-0000-0000-000094000000}"/>
    <cellStyle name="Comma 14 3 2 2" xfId="149" xr:uid="{00000000-0005-0000-0000-000095000000}"/>
    <cellStyle name="Comma 14 3 2 2 2" xfId="150" xr:uid="{00000000-0005-0000-0000-000096000000}"/>
    <cellStyle name="Comma 14 3 2 2 3" xfId="151" xr:uid="{00000000-0005-0000-0000-000097000000}"/>
    <cellStyle name="Comma 14 3 2 3" xfId="152" xr:uid="{00000000-0005-0000-0000-000098000000}"/>
    <cellStyle name="Comma 14 3 3" xfId="153" xr:uid="{00000000-0005-0000-0000-000099000000}"/>
    <cellStyle name="Comma 14 3 3 2" xfId="154" xr:uid="{00000000-0005-0000-0000-00009A000000}"/>
    <cellStyle name="Comma 14 3 3 2 2" xfId="155" xr:uid="{00000000-0005-0000-0000-00009B000000}"/>
    <cellStyle name="Comma 14 3 3 2 3" xfId="156" xr:uid="{00000000-0005-0000-0000-00009C000000}"/>
    <cellStyle name="Comma 14 3 3 3" xfId="157" xr:uid="{00000000-0005-0000-0000-00009D000000}"/>
    <cellStyle name="Comma 14 3 3 3 2" xfId="158" xr:uid="{00000000-0005-0000-0000-00009E000000}"/>
    <cellStyle name="Comma 14 3 3 3 3" xfId="159" xr:uid="{00000000-0005-0000-0000-00009F000000}"/>
    <cellStyle name="Comma 14 3 3 4" xfId="160" xr:uid="{00000000-0005-0000-0000-0000A0000000}"/>
    <cellStyle name="Comma 14 3 4" xfId="161" xr:uid="{00000000-0005-0000-0000-0000A1000000}"/>
    <cellStyle name="Comma 14 3 4 2" xfId="162" xr:uid="{00000000-0005-0000-0000-0000A2000000}"/>
    <cellStyle name="Comma 14 3 4 3" xfId="163" xr:uid="{00000000-0005-0000-0000-0000A3000000}"/>
    <cellStyle name="Comma 14 3 5" xfId="164" xr:uid="{00000000-0005-0000-0000-0000A4000000}"/>
    <cellStyle name="Comma 14 3 5 2" xfId="165" xr:uid="{00000000-0005-0000-0000-0000A5000000}"/>
    <cellStyle name="Comma 14 3 5 3" xfId="166" xr:uid="{00000000-0005-0000-0000-0000A6000000}"/>
    <cellStyle name="Comma 14 3 6" xfId="167" xr:uid="{00000000-0005-0000-0000-0000A7000000}"/>
    <cellStyle name="Comma 14 3 7" xfId="168" xr:uid="{00000000-0005-0000-0000-0000A8000000}"/>
    <cellStyle name="Comma 14 3 8" xfId="169" xr:uid="{00000000-0005-0000-0000-0000A9000000}"/>
    <cellStyle name="Comma 14 4" xfId="170" xr:uid="{00000000-0005-0000-0000-0000AA000000}"/>
    <cellStyle name="Comma 14 4 2" xfId="171" xr:uid="{00000000-0005-0000-0000-0000AB000000}"/>
    <cellStyle name="Comma 14 4 2 2" xfId="172" xr:uid="{00000000-0005-0000-0000-0000AC000000}"/>
    <cellStyle name="Comma 14 4 3" xfId="173" xr:uid="{00000000-0005-0000-0000-0000AD000000}"/>
    <cellStyle name="Comma 14 4 4" xfId="174" xr:uid="{00000000-0005-0000-0000-0000AE000000}"/>
    <cellStyle name="Comma 14 4 5" xfId="175" xr:uid="{00000000-0005-0000-0000-0000AF000000}"/>
    <cellStyle name="Comma 14 5" xfId="176" xr:uid="{00000000-0005-0000-0000-0000B0000000}"/>
    <cellStyle name="Comma 14 5 2" xfId="177" xr:uid="{00000000-0005-0000-0000-0000B1000000}"/>
    <cellStyle name="Comma 14 5 3" xfId="178" xr:uid="{00000000-0005-0000-0000-0000B2000000}"/>
    <cellStyle name="Comma 14 6" xfId="179" xr:uid="{00000000-0005-0000-0000-0000B3000000}"/>
    <cellStyle name="Comma 14 7" xfId="180" xr:uid="{00000000-0005-0000-0000-0000B4000000}"/>
    <cellStyle name="Comma 14 8" xfId="181" xr:uid="{00000000-0005-0000-0000-0000B5000000}"/>
    <cellStyle name="Comma 15" xfId="182" xr:uid="{00000000-0005-0000-0000-0000B6000000}"/>
    <cellStyle name="Comma 15 10" xfId="183" xr:uid="{00000000-0005-0000-0000-0000B7000000}"/>
    <cellStyle name="Comma 15 10 2" xfId="184" xr:uid="{00000000-0005-0000-0000-0000B8000000}"/>
    <cellStyle name="Comma 15 10 2 2" xfId="185" xr:uid="{00000000-0005-0000-0000-0000B9000000}"/>
    <cellStyle name="Comma 15 10 3" xfId="186" xr:uid="{00000000-0005-0000-0000-0000BA000000}"/>
    <cellStyle name="Comma 15 10 4" xfId="187" xr:uid="{00000000-0005-0000-0000-0000BB000000}"/>
    <cellStyle name="Comma 15 11" xfId="188" xr:uid="{00000000-0005-0000-0000-0000BC000000}"/>
    <cellStyle name="Comma 15 11 2" xfId="189" xr:uid="{00000000-0005-0000-0000-0000BD000000}"/>
    <cellStyle name="Comma 15 11 2 2" xfId="190" xr:uid="{00000000-0005-0000-0000-0000BE000000}"/>
    <cellStyle name="Comma 15 11 3" xfId="191" xr:uid="{00000000-0005-0000-0000-0000BF000000}"/>
    <cellStyle name="Comma 15 12" xfId="192" xr:uid="{00000000-0005-0000-0000-0000C0000000}"/>
    <cellStyle name="Comma 15 13" xfId="193" xr:uid="{00000000-0005-0000-0000-0000C1000000}"/>
    <cellStyle name="Comma 15 2" xfId="194" xr:uid="{00000000-0005-0000-0000-0000C2000000}"/>
    <cellStyle name="Comma 15 2 2" xfId="195" xr:uid="{00000000-0005-0000-0000-0000C3000000}"/>
    <cellStyle name="Comma 15 2 2 10" xfId="196" xr:uid="{00000000-0005-0000-0000-0000C4000000}"/>
    <cellStyle name="Comma 15 2 2 2" xfId="197" xr:uid="{00000000-0005-0000-0000-0000C5000000}"/>
    <cellStyle name="Comma 15 2 2 2 2" xfId="198" xr:uid="{00000000-0005-0000-0000-0000C6000000}"/>
    <cellStyle name="Comma 15 2 2 2 3" xfId="199" xr:uid="{00000000-0005-0000-0000-0000C7000000}"/>
    <cellStyle name="Comma 15 2 2 3" xfId="200" xr:uid="{00000000-0005-0000-0000-0000C8000000}"/>
    <cellStyle name="Comma 15 2 2 3 2" xfId="201" xr:uid="{00000000-0005-0000-0000-0000C9000000}"/>
    <cellStyle name="Comma 15 2 2 3 3" xfId="202" xr:uid="{00000000-0005-0000-0000-0000CA000000}"/>
    <cellStyle name="Comma 15 2 2 4" xfId="203" xr:uid="{00000000-0005-0000-0000-0000CB000000}"/>
    <cellStyle name="Comma 15 2 2 4 2" xfId="204" xr:uid="{00000000-0005-0000-0000-0000CC000000}"/>
    <cellStyle name="Comma 15 2 2 4 2 2" xfId="205" xr:uid="{00000000-0005-0000-0000-0000CD000000}"/>
    <cellStyle name="Comma 15 2 2 4 3" xfId="206" xr:uid="{00000000-0005-0000-0000-0000CE000000}"/>
    <cellStyle name="Comma 15 2 2 5" xfId="207" xr:uid="{00000000-0005-0000-0000-0000CF000000}"/>
    <cellStyle name="Comma 15 2 2 5 2" xfId="208" xr:uid="{00000000-0005-0000-0000-0000D0000000}"/>
    <cellStyle name="Comma 15 2 2 5 2 2" xfId="209" xr:uid="{00000000-0005-0000-0000-0000D1000000}"/>
    <cellStyle name="Comma 15 2 2 5 3" xfId="210" xr:uid="{00000000-0005-0000-0000-0000D2000000}"/>
    <cellStyle name="Comma 15 2 2 6" xfId="211" xr:uid="{00000000-0005-0000-0000-0000D3000000}"/>
    <cellStyle name="Comma 15 2 2 6 2" xfId="212" xr:uid="{00000000-0005-0000-0000-0000D4000000}"/>
    <cellStyle name="Comma 15 2 2 6 2 2" xfId="213" xr:uid="{00000000-0005-0000-0000-0000D5000000}"/>
    <cellStyle name="Comma 15 2 2 6 3" xfId="214" xr:uid="{00000000-0005-0000-0000-0000D6000000}"/>
    <cellStyle name="Comma 15 2 2 7" xfId="215" xr:uid="{00000000-0005-0000-0000-0000D7000000}"/>
    <cellStyle name="Comma 15 2 2 7 2" xfId="216" xr:uid="{00000000-0005-0000-0000-0000D8000000}"/>
    <cellStyle name="Comma 15 2 2 8" xfId="217" xr:uid="{00000000-0005-0000-0000-0000D9000000}"/>
    <cellStyle name="Comma 15 2 2 8 2" xfId="218" xr:uid="{00000000-0005-0000-0000-0000DA000000}"/>
    <cellStyle name="Comma 15 2 2 9" xfId="219" xr:uid="{00000000-0005-0000-0000-0000DB000000}"/>
    <cellStyle name="Comma 15 2 3" xfId="220" xr:uid="{00000000-0005-0000-0000-0000DC000000}"/>
    <cellStyle name="Comma 15 2 3 10" xfId="221" xr:uid="{00000000-0005-0000-0000-0000DD000000}"/>
    <cellStyle name="Comma 15 2 3 2" xfId="222" xr:uid="{00000000-0005-0000-0000-0000DE000000}"/>
    <cellStyle name="Comma 15 2 3 2 2" xfId="223" xr:uid="{00000000-0005-0000-0000-0000DF000000}"/>
    <cellStyle name="Comma 15 2 3 2 3" xfId="224" xr:uid="{00000000-0005-0000-0000-0000E0000000}"/>
    <cellStyle name="Comma 15 2 3 3" xfId="225" xr:uid="{00000000-0005-0000-0000-0000E1000000}"/>
    <cellStyle name="Comma 15 2 3 3 2" xfId="226" xr:uid="{00000000-0005-0000-0000-0000E2000000}"/>
    <cellStyle name="Comma 15 2 3 3 3" xfId="227" xr:uid="{00000000-0005-0000-0000-0000E3000000}"/>
    <cellStyle name="Comma 15 2 3 4" xfId="228" xr:uid="{00000000-0005-0000-0000-0000E4000000}"/>
    <cellStyle name="Comma 15 2 3 4 2" xfId="229" xr:uid="{00000000-0005-0000-0000-0000E5000000}"/>
    <cellStyle name="Comma 15 2 3 4 2 2" xfId="230" xr:uid="{00000000-0005-0000-0000-0000E6000000}"/>
    <cellStyle name="Comma 15 2 3 4 3" xfId="231" xr:uid="{00000000-0005-0000-0000-0000E7000000}"/>
    <cellStyle name="Comma 15 2 3 5" xfId="232" xr:uid="{00000000-0005-0000-0000-0000E8000000}"/>
    <cellStyle name="Comma 15 2 3 5 2" xfId="233" xr:uid="{00000000-0005-0000-0000-0000E9000000}"/>
    <cellStyle name="Comma 15 2 3 5 2 2" xfId="234" xr:uid="{00000000-0005-0000-0000-0000EA000000}"/>
    <cellStyle name="Comma 15 2 3 5 3" xfId="235" xr:uid="{00000000-0005-0000-0000-0000EB000000}"/>
    <cellStyle name="Comma 15 2 3 6" xfId="236" xr:uid="{00000000-0005-0000-0000-0000EC000000}"/>
    <cellStyle name="Comma 15 2 3 6 2" xfId="237" xr:uid="{00000000-0005-0000-0000-0000ED000000}"/>
    <cellStyle name="Comma 15 2 3 6 2 2" xfId="238" xr:uid="{00000000-0005-0000-0000-0000EE000000}"/>
    <cellStyle name="Comma 15 2 3 6 3" xfId="239" xr:uid="{00000000-0005-0000-0000-0000EF000000}"/>
    <cellStyle name="Comma 15 2 3 7" xfId="240" xr:uid="{00000000-0005-0000-0000-0000F0000000}"/>
    <cellStyle name="Comma 15 2 3 7 2" xfId="241" xr:uid="{00000000-0005-0000-0000-0000F1000000}"/>
    <cellStyle name="Comma 15 2 3 8" xfId="242" xr:uid="{00000000-0005-0000-0000-0000F2000000}"/>
    <cellStyle name="Comma 15 2 3 8 2" xfId="243" xr:uid="{00000000-0005-0000-0000-0000F3000000}"/>
    <cellStyle name="Comma 15 2 3 9" xfId="244" xr:uid="{00000000-0005-0000-0000-0000F4000000}"/>
    <cellStyle name="Comma 15 2 4" xfId="245" xr:uid="{00000000-0005-0000-0000-0000F5000000}"/>
    <cellStyle name="Comma 15 2 4 10" xfId="246" xr:uid="{00000000-0005-0000-0000-0000F6000000}"/>
    <cellStyle name="Comma 15 2 4 2" xfId="247" xr:uid="{00000000-0005-0000-0000-0000F7000000}"/>
    <cellStyle name="Comma 15 2 4 3" xfId="248" xr:uid="{00000000-0005-0000-0000-0000F8000000}"/>
    <cellStyle name="Comma 15 2 4 3 2" xfId="249" xr:uid="{00000000-0005-0000-0000-0000F9000000}"/>
    <cellStyle name="Comma 15 2 4 3 2 2" xfId="250" xr:uid="{00000000-0005-0000-0000-0000FA000000}"/>
    <cellStyle name="Comma 15 2 4 3 3" xfId="251" xr:uid="{00000000-0005-0000-0000-0000FB000000}"/>
    <cellStyle name="Comma 15 2 4 4" xfId="252" xr:uid="{00000000-0005-0000-0000-0000FC000000}"/>
    <cellStyle name="Comma 15 2 4 4 2" xfId="253" xr:uid="{00000000-0005-0000-0000-0000FD000000}"/>
    <cellStyle name="Comma 15 2 4 4 2 2" xfId="254" xr:uid="{00000000-0005-0000-0000-0000FE000000}"/>
    <cellStyle name="Comma 15 2 4 4 3" xfId="255" xr:uid="{00000000-0005-0000-0000-0000FF000000}"/>
    <cellStyle name="Comma 15 2 4 5" xfId="256" xr:uid="{00000000-0005-0000-0000-000000010000}"/>
    <cellStyle name="Comma 15 2 4 5 2" xfId="257" xr:uid="{00000000-0005-0000-0000-000001010000}"/>
    <cellStyle name="Comma 15 2 4 5 2 2" xfId="258" xr:uid="{00000000-0005-0000-0000-000002010000}"/>
    <cellStyle name="Comma 15 2 4 5 3" xfId="259" xr:uid="{00000000-0005-0000-0000-000003010000}"/>
    <cellStyle name="Comma 15 2 4 6" xfId="260" xr:uid="{00000000-0005-0000-0000-000004010000}"/>
    <cellStyle name="Comma 15 2 4 6 2" xfId="261" xr:uid="{00000000-0005-0000-0000-000005010000}"/>
    <cellStyle name="Comma 15 2 4 7" xfId="262" xr:uid="{00000000-0005-0000-0000-000006010000}"/>
    <cellStyle name="Comma 15 2 4 7 2" xfId="263" xr:uid="{00000000-0005-0000-0000-000007010000}"/>
    <cellStyle name="Comma 15 2 4 8" xfId="264" xr:uid="{00000000-0005-0000-0000-000008010000}"/>
    <cellStyle name="Comma 15 2 4 9" xfId="265" xr:uid="{00000000-0005-0000-0000-000009010000}"/>
    <cellStyle name="Comma 15 2 5" xfId="266" xr:uid="{00000000-0005-0000-0000-00000A010000}"/>
    <cellStyle name="Comma 15 2 5 2" xfId="267" xr:uid="{00000000-0005-0000-0000-00000B010000}"/>
    <cellStyle name="Comma 15 2 5 3" xfId="268" xr:uid="{00000000-0005-0000-0000-00000C010000}"/>
    <cellStyle name="Comma 15 2 5 4" xfId="269" xr:uid="{00000000-0005-0000-0000-00000D010000}"/>
    <cellStyle name="Comma 15 2 6" xfId="270" xr:uid="{00000000-0005-0000-0000-00000E010000}"/>
    <cellStyle name="Comma 15 2 6 2" xfId="271" xr:uid="{00000000-0005-0000-0000-00000F010000}"/>
    <cellStyle name="Comma 15 2 6 2 2" xfId="272" xr:uid="{00000000-0005-0000-0000-000010010000}"/>
    <cellStyle name="Comma 15 2 6 2 2 2" xfId="273" xr:uid="{00000000-0005-0000-0000-000011010000}"/>
    <cellStyle name="Comma 15 2 6 2 3" xfId="274" xr:uid="{00000000-0005-0000-0000-000012010000}"/>
    <cellStyle name="Comma 15 2 6 3" xfId="275" xr:uid="{00000000-0005-0000-0000-000013010000}"/>
    <cellStyle name="Comma 15 2 6 3 2" xfId="276" xr:uid="{00000000-0005-0000-0000-000014010000}"/>
    <cellStyle name="Comma 15 2 6 3 2 2" xfId="277" xr:uid="{00000000-0005-0000-0000-000015010000}"/>
    <cellStyle name="Comma 15 2 6 3 3" xfId="278" xr:uid="{00000000-0005-0000-0000-000016010000}"/>
    <cellStyle name="Comma 15 2 6 4" xfId="279" xr:uid="{00000000-0005-0000-0000-000017010000}"/>
    <cellStyle name="Comma 15 2 6 4 2" xfId="280" xr:uid="{00000000-0005-0000-0000-000018010000}"/>
    <cellStyle name="Comma 15 2 6 4 2 2" xfId="281" xr:uid="{00000000-0005-0000-0000-000019010000}"/>
    <cellStyle name="Comma 15 2 6 4 3" xfId="282" xr:uid="{00000000-0005-0000-0000-00001A010000}"/>
    <cellStyle name="Comma 15 2 6 5" xfId="283" xr:uid="{00000000-0005-0000-0000-00001B010000}"/>
    <cellStyle name="Comma 15 2 6 5 2" xfId="284" xr:uid="{00000000-0005-0000-0000-00001C010000}"/>
    <cellStyle name="Comma 15 2 6 6" xfId="285" xr:uid="{00000000-0005-0000-0000-00001D010000}"/>
    <cellStyle name="Comma 15 2 6 6 2" xfId="286" xr:uid="{00000000-0005-0000-0000-00001E010000}"/>
    <cellStyle name="Comma 15 2 6 7" xfId="287" xr:uid="{00000000-0005-0000-0000-00001F010000}"/>
    <cellStyle name="Comma 15 2 7" xfId="288" xr:uid="{00000000-0005-0000-0000-000020010000}"/>
    <cellStyle name="Comma 15 2 7 2" xfId="289" xr:uid="{00000000-0005-0000-0000-000021010000}"/>
    <cellStyle name="Comma 15 2 7 2 2" xfId="290" xr:uid="{00000000-0005-0000-0000-000022010000}"/>
    <cellStyle name="Comma 15 2 7 3" xfId="291" xr:uid="{00000000-0005-0000-0000-000023010000}"/>
    <cellStyle name="Comma 15 2 8" xfId="292" xr:uid="{00000000-0005-0000-0000-000024010000}"/>
    <cellStyle name="Comma 15 2 8 2" xfId="293" xr:uid="{00000000-0005-0000-0000-000025010000}"/>
    <cellStyle name="Comma 15 2 8 2 2" xfId="294" xr:uid="{00000000-0005-0000-0000-000026010000}"/>
    <cellStyle name="Comma 15 2 8 3" xfId="295" xr:uid="{00000000-0005-0000-0000-000027010000}"/>
    <cellStyle name="Comma 15 2 9" xfId="296" xr:uid="{00000000-0005-0000-0000-000028010000}"/>
    <cellStyle name="Comma 15 3" xfId="297" xr:uid="{00000000-0005-0000-0000-000029010000}"/>
    <cellStyle name="Comma 15 3 10" xfId="298" xr:uid="{00000000-0005-0000-0000-00002A010000}"/>
    <cellStyle name="Comma 15 3 11" xfId="299" xr:uid="{00000000-0005-0000-0000-00002B010000}"/>
    <cellStyle name="Comma 15 3 2" xfId="300" xr:uid="{00000000-0005-0000-0000-00002C010000}"/>
    <cellStyle name="Comma 15 3 2 10" xfId="301" xr:uid="{00000000-0005-0000-0000-00002D010000}"/>
    <cellStyle name="Comma 15 3 2 2" xfId="302" xr:uid="{00000000-0005-0000-0000-00002E010000}"/>
    <cellStyle name="Comma 15 3 2 2 2" xfId="303" xr:uid="{00000000-0005-0000-0000-00002F010000}"/>
    <cellStyle name="Comma 15 3 2 2 3" xfId="304" xr:uid="{00000000-0005-0000-0000-000030010000}"/>
    <cellStyle name="Comma 15 3 2 3" xfId="305" xr:uid="{00000000-0005-0000-0000-000031010000}"/>
    <cellStyle name="Comma 15 3 2 3 2" xfId="306" xr:uid="{00000000-0005-0000-0000-000032010000}"/>
    <cellStyle name="Comma 15 3 2 3 3" xfId="307" xr:uid="{00000000-0005-0000-0000-000033010000}"/>
    <cellStyle name="Comma 15 3 2 4" xfId="308" xr:uid="{00000000-0005-0000-0000-000034010000}"/>
    <cellStyle name="Comma 15 3 2 4 2" xfId="309" xr:uid="{00000000-0005-0000-0000-000035010000}"/>
    <cellStyle name="Comma 15 3 2 4 2 2" xfId="310" xr:uid="{00000000-0005-0000-0000-000036010000}"/>
    <cellStyle name="Comma 15 3 2 4 3" xfId="311" xr:uid="{00000000-0005-0000-0000-000037010000}"/>
    <cellStyle name="Comma 15 3 2 5" xfId="312" xr:uid="{00000000-0005-0000-0000-000038010000}"/>
    <cellStyle name="Comma 15 3 2 5 2" xfId="313" xr:uid="{00000000-0005-0000-0000-000039010000}"/>
    <cellStyle name="Comma 15 3 2 5 2 2" xfId="314" xr:uid="{00000000-0005-0000-0000-00003A010000}"/>
    <cellStyle name="Comma 15 3 2 5 3" xfId="315" xr:uid="{00000000-0005-0000-0000-00003B010000}"/>
    <cellStyle name="Comma 15 3 2 6" xfId="316" xr:uid="{00000000-0005-0000-0000-00003C010000}"/>
    <cellStyle name="Comma 15 3 2 6 2" xfId="317" xr:uid="{00000000-0005-0000-0000-00003D010000}"/>
    <cellStyle name="Comma 15 3 2 6 2 2" xfId="318" xr:uid="{00000000-0005-0000-0000-00003E010000}"/>
    <cellStyle name="Comma 15 3 2 6 3" xfId="319" xr:uid="{00000000-0005-0000-0000-00003F010000}"/>
    <cellStyle name="Comma 15 3 2 7" xfId="320" xr:uid="{00000000-0005-0000-0000-000040010000}"/>
    <cellStyle name="Comma 15 3 2 7 2" xfId="321" xr:uid="{00000000-0005-0000-0000-000041010000}"/>
    <cellStyle name="Comma 15 3 2 8" xfId="322" xr:uid="{00000000-0005-0000-0000-000042010000}"/>
    <cellStyle name="Comma 15 3 2 8 2" xfId="323" xr:uid="{00000000-0005-0000-0000-000043010000}"/>
    <cellStyle name="Comma 15 3 2 9" xfId="324" xr:uid="{00000000-0005-0000-0000-000044010000}"/>
    <cellStyle name="Comma 15 3 3" xfId="325" xr:uid="{00000000-0005-0000-0000-000045010000}"/>
    <cellStyle name="Comma 15 3 3 2" xfId="326" xr:uid="{00000000-0005-0000-0000-000046010000}"/>
    <cellStyle name="Comma 15 3 3 3" xfId="327" xr:uid="{00000000-0005-0000-0000-000047010000}"/>
    <cellStyle name="Comma 15 3 4" xfId="328" xr:uid="{00000000-0005-0000-0000-000048010000}"/>
    <cellStyle name="Comma 15 3 4 2" xfId="329" xr:uid="{00000000-0005-0000-0000-000049010000}"/>
    <cellStyle name="Comma 15 3 4 3" xfId="330" xr:uid="{00000000-0005-0000-0000-00004A010000}"/>
    <cellStyle name="Comma 15 3 5" xfId="331" xr:uid="{00000000-0005-0000-0000-00004B010000}"/>
    <cellStyle name="Comma 15 3 5 2" xfId="332" xr:uid="{00000000-0005-0000-0000-00004C010000}"/>
    <cellStyle name="Comma 15 3 5 2 2" xfId="333" xr:uid="{00000000-0005-0000-0000-00004D010000}"/>
    <cellStyle name="Comma 15 3 5 3" xfId="334" xr:uid="{00000000-0005-0000-0000-00004E010000}"/>
    <cellStyle name="Comma 15 3 6" xfId="335" xr:uid="{00000000-0005-0000-0000-00004F010000}"/>
    <cellStyle name="Comma 15 3 6 2" xfId="336" xr:uid="{00000000-0005-0000-0000-000050010000}"/>
    <cellStyle name="Comma 15 3 6 2 2" xfId="337" xr:uid="{00000000-0005-0000-0000-000051010000}"/>
    <cellStyle name="Comma 15 3 6 3" xfId="338" xr:uid="{00000000-0005-0000-0000-000052010000}"/>
    <cellStyle name="Comma 15 3 7" xfId="339" xr:uid="{00000000-0005-0000-0000-000053010000}"/>
    <cellStyle name="Comma 15 3 7 2" xfId="340" xr:uid="{00000000-0005-0000-0000-000054010000}"/>
    <cellStyle name="Comma 15 3 7 2 2" xfId="341" xr:uid="{00000000-0005-0000-0000-000055010000}"/>
    <cellStyle name="Comma 15 3 7 3" xfId="342" xr:uid="{00000000-0005-0000-0000-000056010000}"/>
    <cellStyle name="Comma 15 3 8" xfId="343" xr:uid="{00000000-0005-0000-0000-000057010000}"/>
    <cellStyle name="Comma 15 3 8 2" xfId="344" xr:uid="{00000000-0005-0000-0000-000058010000}"/>
    <cellStyle name="Comma 15 3 9" xfId="345" xr:uid="{00000000-0005-0000-0000-000059010000}"/>
    <cellStyle name="Comma 15 3 9 2" xfId="346" xr:uid="{00000000-0005-0000-0000-00005A010000}"/>
    <cellStyle name="Comma 15 4" xfId="347" xr:uid="{00000000-0005-0000-0000-00005B010000}"/>
    <cellStyle name="Comma 15 4 10" xfId="348" xr:uid="{00000000-0005-0000-0000-00005C010000}"/>
    <cellStyle name="Comma 15 4 2" xfId="349" xr:uid="{00000000-0005-0000-0000-00005D010000}"/>
    <cellStyle name="Comma 15 4 2 2" xfId="350" xr:uid="{00000000-0005-0000-0000-00005E010000}"/>
    <cellStyle name="Comma 15 4 2 3" xfId="351" xr:uid="{00000000-0005-0000-0000-00005F010000}"/>
    <cellStyle name="Comma 15 4 3" xfId="352" xr:uid="{00000000-0005-0000-0000-000060010000}"/>
    <cellStyle name="Comma 15 4 3 2" xfId="353" xr:uid="{00000000-0005-0000-0000-000061010000}"/>
    <cellStyle name="Comma 15 4 3 3" xfId="354" xr:uid="{00000000-0005-0000-0000-000062010000}"/>
    <cellStyle name="Comma 15 4 4" xfId="355" xr:uid="{00000000-0005-0000-0000-000063010000}"/>
    <cellStyle name="Comma 15 4 4 2" xfId="356" xr:uid="{00000000-0005-0000-0000-000064010000}"/>
    <cellStyle name="Comma 15 4 4 2 2" xfId="357" xr:uid="{00000000-0005-0000-0000-000065010000}"/>
    <cellStyle name="Comma 15 4 4 3" xfId="358" xr:uid="{00000000-0005-0000-0000-000066010000}"/>
    <cellStyle name="Comma 15 4 5" xfId="359" xr:uid="{00000000-0005-0000-0000-000067010000}"/>
    <cellStyle name="Comma 15 4 5 2" xfId="360" xr:uid="{00000000-0005-0000-0000-000068010000}"/>
    <cellStyle name="Comma 15 4 5 2 2" xfId="361" xr:uid="{00000000-0005-0000-0000-000069010000}"/>
    <cellStyle name="Comma 15 4 5 3" xfId="362" xr:uid="{00000000-0005-0000-0000-00006A010000}"/>
    <cellStyle name="Comma 15 4 6" xfId="363" xr:uid="{00000000-0005-0000-0000-00006B010000}"/>
    <cellStyle name="Comma 15 4 6 2" xfId="364" xr:uid="{00000000-0005-0000-0000-00006C010000}"/>
    <cellStyle name="Comma 15 4 6 2 2" xfId="365" xr:uid="{00000000-0005-0000-0000-00006D010000}"/>
    <cellStyle name="Comma 15 4 6 3" xfId="366" xr:uid="{00000000-0005-0000-0000-00006E010000}"/>
    <cellStyle name="Comma 15 4 7" xfId="367" xr:uid="{00000000-0005-0000-0000-00006F010000}"/>
    <cellStyle name="Comma 15 4 7 2" xfId="368" xr:uid="{00000000-0005-0000-0000-000070010000}"/>
    <cellStyle name="Comma 15 4 8" xfId="369" xr:uid="{00000000-0005-0000-0000-000071010000}"/>
    <cellStyle name="Comma 15 4 8 2" xfId="370" xr:uid="{00000000-0005-0000-0000-000072010000}"/>
    <cellStyle name="Comma 15 4 9" xfId="371" xr:uid="{00000000-0005-0000-0000-000073010000}"/>
    <cellStyle name="Comma 15 5" xfId="372" xr:uid="{00000000-0005-0000-0000-000074010000}"/>
    <cellStyle name="Comma 15 5 10" xfId="373" xr:uid="{00000000-0005-0000-0000-000075010000}"/>
    <cellStyle name="Comma 15 5 2" xfId="374" xr:uid="{00000000-0005-0000-0000-000076010000}"/>
    <cellStyle name="Comma 15 5 2 2" xfId="375" xr:uid="{00000000-0005-0000-0000-000077010000}"/>
    <cellStyle name="Comma 15 5 2 3" xfId="376" xr:uid="{00000000-0005-0000-0000-000078010000}"/>
    <cellStyle name="Comma 15 5 3" xfId="377" xr:uid="{00000000-0005-0000-0000-000079010000}"/>
    <cellStyle name="Comma 15 5 3 2" xfId="378" xr:uid="{00000000-0005-0000-0000-00007A010000}"/>
    <cellStyle name="Comma 15 5 3 3" xfId="379" xr:uid="{00000000-0005-0000-0000-00007B010000}"/>
    <cellStyle name="Comma 15 5 4" xfId="380" xr:uid="{00000000-0005-0000-0000-00007C010000}"/>
    <cellStyle name="Comma 15 5 4 2" xfId="381" xr:uid="{00000000-0005-0000-0000-00007D010000}"/>
    <cellStyle name="Comma 15 5 4 2 2" xfId="382" xr:uid="{00000000-0005-0000-0000-00007E010000}"/>
    <cellStyle name="Comma 15 5 4 3" xfId="383" xr:uid="{00000000-0005-0000-0000-00007F010000}"/>
    <cellStyle name="Comma 15 5 5" xfId="384" xr:uid="{00000000-0005-0000-0000-000080010000}"/>
    <cellStyle name="Comma 15 5 5 2" xfId="385" xr:uid="{00000000-0005-0000-0000-000081010000}"/>
    <cellStyle name="Comma 15 5 5 2 2" xfId="386" xr:uid="{00000000-0005-0000-0000-000082010000}"/>
    <cellStyle name="Comma 15 5 5 3" xfId="387" xr:uid="{00000000-0005-0000-0000-000083010000}"/>
    <cellStyle name="Comma 15 5 6" xfId="388" xr:uid="{00000000-0005-0000-0000-000084010000}"/>
    <cellStyle name="Comma 15 5 6 2" xfId="389" xr:uid="{00000000-0005-0000-0000-000085010000}"/>
    <cellStyle name="Comma 15 5 6 2 2" xfId="390" xr:uid="{00000000-0005-0000-0000-000086010000}"/>
    <cellStyle name="Comma 15 5 6 3" xfId="391" xr:uid="{00000000-0005-0000-0000-000087010000}"/>
    <cellStyle name="Comma 15 5 7" xfId="392" xr:uid="{00000000-0005-0000-0000-000088010000}"/>
    <cellStyle name="Comma 15 5 7 2" xfId="393" xr:uid="{00000000-0005-0000-0000-000089010000}"/>
    <cellStyle name="Comma 15 5 8" xfId="394" xr:uid="{00000000-0005-0000-0000-00008A010000}"/>
    <cellStyle name="Comma 15 5 8 2" xfId="395" xr:uid="{00000000-0005-0000-0000-00008B010000}"/>
    <cellStyle name="Comma 15 5 9" xfId="396" xr:uid="{00000000-0005-0000-0000-00008C010000}"/>
    <cellStyle name="Comma 15 6" xfId="397" xr:uid="{00000000-0005-0000-0000-00008D010000}"/>
    <cellStyle name="Comma 15 6 10" xfId="398" xr:uid="{00000000-0005-0000-0000-00008E010000}"/>
    <cellStyle name="Comma 15 6 2" xfId="399" xr:uid="{00000000-0005-0000-0000-00008F010000}"/>
    <cellStyle name="Comma 15 6 2 2" xfId="400" xr:uid="{00000000-0005-0000-0000-000090010000}"/>
    <cellStyle name="Comma 15 6 2 3" xfId="401" xr:uid="{00000000-0005-0000-0000-000091010000}"/>
    <cellStyle name="Comma 15 6 3" xfId="402" xr:uid="{00000000-0005-0000-0000-000092010000}"/>
    <cellStyle name="Comma 15 6 3 2" xfId="403" xr:uid="{00000000-0005-0000-0000-000093010000}"/>
    <cellStyle name="Comma 15 6 3 3" xfId="404" xr:uid="{00000000-0005-0000-0000-000094010000}"/>
    <cellStyle name="Comma 15 6 4" xfId="405" xr:uid="{00000000-0005-0000-0000-000095010000}"/>
    <cellStyle name="Comma 15 6 4 2" xfId="406" xr:uid="{00000000-0005-0000-0000-000096010000}"/>
    <cellStyle name="Comma 15 6 4 2 2" xfId="407" xr:uid="{00000000-0005-0000-0000-000097010000}"/>
    <cellStyle name="Comma 15 6 4 3" xfId="408" xr:uid="{00000000-0005-0000-0000-000098010000}"/>
    <cellStyle name="Comma 15 6 5" xfId="409" xr:uid="{00000000-0005-0000-0000-000099010000}"/>
    <cellStyle name="Comma 15 6 5 2" xfId="410" xr:uid="{00000000-0005-0000-0000-00009A010000}"/>
    <cellStyle name="Comma 15 6 5 2 2" xfId="411" xr:uid="{00000000-0005-0000-0000-00009B010000}"/>
    <cellStyle name="Comma 15 6 5 3" xfId="412" xr:uid="{00000000-0005-0000-0000-00009C010000}"/>
    <cellStyle name="Comma 15 6 6" xfId="413" xr:uid="{00000000-0005-0000-0000-00009D010000}"/>
    <cellStyle name="Comma 15 6 6 2" xfId="414" xr:uid="{00000000-0005-0000-0000-00009E010000}"/>
    <cellStyle name="Comma 15 6 6 2 2" xfId="415" xr:uid="{00000000-0005-0000-0000-00009F010000}"/>
    <cellStyle name="Comma 15 6 6 3" xfId="416" xr:uid="{00000000-0005-0000-0000-0000A0010000}"/>
    <cellStyle name="Comma 15 6 7" xfId="417" xr:uid="{00000000-0005-0000-0000-0000A1010000}"/>
    <cellStyle name="Comma 15 6 7 2" xfId="418" xr:uid="{00000000-0005-0000-0000-0000A2010000}"/>
    <cellStyle name="Comma 15 6 8" xfId="419" xr:uid="{00000000-0005-0000-0000-0000A3010000}"/>
    <cellStyle name="Comma 15 6 8 2" xfId="420" xr:uid="{00000000-0005-0000-0000-0000A4010000}"/>
    <cellStyle name="Comma 15 6 9" xfId="421" xr:uid="{00000000-0005-0000-0000-0000A5010000}"/>
    <cellStyle name="Comma 15 7" xfId="422" xr:uid="{00000000-0005-0000-0000-0000A6010000}"/>
    <cellStyle name="Comma 15 7 2" xfId="423" xr:uid="{00000000-0005-0000-0000-0000A7010000}"/>
    <cellStyle name="Comma 15 7 2 2" xfId="424" xr:uid="{00000000-0005-0000-0000-0000A8010000}"/>
    <cellStyle name="Comma 15 7 2 3" xfId="425" xr:uid="{00000000-0005-0000-0000-0000A9010000}"/>
    <cellStyle name="Comma 15 7 3" xfId="426" xr:uid="{00000000-0005-0000-0000-0000AA010000}"/>
    <cellStyle name="Comma 15 7 3 2" xfId="427" xr:uid="{00000000-0005-0000-0000-0000AB010000}"/>
    <cellStyle name="Comma 15 7 3 3" xfId="428" xr:uid="{00000000-0005-0000-0000-0000AC010000}"/>
    <cellStyle name="Comma 15 7 4" xfId="429" xr:uid="{00000000-0005-0000-0000-0000AD010000}"/>
    <cellStyle name="Comma 15 7 5" xfId="430" xr:uid="{00000000-0005-0000-0000-0000AE010000}"/>
    <cellStyle name="Comma 15 8" xfId="431" xr:uid="{00000000-0005-0000-0000-0000AF010000}"/>
    <cellStyle name="Comma 15 8 10" xfId="432" xr:uid="{00000000-0005-0000-0000-0000B0010000}"/>
    <cellStyle name="Comma 15 8 2" xfId="433" xr:uid="{00000000-0005-0000-0000-0000B1010000}"/>
    <cellStyle name="Comma 15 8 3" xfId="434" xr:uid="{00000000-0005-0000-0000-0000B2010000}"/>
    <cellStyle name="Comma 15 8 3 2" xfId="435" xr:uid="{00000000-0005-0000-0000-0000B3010000}"/>
    <cellStyle name="Comma 15 8 3 2 2" xfId="436" xr:uid="{00000000-0005-0000-0000-0000B4010000}"/>
    <cellStyle name="Comma 15 8 3 3" xfId="437" xr:uid="{00000000-0005-0000-0000-0000B5010000}"/>
    <cellStyle name="Comma 15 8 4" xfId="438" xr:uid="{00000000-0005-0000-0000-0000B6010000}"/>
    <cellStyle name="Comma 15 8 4 2" xfId="439" xr:uid="{00000000-0005-0000-0000-0000B7010000}"/>
    <cellStyle name="Comma 15 8 4 2 2" xfId="440" xr:uid="{00000000-0005-0000-0000-0000B8010000}"/>
    <cellStyle name="Comma 15 8 4 3" xfId="441" xr:uid="{00000000-0005-0000-0000-0000B9010000}"/>
    <cellStyle name="Comma 15 8 5" xfId="442" xr:uid="{00000000-0005-0000-0000-0000BA010000}"/>
    <cellStyle name="Comma 15 8 5 2" xfId="443" xr:uid="{00000000-0005-0000-0000-0000BB010000}"/>
    <cellStyle name="Comma 15 8 5 2 2" xfId="444" xr:uid="{00000000-0005-0000-0000-0000BC010000}"/>
    <cellStyle name="Comma 15 8 5 3" xfId="445" xr:uid="{00000000-0005-0000-0000-0000BD010000}"/>
    <cellStyle name="Comma 15 8 6" xfId="446" xr:uid="{00000000-0005-0000-0000-0000BE010000}"/>
    <cellStyle name="Comma 15 8 6 2" xfId="447" xr:uid="{00000000-0005-0000-0000-0000BF010000}"/>
    <cellStyle name="Comma 15 8 7" xfId="448" xr:uid="{00000000-0005-0000-0000-0000C0010000}"/>
    <cellStyle name="Comma 15 8 7 2" xfId="449" xr:uid="{00000000-0005-0000-0000-0000C1010000}"/>
    <cellStyle name="Comma 15 8 8" xfId="450" xr:uid="{00000000-0005-0000-0000-0000C2010000}"/>
    <cellStyle name="Comma 15 8 9" xfId="451" xr:uid="{00000000-0005-0000-0000-0000C3010000}"/>
    <cellStyle name="Comma 15 9" xfId="452" xr:uid="{00000000-0005-0000-0000-0000C4010000}"/>
    <cellStyle name="Comma 15 9 2" xfId="453" xr:uid="{00000000-0005-0000-0000-0000C5010000}"/>
    <cellStyle name="Comma 15 9 3" xfId="454" xr:uid="{00000000-0005-0000-0000-0000C6010000}"/>
    <cellStyle name="Comma 16" xfId="455" xr:uid="{00000000-0005-0000-0000-0000C7010000}"/>
    <cellStyle name="Comma 16 2" xfId="456" xr:uid="{00000000-0005-0000-0000-0000C8010000}"/>
    <cellStyle name="Comma 16 2 2" xfId="457" xr:uid="{00000000-0005-0000-0000-0000C9010000}"/>
    <cellStyle name="Comma 16 2 2 2" xfId="458" xr:uid="{00000000-0005-0000-0000-0000CA010000}"/>
    <cellStyle name="Comma 16 2 2 3" xfId="459" xr:uid="{00000000-0005-0000-0000-0000CB010000}"/>
    <cellStyle name="Comma 16 2 3" xfId="460" xr:uid="{00000000-0005-0000-0000-0000CC010000}"/>
    <cellStyle name="Comma 16 2 3 2" xfId="461" xr:uid="{00000000-0005-0000-0000-0000CD010000}"/>
    <cellStyle name="Comma 16 2 3 3" xfId="462" xr:uid="{00000000-0005-0000-0000-0000CE010000}"/>
    <cellStyle name="Comma 16 2 4" xfId="463" xr:uid="{00000000-0005-0000-0000-0000CF010000}"/>
    <cellStyle name="Comma 16 2 5" xfId="464" xr:uid="{00000000-0005-0000-0000-0000D0010000}"/>
    <cellStyle name="Comma 16 3" xfId="465" xr:uid="{00000000-0005-0000-0000-0000D1010000}"/>
    <cellStyle name="Comma 16 3 2" xfId="466" xr:uid="{00000000-0005-0000-0000-0000D2010000}"/>
    <cellStyle name="Comma 16 3 3" xfId="467" xr:uid="{00000000-0005-0000-0000-0000D3010000}"/>
    <cellStyle name="Comma 16 4" xfId="468" xr:uid="{00000000-0005-0000-0000-0000D4010000}"/>
    <cellStyle name="Comma 16 4 2" xfId="469" xr:uid="{00000000-0005-0000-0000-0000D5010000}"/>
    <cellStyle name="Comma 16 4 3" xfId="470" xr:uid="{00000000-0005-0000-0000-0000D6010000}"/>
    <cellStyle name="Comma 16 5" xfId="471" xr:uid="{00000000-0005-0000-0000-0000D7010000}"/>
    <cellStyle name="Comma 16 5 2" xfId="472" xr:uid="{00000000-0005-0000-0000-0000D8010000}"/>
    <cellStyle name="Comma 16 5 3" xfId="473" xr:uid="{00000000-0005-0000-0000-0000D9010000}"/>
    <cellStyle name="Comma 17" xfId="474" xr:uid="{00000000-0005-0000-0000-0000DA010000}"/>
    <cellStyle name="Comma 17 2" xfId="475" xr:uid="{00000000-0005-0000-0000-0000DB010000}"/>
    <cellStyle name="Comma 17 2 2" xfId="476" xr:uid="{00000000-0005-0000-0000-0000DC010000}"/>
    <cellStyle name="Comma 17 2 3" xfId="477" xr:uid="{00000000-0005-0000-0000-0000DD010000}"/>
    <cellStyle name="Comma 17 2 4" xfId="478" xr:uid="{00000000-0005-0000-0000-0000DE010000}"/>
    <cellStyle name="Comma 18" xfId="479" xr:uid="{00000000-0005-0000-0000-0000DF010000}"/>
    <cellStyle name="Comma 18 10" xfId="480" xr:uid="{00000000-0005-0000-0000-0000E0010000}"/>
    <cellStyle name="Comma 18 11" xfId="481" xr:uid="{00000000-0005-0000-0000-0000E1010000}"/>
    <cellStyle name="Comma 18 12" xfId="482" xr:uid="{00000000-0005-0000-0000-0000E2010000}"/>
    <cellStyle name="Comma 18 2" xfId="483" xr:uid="{00000000-0005-0000-0000-0000E3010000}"/>
    <cellStyle name="Comma 18 2 2" xfId="484" xr:uid="{00000000-0005-0000-0000-0000E4010000}"/>
    <cellStyle name="Comma 18 2 2 2" xfId="485" xr:uid="{00000000-0005-0000-0000-0000E5010000}"/>
    <cellStyle name="Comma 18 2 2 3" xfId="486" xr:uid="{00000000-0005-0000-0000-0000E6010000}"/>
    <cellStyle name="Comma 18 2 3" xfId="487" xr:uid="{00000000-0005-0000-0000-0000E7010000}"/>
    <cellStyle name="Comma 18 3" xfId="488" xr:uid="{00000000-0005-0000-0000-0000E8010000}"/>
    <cellStyle name="Comma 18 4" xfId="489" xr:uid="{00000000-0005-0000-0000-0000E9010000}"/>
    <cellStyle name="Comma 18 4 2" xfId="490" xr:uid="{00000000-0005-0000-0000-0000EA010000}"/>
    <cellStyle name="Comma 18 4 2 2" xfId="491" xr:uid="{00000000-0005-0000-0000-0000EB010000}"/>
    <cellStyle name="Comma 18 4 3" xfId="492" xr:uid="{00000000-0005-0000-0000-0000EC010000}"/>
    <cellStyle name="Comma 18 4 4" xfId="493" xr:uid="{00000000-0005-0000-0000-0000ED010000}"/>
    <cellStyle name="Comma 18 5" xfId="494" xr:uid="{00000000-0005-0000-0000-0000EE010000}"/>
    <cellStyle name="Comma 18 5 2" xfId="495" xr:uid="{00000000-0005-0000-0000-0000EF010000}"/>
    <cellStyle name="Comma 18 5 2 2" xfId="496" xr:uid="{00000000-0005-0000-0000-0000F0010000}"/>
    <cellStyle name="Comma 18 5 3" xfId="497" xr:uid="{00000000-0005-0000-0000-0000F1010000}"/>
    <cellStyle name="Comma 18 6" xfId="498" xr:uid="{00000000-0005-0000-0000-0000F2010000}"/>
    <cellStyle name="Comma 18 6 2" xfId="499" xr:uid="{00000000-0005-0000-0000-0000F3010000}"/>
    <cellStyle name="Comma 18 6 2 2" xfId="500" xr:uid="{00000000-0005-0000-0000-0000F4010000}"/>
    <cellStyle name="Comma 18 6 3" xfId="501" xr:uid="{00000000-0005-0000-0000-0000F5010000}"/>
    <cellStyle name="Comma 18 7" xfId="502" xr:uid="{00000000-0005-0000-0000-0000F6010000}"/>
    <cellStyle name="Comma 18 7 2" xfId="503" xr:uid="{00000000-0005-0000-0000-0000F7010000}"/>
    <cellStyle name="Comma 18 8" xfId="504" xr:uid="{00000000-0005-0000-0000-0000F8010000}"/>
    <cellStyle name="Comma 18 8 2" xfId="505" xr:uid="{00000000-0005-0000-0000-0000F9010000}"/>
    <cellStyle name="Comma 18 9" xfId="506" xr:uid="{00000000-0005-0000-0000-0000FA010000}"/>
    <cellStyle name="Comma 19" xfId="507" xr:uid="{00000000-0005-0000-0000-0000FB010000}"/>
    <cellStyle name="Comma 19 2" xfId="508" xr:uid="{00000000-0005-0000-0000-0000FC010000}"/>
    <cellStyle name="Comma 19 2 2" xfId="509" xr:uid="{00000000-0005-0000-0000-0000FD010000}"/>
    <cellStyle name="Comma 19 3" xfId="510" xr:uid="{00000000-0005-0000-0000-0000FE010000}"/>
    <cellStyle name="Comma 19 4" xfId="511" xr:uid="{00000000-0005-0000-0000-0000FF010000}"/>
    <cellStyle name="Comma 19 5" xfId="512" xr:uid="{00000000-0005-0000-0000-000000020000}"/>
    <cellStyle name="Comma 2" xfId="513" xr:uid="{00000000-0005-0000-0000-000001020000}"/>
    <cellStyle name="Comma 2 10" xfId="514" xr:uid="{00000000-0005-0000-0000-000002020000}"/>
    <cellStyle name="Comma 2 11" xfId="515" xr:uid="{00000000-0005-0000-0000-000003020000}"/>
    <cellStyle name="Comma 2 12" xfId="25692" xr:uid="{EF9F3465-3979-4E8D-AFB5-FDEB75723CE3}"/>
    <cellStyle name="Comma 2 2" xfId="516" xr:uid="{00000000-0005-0000-0000-000004020000}"/>
    <cellStyle name="Comma 2 2 2" xfId="517" xr:uid="{00000000-0005-0000-0000-000005020000}"/>
    <cellStyle name="Comma 2 2 2 2" xfId="518" xr:uid="{00000000-0005-0000-0000-000006020000}"/>
    <cellStyle name="Comma 2 2 3" xfId="519" xr:uid="{00000000-0005-0000-0000-000007020000}"/>
    <cellStyle name="Comma 2 2 4" xfId="520" xr:uid="{00000000-0005-0000-0000-000008020000}"/>
    <cellStyle name="Comma 2 2 4 2" xfId="521" xr:uid="{00000000-0005-0000-0000-000009020000}"/>
    <cellStyle name="Comma 2 2 4 2 2" xfId="522" xr:uid="{00000000-0005-0000-0000-00000A020000}"/>
    <cellStyle name="Comma 2 2 4 3" xfId="523" xr:uid="{00000000-0005-0000-0000-00000B020000}"/>
    <cellStyle name="Comma 2 2 5" xfId="524" xr:uid="{00000000-0005-0000-0000-00000C020000}"/>
    <cellStyle name="Comma 2 2 5 2" xfId="525" xr:uid="{00000000-0005-0000-0000-00000D020000}"/>
    <cellStyle name="Comma 2 2 6" xfId="526" xr:uid="{00000000-0005-0000-0000-00000E020000}"/>
    <cellStyle name="Comma 2 2 6 2" xfId="527" xr:uid="{00000000-0005-0000-0000-00000F020000}"/>
    <cellStyle name="Comma 2 2 7" xfId="528" xr:uid="{00000000-0005-0000-0000-000010020000}"/>
    <cellStyle name="Comma 2 2 8" xfId="529" xr:uid="{00000000-0005-0000-0000-000011020000}"/>
    <cellStyle name="Comma 2 3" xfId="530" xr:uid="{00000000-0005-0000-0000-000012020000}"/>
    <cellStyle name="Comma 2 3 2" xfId="531" xr:uid="{00000000-0005-0000-0000-000013020000}"/>
    <cellStyle name="Comma 2 3 2 2" xfId="532" xr:uid="{00000000-0005-0000-0000-000014020000}"/>
    <cellStyle name="Comma 2 3 3" xfId="533" xr:uid="{00000000-0005-0000-0000-000015020000}"/>
    <cellStyle name="Comma 2 3 3 2" xfId="534" xr:uid="{00000000-0005-0000-0000-000016020000}"/>
    <cellStyle name="Comma 2 3 3 3" xfId="535" xr:uid="{00000000-0005-0000-0000-000017020000}"/>
    <cellStyle name="Comma 2 4" xfId="536" xr:uid="{00000000-0005-0000-0000-000018020000}"/>
    <cellStyle name="Comma 2 4 2" xfId="537" xr:uid="{00000000-0005-0000-0000-000019020000}"/>
    <cellStyle name="Comma 2 4 2 2" xfId="538" xr:uid="{00000000-0005-0000-0000-00001A020000}"/>
    <cellStyle name="Comma 2 4 2 2 2" xfId="539" xr:uid="{00000000-0005-0000-0000-00001B020000}"/>
    <cellStyle name="Comma 2 4 2 3" xfId="540" xr:uid="{00000000-0005-0000-0000-00001C020000}"/>
    <cellStyle name="Comma 2 4 2 4" xfId="541" xr:uid="{00000000-0005-0000-0000-00001D020000}"/>
    <cellStyle name="Comma 2 4 2 5" xfId="542" xr:uid="{00000000-0005-0000-0000-00001E020000}"/>
    <cellStyle name="Comma 2 5" xfId="543" xr:uid="{00000000-0005-0000-0000-00001F020000}"/>
    <cellStyle name="Comma 2 5 2" xfId="544" xr:uid="{00000000-0005-0000-0000-000020020000}"/>
    <cellStyle name="Comma 2 5 2 2" xfId="545" xr:uid="{00000000-0005-0000-0000-000021020000}"/>
    <cellStyle name="Comma 2 5 2 3" xfId="546" xr:uid="{00000000-0005-0000-0000-000022020000}"/>
    <cellStyle name="Comma 2 5 3" xfId="547" xr:uid="{00000000-0005-0000-0000-000023020000}"/>
    <cellStyle name="Comma 2 6" xfId="548" xr:uid="{00000000-0005-0000-0000-000024020000}"/>
    <cellStyle name="Comma 2 6 2" xfId="549" xr:uid="{00000000-0005-0000-0000-000025020000}"/>
    <cellStyle name="Comma 2 6 3" xfId="550" xr:uid="{00000000-0005-0000-0000-000026020000}"/>
    <cellStyle name="Comma 2 7" xfId="551" xr:uid="{00000000-0005-0000-0000-000027020000}"/>
    <cellStyle name="Comma 2 7 2" xfId="552" xr:uid="{00000000-0005-0000-0000-000028020000}"/>
    <cellStyle name="Comma 2 8" xfId="553" xr:uid="{00000000-0005-0000-0000-000029020000}"/>
    <cellStyle name="Comma 2 8 2" xfId="554" xr:uid="{00000000-0005-0000-0000-00002A020000}"/>
    <cellStyle name="Comma 2 9" xfId="555" xr:uid="{00000000-0005-0000-0000-00002B020000}"/>
    <cellStyle name="Comma 20" xfId="556" xr:uid="{00000000-0005-0000-0000-00002C020000}"/>
    <cellStyle name="Comma 20 2" xfId="557" xr:uid="{00000000-0005-0000-0000-00002D020000}"/>
    <cellStyle name="Comma 20 2 2" xfId="558" xr:uid="{00000000-0005-0000-0000-00002E020000}"/>
    <cellStyle name="Comma 20 2 2 2" xfId="559" xr:uid="{00000000-0005-0000-0000-00002F020000}"/>
    <cellStyle name="Comma 20 2 3" xfId="560" xr:uid="{00000000-0005-0000-0000-000030020000}"/>
    <cellStyle name="Comma 20 3" xfId="561" xr:uid="{00000000-0005-0000-0000-000031020000}"/>
    <cellStyle name="Comma 20 3 2" xfId="562" xr:uid="{00000000-0005-0000-0000-000032020000}"/>
    <cellStyle name="Comma 20 3 2 2" xfId="563" xr:uid="{00000000-0005-0000-0000-000033020000}"/>
    <cellStyle name="Comma 20 3 3" xfId="564" xr:uid="{00000000-0005-0000-0000-000034020000}"/>
    <cellStyle name="Comma 20 4" xfId="565" xr:uid="{00000000-0005-0000-0000-000035020000}"/>
    <cellStyle name="Comma 20 4 2" xfId="566" xr:uid="{00000000-0005-0000-0000-000036020000}"/>
    <cellStyle name="Comma 20 4 2 2" xfId="567" xr:uid="{00000000-0005-0000-0000-000037020000}"/>
    <cellStyle name="Comma 20 4 3" xfId="568" xr:uid="{00000000-0005-0000-0000-000038020000}"/>
    <cellStyle name="Comma 20 5" xfId="569" xr:uid="{00000000-0005-0000-0000-000039020000}"/>
    <cellStyle name="Comma 20 5 2" xfId="570" xr:uid="{00000000-0005-0000-0000-00003A020000}"/>
    <cellStyle name="Comma 20 5 2 2" xfId="571" xr:uid="{00000000-0005-0000-0000-00003B020000}"/>
    <cellStyle name="Comma 20 5 3" xfId="572" xr:uid="{00000000-0005-0000-0000-00003C020000}"/>
    <cellStyle name="Comma 20 6" xfId="573" xr:uid="{00000000-0005-0000-0000-00003D020000}"/>
    <cellStyle name="Comma 20 6 2" xfId="574" xr:uid="{00000000-0005-0000-0000-00003E020000}"/>
    <cellStyle name="Comma 20 7" xfId="575" xr:uid="{00000000-0005-0000-0000-00003F020000}"/>
    <cellStyle name="Comma 20 7 2" xfId="576" xr:uid="{00000000-0005-0000-0000-000040020000}"/>
    <cellStyle name="Comma 20 8" xfId="577" xr:uid="{00000000-0005-0000-0000-000041020000}"/>
    <cellStyle name="Comma 21" xfId="578" xr:uid="{00000000-0005-0000-0000-000042020000}"/>
    <cellStyle name="Comma 21 2" xfId="579" xr:uid="{00000000-0005-0000-0000-000043020000}"/>
    <cellStyle name="Comma 21 2 2" xfId="580" xr:uid="{00000000-0005-0000-0000-000044020000}"/>
    <cellStyle name="Comma 21 3" xfId="581" xr:uid="{00000000-0005-0000-0000-000045020000}"/>
    <cellStyle name="Comma 21 4" xfId="582" xr:uid="{00000000-0005-0000-0000-000046020000}"/>
    <cellStyle name="Comma 21 5" xfId="583" xr:uid="{00000000-0005-0000-0000-000047020000}"/>
    <cellStyle name="Comma 21 6" xfId="584" xr:uid="{00000000-0005-0000-0000-000048020000}"/>
    <cellStyle name="Comma 22" xfId="585" xr:uid="{00000000-0005-0000-0000-000049020000}"/>
    <cellStyle name="Comma 22 2" xfId="586" xr:uid="{00000000-0005-0000-0000-00004A020000}"/>
    <cellStyle name="Comma 22 2 2" xfId="587" xr:uid="{00000000-0005-0000-0000-00004B020000}"/>
    <cellStyle name="Comma 22 3" xfId="588" xr:uid="{00000000-0005-0000-0000-00004C020000}"/>
    <cellStyle name="Comma 23" xfId="589" xr:uid="{00000000-0005-0000-0000-00004D020000}"/>
    <cellStyle name="Comma 23 2" xfId="590" xr:uid="{00000000-0005-0000-0000-00004E020000}"/>
    <cellStyle name="Comma 23 2 2" xfId="591" xr:uid="{00000000-0005-0000-0000-00004F020000}"/>
    <cellStyle name="Comma 23 3" xfId="592" xr:uid="{00000000-0005-0000-0000-000050020000}"/>
    <cellStyle name="Comma 24" xfId="593" xr:uid="{00000000-0005-0000-0000-000051020000}"/>
    <cellStyle name="Comma 24 2" xfId="594" xr:uid="{00000000-0005-0000-0000-000052020000}"/>
    <cellStyle name="Comma 24 2 2" xfId="595" xr:uid="{00000000-0005-0000-0000-000053020000}"/>
    <cellStyle name="Comma 24 3" xfId="596" xr:uid="{00000000-0005-0000-0000-000054020000}"/>
    <cellStyle name="Comma 25" xfId="597" xr:uid="{00000000-0005-0000-0000-000055020000}"/>
    <cellStyle name="Comma 25 2" xfId="598" xr:uid="{00000000-0005-0000-0000-000056020000}"/>
    <cellStyle name="Comma 26" xfId="599" xr:uid="{00000000-0005-0000-0000-000057020000}"/>
    <cellStyle name="Comma 26 2" xfId="600" xr:uid="{00000000-0005-0000-0000-000058020000}"/>
    <cellStyle name="Comma 27" xfId="601" xr:uid="{00000000-0005-0000-0000-000059020000}"/>
    <cellStyle name="Comma 28" xfId="602" xr:uid="{00000000-0005-0000-0000-00005A020000}"/>
    <cellStyle name="Comma 29" xfId="603" xr:uid="{00000000-0005-0000-0000-00005B020000}"/>
    <cellStyle name="Comma 3" xfId="604" xr:uid="{00000000-0005-0000-0000-00005C020000}"/>
    <cellStyle name="Comma 3 2" xfId="605" xr:uid="{00000000-0005-0000-0000-00005D020000}"/>
    <cellStyle name="Comma 3 2 2" xfId="606" xr:uid="{00000000-0005-0000-0000-00005E020000}"/>
    <cellStyle name="Comma 3 2 2 2" xfId="607" xr:uid="{00000000-0005-0000-0000-00005F020000}"/>
    <cellStyle name="Comma 3 2 3" xfId="608" xr:uid="{00000000-0005-0000-0000-000060020000}"/>
    <cellStyle name="Comma 3 3" xfId="609" xr:uid="{00000000-0005-0000-0000-000061020000}"/>
    <cellStyle name="Comma 3 3 2" xfId="610" xr:uid="{00000000-0005-0000-0000-000062020000}"/>
    <cellStyle name="Comma 3 4" xfId="611" xr:uid="{00000000-0005-0000-0000-000063020000}"/>
    <cellStyle name="Comma 3 5" xfId="612" xr:uid="{00000000-0005-0000-0000-000064020000}"/>
    <cellStyle name="Comma 3 6" xfId="613" xr:uid="{00000000-0005-0000-0000-000065020000}"/>
    <cellStyle name="Comma 3 6 2" xfId="614" xr:uid="{00000000-0005-0000-0000-000066020000}"/>
    <cellStyle name="Comma 3 6 2 2" xfId="615" xr:uid="{00000000-0005-0000-0000-000067020000}"/>
    <cellStyle name="Comma 3 6 3" xfId="616" xr:uid="{00000000-0005-0000-0000-000068020000}"/>
    <cellStyle name="Comma 3 7" xfId="617" xr:uid="{00000000-0005-0000-0000-000069020000}"/>
    <cellStyle name="Comma 3_Preliminary financial statement_June 11_updated Aug  24_11" xfId="618" xr:uid="{00000000-0005-0000-0000-00006A020000}"/>
    <cellStyle name="Comma 30" xfId="619" xr:uid="{00000000-0005-0000-0000-00006B020000}"/>
    <cellStyle name="Comma 31" xfId="620" xr:uid="{00000000-0005-0000-0000-00006C020000}"/>
    <cellStyle name="Comma 32" xfId="621" xr:uid="{00000000-0005-0000-0000-00006D020000}"/>
    <cellStyle name="Comma 33" xfId="622" xr:uid="{00000000-0005-0000-0000-00006E020000}"/>
    <cellStyle name="Comma 34" xfId="623" xr:uid="{00000000-0005-0000-0000-00006F020000}"/>
    <cellStyle name="Comma 35" xfId="25688" xr:uid="{2ECCEE6B-8E27-445E-B0F4-33DC6CEEC245}"/>
    <cellStyle name="Comma 4" xfId="624" xr:uid="{00000000-0005-0000-0000-000070020000}"/>
    <cellStyle name="Comma 4 2" xfId="625" xr:uid="{00000000-0005-0000-0000-000071020000}"/>
    <cellStyle name="Comma 4 2 2" xfId="626" xr:uid="{00000000-0005-0000-0000-000072020000}"/>
    <cellStyle name="Comma 4 3" xfId="627" xr:uid="{00000000-0005-0000-0000-000073020000}"/>
    <cellStyle name="Comma 4 3 2" xfId="628" xr:uid="{00000000-0005-0000-0000-000074020000}"/>
    <cellStyle name="Comma 4 3 2 2" xfId="629" xr:uid="{00000000-0005-0000-0000-000075020000}"/>
    <cellStyle name="Comma 4 3 3" xfId="630" xr:uid="{00000000-0005-0000-0000-000076020000}"/>
    <cellStyle name="Comma 4 3 4" xfId="631" xr:uid="{00000000-0005-0000-0000-000077020000}"/>
    <cellStyle name="Comma 4 3 5" xfId="632" xr:uid="{00000000-0005-0000-0000-000078020000}"/>
    <cellStyle name="Comma 5" xfId="633" xr:uid="{00000000-0005-0000-0000-000079020000}"/>
    <cellStyle name="Comma 5 2" xfId="634" xr:uid="{00000000-0005-0000-0000-00007A020000}"/>
    <cellStyle name="Comma 5 2 2" xfId="635" xr:uid="{00000000-0005-0000-0000-00007B020000}"/>
    <cellStyle name="Comma 5 3" xfId="636" xr:uid="{00000000-0005-0000-0000-00007C020000}"/>
    <cellStyle name="Comma 6" xfId="637" xr:uid="{00000000-0005-0000-0000-00007D020000}"/>
    <cellStyle name="Comma 6 2" xfId="638" xr:uid="{00000000-0005-0000-0000-00007E020000}"/>
    <cellStyle name="Comma 6 2 2" xfId="639" xr:uid="{00000000-0005-0000-0000-00007F020000}"/>
    <cellStyle name="Comma 6 3" xfId="640" xr:uid="{00000000-0005-0000-0000-000080020000}"/>
    <cellStyle name="Comma 6 4" xfId="641" xr:uid="{00000000-0005-0000-0000-000081020000}"/>
    <cellStyle name="Comma 6_Preliminary financial statement_June 11_updated Aug  24_11" xfId="642" xr:uid="{00000000-0005-0000-0000-000082020000}"/>
    <cellStyle name="Comma 7" xfId="643" xr:uid="{00000000-0005-0000-0000-000083020000}"/>
    <cellStyle name="Comma 7 2" xfId="644" xr:uid="{00000000-0005-0000-0000-000084020000}"/>
    <cellStyle name="Comma 7 2 2" xfId="645" xr:uid="{00000000-0005-0000-0000-000085020000}"/>
    <cellStyle name="Comma 7 3" xfId="646" xr:uid="{00000000-0005-0000-0000-000086020000}"/>
    <cellStyle name="Comma 7 4" xfId="647" xr:uid="{00000000-0005-0000-0000-000087020000}"/>
    <cellStyle name="Comma 8" xfId="648" xr:uid="{00000000-0005-0000-0000-000088020000}"/>
    <cellStyle name="Comma 8 2" xfId="649" xr:uid="{00000000-0005-0000-0000-000089020000}"/>
    <cellStyle name="Comma 8 2 2" xfId="650" xr:uid="{00000000-0005-0000-0000-00008A020000}"/>
    <cellStyle name="Comma 8 3" xfId="651" xr:uid="{00000000-0005-0000-0000-00008B020000}"/>
    <cellStyle name="Comma 8 4" xfId="652" xr:uid="{00000000-0005-0000-0000-00008C020000}"/>
    <cellStyle name="Comma 9" xfId="653" xr:uid="{00000000-0005-0000-0000-00008D020000}"/>
    <cellStyle name="Comma 9 2" xfId="654" xr:uid="{00000000-0005-0000-0000-00008E020000}"/>
    <cellStyle name="Comma 9 2 2" xfId="655" xr:uid="{00000000-0005-0000-0000-00008F020000}"/>
    <cellStyle name="Comma 9 2 2 2" xfId="656" xr:uid="{00000000-0005-0000-0000-000090020000}"/>
    <cellStyle name="Comma 9 2 2 2 2" xfId="657" xr:uid="{00000000-0005-0000-0000-000091020000}"/>
    <cellStyle name="Comma 9 2 2 2 3" xfId="658" xr:uid="{00000000-0005-0000-0000-000092020000}"/>
    <cellStyle name="Comma 9 2 2 3" xfId="659" xr:uid="{00000000-0005-0000-0000-000093020000}"/>
    <cellStyle name="Comma 9 2 2 4" xfId="660" xr:uid="{00000000-0005-0000-0000-000094020000}"/>
    <cellStyle name="Comma 9 2 3" xfId="661" xr:uid="{00000000-0005-0000-0000-000095020000}"/>
    <cellStyle name="Comma 9 2 3 2" xfId="662" xr:uid="{00000000-0005-0000-0000-000096020000}"/>
    <cellStyle name="Comma 9 2 3 3" xfId="663" xr:uid="{00000000-0005-0000-0000-000097020000}"/>
    <cellStyle name="Comma 9 2 4" xfId="664" xr:uid="{00000000-0005-0000-0000-000098020000}"/>
    <cellStyle name="Comma 9 2 5" xfId="665" xr:uid="{00000000-0005-0000-0000-000099020000}"/>
    <cellStyle name="Comma 9 3" xfId="666" xr:uid="{00000000-0005-0000-0000-00009A020000}"/>
    <cellStyle name="Comma 9 3 2" xfId="667" xr:uid="{00000000-0005-0000-0000-00009B020000}"/>
    <cellStyle name="Comma 9 3 3" xfId="668" xr:uid="{00000000-0005-0000-0000-00009C020000}"/>
    <cellStyle name="Comma 9 4" xfId="669" xr:uid="{00000000-0005-0000-0000-00009D020000}"/>
    <cellStyle name="Comma 9 5" xfId="670" xr:uid="{00000000-0005-0000-0000-00009E020000}"/>
    <cellStyle name="Currency 10" xfId="671" xr:uid="{00000000-0005-0000-0000-00009F020000}"/>
    <cellStyle name="Currency 10 2" xfId="672" xr:uid="{00000000-0005-0000-0000-0000A0020000}"/>
    <cellStyle name="Currency 11" xfId="673" xr:uid="{00000000-0005-0000-0000-0000A1020000}"/>
    <cellStyle name="Currency 11 2" xfId="674" xr:uid="{00000000-0005-0000-0000-0000A2020000}"/>
    <cellStyle name="Currency 11 2 2" xfId="675" xr:uid="{00000000-0005-0000-0000-0000A3020000}"/>
    <cellStyle name="Currency 11 2 2 2" xfId="676" xr:uid="{00000000-0005-0000-0000-0000A4020000}"/>
    <cellStyle name="Currency 11 2 2 2 2" xfId="677" xr:uid="{00000000-0005-0000-0000-0000A5020000}"/>
    <cellStyle name="Currency 11 2 2 2 2 2" xfId="678" xr:uid="{00000000-0005-0000-0000-0000A6020000}"/>
    <cellStyle name="Currency 11 2 2 2 2 3" xfId="679" xr:uid="{00000000-0005-0000-0000-0000A7020000}"/>
    <cellStyle name="Currency 11 2 2 2 3" xfId="680" xr:uid="{00000000-0005-0000-0000-0000A8020000}"/>
    <cellStyle name="Currency 11 2 2 2 4" xfId="681" xr:uid="{00000000-0005-0000-0000-0000A9020000}"/>
    <cellStyle name="Currency 11 2 2 3" xfId="682" xr:uid="{00000000-0005-0000-0000-0000AA020000}"/>
    <cellStyle name="Currency 11 2 2 3 2" xfId="683" xr:uid="{00000000-0005-0000-0000-0000AB020000}"/>
    <cellStyle name="Currency 11 2 2 3 3" xfId="684" xr:uid="{00000000-0005-0000-0000-0000AC020000}"/>
    <cellStyle name="Currency 11 2 2 4" xfId="685" xr:uid="{00000000-0005-0000-0000-0000AD020000}"/>
    <cellStyle name="Currency 11 2 2 4 2" xfId="686" xr:uid="{00000000-0005-0000-0000-0000AE020000}"/>
    <cellStyle name="Currency 11 2 2 4 3" xfId="687" xr:uid="{00000000-0005-0000-0000-0000AF020000}"/>
    <cellStyle name="Currency 11 2 2 4 4" xfId="688" xr:uid="{00000000-0005-0000-0000-0000B0020000}"/>
    <cellStyle name="Currency 11 2 3" xfId="689" xr:uid="{00000000-0005-0000-0000-0000B1020000}"/>
    <cellStyle name="Currency 11 2 3 2" xfId="690" xr:uid="{00000000-0005-0000-0000-0000B2020000}"/>
    <cellStyle name="Currency 11 2 3 2 2" xfId="691" xr:uid="{00000000-0005-0000-0000-0000B3020000}"/>
    <cellStyle name="Currency 11 2 3 2 2 2" xfId="692" xr:uid="{00000000-0005-0000-0000-0000B4020000}"/>
    <cellStyle name="Currency 11 2 3 2 2 3" xfId="693" xr:uid="{00000000-0005-0000-0000-0000B5020000}"/>
    <cellStyle name="Currency 11 2 3 2 3" xfId="694" xr:uid="{00000000-0005-0000-0000-0000B6020000}"/>
    <cellStyle name="Currency 11 2 3 3" xfId="695" xr:uid="{00000000-0005-0000-0000-0000B7020000}"/>
    <cellStyle name="Currency 11 2 3 3 2" xfId="696" xr:uid="{00000000-0005-0000-0000-0000B8020000}"/>
    <cellStyle name="Currency 11 2 3 3 2 2" xfId="697" xr:uid="{00000000-0005-0000-0000-0000B9020000}"/>
    <cellStyle name="Currency 11 2 3 3 2 3" xfId="698" xr:uid="{00000000-0005-0000-0000-0000BA020000}"/>
    <cellStyle name="Currency 11 2 3 3 3" xfId="699" xr:uid="{00000000-0005-0000-0000-0000BB020000}"/>
    <cellStyle name="Currency 11 2 3 3 3 2" xfId="700" xr:uid="{00000000-0005-0000-0000-0000BC020000}"/>
    <cellStyle name="Currency 11 2 3 3 3 3" xfId="701" xr:uid="{00000000-0005-0000-0000-0000BD020000}"/>
    <cellStyle name="Currency 11 2 3 3 4" xfId="702" xr:uid="{00000000-0005-0000-0000-0000BE020000}"/>
    <cellStyle name="Currency 11 2 3 4" xfId="703" xr:uid="{00000000-0005-0000-0000-0000BF020000}"/>
    <cellStyle name="Currency 11 2 3 4 2" xfId="704" xr:uid="{00000000-0005-0000-0000-0000C0020000}"/>
    <cellStyle name="Currency 11 2 3 4 3" xfId="705" xr:uid="{00000000-0005-0000-0000-0000C1020000}"/>
    <cellStyle name="Currency 11 2 3 5" xfId="706" xr:uid="{00000000-0005-0000-0000-0000C2020000}"/>
    <cellStyle name="Currency 11 2 3 5 2" xfId="707" xr:uid="{00000000-0005-0000-0000-0000C3020000}"/>
    <cellStyle name="Currency 11 2 3 5 3" xfId="708" xr:uid="{00000000-0005-0000-0000-0000C4020000}"/>
    <cellStyle name="Currency 11 2 3 6" xfId="709" xr:uid="{00000000-0005-0000-0000-0000C5020000}"/>
    <cellStyle name="Currency 11 2 3 7" xfId="710" xr:uid="{00000000-0005-0000-0000-0000C6020000}"/>
    <cellStyle name="Currency 11 2 3 8" xfId="711" xr:uid="{00000000-0005-0000-0000-0000C7020000}"/>
    <cellStyle name="Currency 11 2 4" xfId="712" xr:uid="{00000000-0005-0000-0000-0000C8020000}"/>
    <cellStyle name="Currency 11 2 4 2" xfId="713" xr:uid="{00000000-0005-0000-0000-0000C9020000}"/>
    <cellStyle name="Currency 11 2 4 2 2" xfId="714" xr:uid="{00000000-0005-0000-0000-0000CA020000}"/>
    <cellStyle name="Currency 11 2 4 2 2 2" xfId="715" xr:uid="{00000000-0005-0000-0000-0000CB020000}"/>
    <cellStyle name="Currency 11 2 4 2 2 3" xfId="716" xr:uid="{00000000-0005-0000-0000-0000CC020000}"/>
    <cellStyle name="Currency 11 2 4 2 3" xfId="717" xr:uid="{00000000-0005-0000-0000-0000CD020000}"/>
    <cellStyle name="Currency 11 2 4 2 4" xfId="718" xr:uid="{00000000-0005-0000-0000-0000CE020000}"/>
    <cellStyle name="Currency 11 2 4 3" xfId="719" xr:uid="{00000000-0005-0000-0000-0000CF020000}"/>
    <cellStyle name="Currency 11 2 4 4" xfId="720" xr:uid="{00000000-0005-0000-0000-0000D0020000}"/>
    <cellStyle name="Currency 11 2 4 5" xfId="721" xr:uid="{00000000-0005-0000-0000-0000D1020000}"/>
    <cellStyle name="Currency 11 2 5" xfId="722" xr:uid="{00000000-0005-0000-0000-0000D2020000}"/>
    <cellStyle name="Currency 11 2 5 2" xfId="723" xr:uid="{00000000-0005-0000-0000-0000D3020000}"/>
    <cellStyle name="Currency 11 2 5 3" xfId="724" xr:uid="{00000000-0005-0000-0000-0000D4020000}"/>
    <cellStyle name="Currency 11 2 5 4" xfId="725" xr:uid="{00000000-0005-0000-0000-0000D5020000}"/>
    <cellStyle name="Currency 11 2 6" xfId="726" xr:uid="{00000000-0005-0000-0000-0000D6020000}"/>
    <cellStyle name="Currency 11 2 7" xfId="727" xr:uid="{00000000-0005-0000-0000-0000D7020000}"/>
    <cellStyle name="Currency 11 2 8" xfId="728" xr:uid="{00000000-0005-0000-0000-0000D8020000}"/>
    <cellStyle name="Currency 11 3" xfId="729" xr:uid="{00000000-0005-0000-0000-0000D9020000}"/>
    <cellStyle name="Currency 11 3 2" xfId="730" xr:uid="{00000000-0005-0000-0000-0000DA020000}"/>
    <cellStyle name="Currency 11 3 2 2" xfId="731" xr:uid="{00000000-0005-0000-0000-0000DB020000}"/>
    <cellStyle name="Currency 11 3 2 2 2" xfId="732" xr:uid="{00000000-0005-0000-0000-0000DC020000}"/>
    <cellStyle name="Currency 11 3 2 2 3" xfId="733" xr:uid="{00000000-0005-0000-0000-0000DD020000}"/>
    <cellStyle name="Currency 11 3 2 3" xfId="734" xr:uid="{00000000-0005-0000-0000-0000DE020000}"/>
    <cellStyle name="Currency 11 3 2 4" xfId="735" xr:uid="{00000000-0005-0000-0000-0000DF020000}"/>
    <cellStyle name="Currency 11 3 3" xfId="736" xr:uid="{00000000-0005-0000-0000-0000E0020000}"/>
    <cellStyle name="Currency 11 3 3 2" xfId="737" xr:uid="{00000000-0005-0000-0000-0000E1020000}"/>
    <cellStyle name="Currency 11 3 3 3" xfId="738" xr:uid="{00000000-0005-0000-0000-0000E2020000}"/>
    <cellStyle name="Currency 11 3 4" xfId="739" xr:uid="{00000000-0005-0000-0000-0000E3020000}"/>
    <cellStyle name="Currency 11 3 4 2" xfId="740" xr:uid="{00000000-0005-0000-0000-0000E4020000}"/>
    <cellStyle name="Currency 11 3 4 3" xfId="741" xr:uid="{00000000-0005-0000-0000-0000E5020000}"/>
    <cellStyle name="Currency 11 3 4 4" xfId="742" xr:uid="{00000000-0005-0000-0000-0000E6020000}"/>
    <cellStyle name="Currency 11 4" xfId="743" xr:uid="{00000000-0005-0000-0000-0000E7020000}"/>
    <cellStyle name="Currency 11 4 2" xfId="744" xr:uid="{00000000-0005-0000-0000-0000E8020000}"/>
    <cellStyle name="Currency 11 4 2 2" xfId="745" xr:uid="{00000000-0005-0000-0000-0000E9020000}"/>
    <cellStyle name="Currency 11 4 2 2 2" xfId="746" xr:uid="{00000000-0005-0000-0000-0000EA020000}"/>
    <cellStyle name="Currency 11 4 2 2 3" xfId="747" xr:uid="{00000000-0005-0000-0000-0000EB020000}"/>
    <cellStyle name="Currency 11 4 2 3" xfId="748" xr:uid="{00000000-0005-0000-0000-0000EC020000}"/>
    <cellStyle name="Currency 11 4 3" xfId="749" xr:uid="{00000000-0005-0000-0000-0000ED020000}"/>
    <cellStyle name="Currency 11 4 3 2" xfId="750" xr:uid="{00000000-0005-0000-0000-0000EE020000}"/>
    <cellStyle name="Currency 11 4 3 2 2" xfId="751" xr:uid="{00000000-0005-0000-0000-0000EF020000}"/>
    <cellStyle name="Currency 11 4 3 2 3" xfId="752" xr:uid="{00000000-0005-0000-0000-0000F0020000}"/>
    <cellStyle name="Currency 11 4 3 3" xfId="753" xr:uid="{00000000-0005-0000-0000-0000F1020000}"/>
    <cellStyle name="Currency 11 4 3 3 2" xfId="754" xr:uid="{00000000-0005-0000-0000-0000F2020000}"/>
    <cellStyle name="Currency 11 4 3 3 3" xfId="755" xr:uid="{00000000-0005-0000-0000-0000F3020000}"/>
    <cellStyle name="Currency 11 4 3 4" xfId="756" xr:uid="{00000000-0005-0000-0000-0000F4020000}"/>
    <cellStyle name="Currency 11 4 4" xfId="757" xr:uid="{00000000-0005-0000-0000-0000F5020000}"/>
    <cellStyle name="Currency 11 4 4 2" xfId="758" xr:uid="{00000000-0005-0000-0000-0000F6020000}"/>
    <cellStyle name="Currency 11 4 4 3" xfId="759" xr:uid="{00000000-0005-0000-0000-0000F7020000}"/>
    <cellStyle name="Currency 11 4 5" xfId="760" xr:uid="{00000000-0005-0000-0000-0000F8020000}"/>
    <cellStyle name="Currency 11 4 5 2" xfId="761" xr:uid="{00000000-0005-0000-0000-0000F9020000}"/>
    <cellStyle name="Currency 11 4 5 3" xfId="762" xr:uid="{00000000-0005-0000-0000-0000FA020000}"/>
    <cellStyle name="Currency 11 4 6" xfId="763" xr:uid="{00000000-0005-0000-0000-0000FB020000}"/>
    <cellStyle name="Currency 11 4 7" xfId="764" xr:uid="{00000000-0005-0000-0000-0000FC020000}"/>
    <cellStyle name="Currency 11 4 8" xfId="765" xr:uid="{00000000-0005-0000-0000-0000FD020000}"/>
    <cellStyle name="Currency 11 5" xfId="766" xr:uid="{00000000-0005-0000-0000-0000FE020000}"/>
    <cellStyle name="Currency 11 5 2" xfId="767" xr:uid="{00000000-0005-0000-0000-0000FF020000}"/>
    <cellStyle name="Currency 11 5 2 2" xfId="768" xr:uid="{00000000-0005-0000-0000-000000030000}"/>
    <cellStyle name="Currency 11 5 2 2 2" xfId="769" xr:uid="{00000000-0005-0000-0000-000001030000}"/>
    <cellStyle name="Currency 11 5 2 2 3" xfId="770" xr:uid="{00000000-0005-0000-0000-000002030000}"/>
    <cellStyle name="Currency 11 5 2 3" xfId="771" xr:uid="{00000000-0005-0000-0000-000003030000}"/>
    <cellStyle name="Currency 11 5 2 4" xfId="772" xr:uid="{00000000-0005-0000-0000-000004030000}"/>
    <cellStyle name="Currency 11 5 3" xfId="773" xr:uid="{00000000-0005-0000-0000-000005030000}"/>
    <cellStyle name="Currency 11 5 4" xfId="774" xr:uid="{00000000-0005-0000-0000-000006030000}"/>
    <cellStyle name="Currency 11 5 5" xfId="775" xr:uid="{00000000-0005-0000-0000-000007030000}"/>
    <cellStyle name="Currency 11 6" xfId="776" xr:uid="{00000000-0005-0000-0000-000008030000}"/>
    <cellStyle name="Currency 11 6 2" xfId="777" xr:uid="{00000000-0005-0000-0000-000009030000}"/>
    <cellStyle name="Currency 11 6 3" xfId="778" xr:uid="{00000000-0005-0000-0000-00000A030000}"/>
    <cellStyle name="Currency 11 6 4" xfId="779" xr:uid="{00000000-0005-0000-0000-00000B030000}"/>
    <cellStyle name="Currency 11 7" xfId="780" xr:uid="{00000000-0005-0000-0000-00000C030000}"/>
    <cellStyle name="Currency 11 8" xfId="781" xr:uid="{00000000-0005-0000-0000-00000D030000}"/>
    <cellStyle name="Currency 11 9" xfId="782" xr:uid="{00000000-0005-0000-0000-00000E030000}"/>
    <cellStyle name="Currency 12" xfId="783" xr:uid="{00000000-0005-0000-0000-00000F030000}"/>
    <cellStyle name="Currency 12 2" xfId="784" xr:uid="{00000000-0005-0000-0000-000010030000}"/>
    <cellStyle name="Currency 12 2 2" xfId="785" xr:uid="{00000000-0005-0000-0000-000011030000}"/>
    <cellStyle name="Currency 12 2 2 2" xfId="786" xr:uid="{00000000-0005-0000-0000-000012030000}"/>
    <cellStyle name="Currency 12 2 2 2 2" xfId="787" xr:uid="{00000000-0005-0000-0000-000013030000}"/>
    <cellStyle name="Currency 12 2 2 2 3" xfId="788" xr:uid="{00000000-0005-0000-0000-000014030000}"/>
    <cellStyle name="Currency 12 2 2 3" xfId="789" xr:uid="{00000000-0005-0000-0000-000015030000}"/>
    <cellStyle name="Currency 12 2 2 4" xfId="790" xr:uid="{00000000-0005-0000-0000-000016030000}"/>
    <cellStyle name="Currency 12 2 3" xfId="791" xr:uid="{00000000-0005-0000-0000-000017030000}"/>
    <cellStyle name="Currency 12 2 3 2" xfId="792" xr:uid="{00000000-0005-0000-0000-000018030000}"/>
    <cellStyle name="Currency 12 2 3 3" xfId="793" xr:uid="{00000000-0005-0000-0000-000019030000}"/>
    <cellStyle name="Currency 12 2 4" xfId="794" xr:uid="{00000000-0005-0000-0000-00001A030000}"/>
    <cellStyle name="Currency 12 2 4 2" xfId="795" xr:uid="{00000000-0005-0000-0000-00001B030000}"/>
    <cellStyle name="Currency 12 2 4 3" xfId="796" xr:uid="{00000000-0005-0000-0000-00001C030000}"/>
    <cellStyle name="Currency 12 2 4 4" xfId="797" xr:uid="{00000000-0005-0000-0000-00001D030000}"/>
    <cellStyle name="Currency 12 3" xfId="798" xr:uid="{00000000-0005-0000-0000-00001E030000}"/>
    <cellStyle name="Currency 12 3 2" xfId="799" xr:uid="{00000000-0005-0000-0000-00001F030000}"/>
    <cellStyle name="Currency 12 3 2 2" xfId="800" xr:uid="{00000000-0005-0000-0000-000020030000}"/>
    <cellStyle name="Currency 12 3 2 2 2" xfId="801" xr:uid="{00000000-0005-0000-0000-000021030000}"/>
    <cellStyle name="Currency 12 3 2 2 3" xfId="802" xr:uid="{00000000-0005-0000-0000-000022030000}"/>
    <cellStyle name="Currency 12 3 2 3" xfId="803" xr:uid="{00000000-0005-0000-0000-000023030000}"/>
    <cellStyle name="Currency 12 3 3" xfId="804" xr:uid="{00000000-0005-0000-0000-000024030000}"/>
    <cellStyle name="Currency 12 3 3 2" xfId="805" xr:uid="{00000000-0005-0000-0000-000025030000}"/>
    <cellStyle name="Currency 12 3 3 2 2" xfId="806" xr:uid="{00000000-0005-0000-0000-000026030000}"/>
    <cellStyle name="Currency 12 3 3 2 3" xfId="807" xr:uid="{00000000-0005-0000-0000-000027030000}"/>
    <cellStyle name="Currency 12 3 3 3" xfId="808" xr:uid="{00000000-0005-0000-0000-000028030000}"/>
    <cellStyle name="Currency 12 3 3 3 2" xfId="809" xr:uid="{00000000-0005-0000-0000-000029030000}"/>
    <cellStyle name="Currency 12 3 3 3 3" xfId="810" xr:uid="{00000000-0005-0000-0000-00002A030000}"/>
    <cellStyle name="Currency 12 3 3 4" xfId="811" xr:uid="{00000000-0005-0000-0000-00002B030000}"/>
    <cellStyle name="Currency 12 3 4" xfId="812" xr:uid="{00000000-0005-0000-0000-00002C030000}"/>
    <cellStyle name="Currency 12 3 4 2" xfId="813" xr:uid="{00000000-0005-0000-0000-00002D030000}"/>
    <cellStyle name="Currency 12 3 4 3" xfId="814" xr:uid="{00000000-0005-0000-0000-00002E030000}"/>
    <cellStyle name="Currency 12 3 5" xfId="815" xr:uid="{00000000-0005-0000-0000-00002F030000}"/>
    <cellStyle name="Currency 12 3 5 2" xfId="816" xr:uid="{00000000-0005-0000-0000-000030030000}"/>
    <cellStyle name="Currency 12 3 5 3" xfId="817" xr:uid="{00000000-0005-0000-0000-000031030000}"/>
    <cellStyle name="Currency 12 3 6" xfId="818" xr:uid="{00000000-0005-0000-0000-000032030000}"/>
    <cellStyle name="Currency 12 3 7" xfId="819" xr:uid="{00000000-0005-0000-0000-000033030000}"/>
    <cellStyle name="Currency 12 3 8" xfId="820" xr:uid="{00000000-0005-0000-0000-000034030000}"/>
    <cellStyle name="Currency 12 4" xfId="821" xr:uid="{00000000-0005-0000-0000-000035030000}"/>
    <cellStyle name="Currency 12 4 2" xfId="822" xr:uid="{00000000-0005-0000-0000-000036030000}"/>
    <cellStyle name="Currency 12 4 2 2" xfId="823" xr:uid="{00000000-0005-0000-0000-000037030000}"/>
    <cellStyle name="Currency 12 4 2 2 2" xfId="824" xr:uid="{00000000-0005-0000-0000-000038030000}"/>
    <cellStyle name="Currency 12 4 2 2 3" xfId="825" xr:uid="{00000000-0005-0000-0000-000039030000}"/>
    <cellStyle name="Currency 12 4 2 3" xfId="826" xr:uid="{00000000-0005-0000-0000-00003A030000}"/>
    <cellStyle name="Currency 12 4 2 4" xfId="827" xr:uid="{00000000-0005-0000-0000-00003B030000}"/>
    <cellStyle name="Currency 12 4 3" xfId="828" xr:uid="{00000000-0005-0000-0000-00003C030000}"/>
    <cellStyle name="Currency 12 4 4" xfId="829" xr:uid="{00000000-0005-0000-0000-00003D030000}"/>
    <cellStyle name="Currency 12 4 5" xfId="830" xr:uid="{00000000-0005-0000-0000-00003E030000}"/>
    <cellStyle name="Currency 12 5" xfId="831" xr:uid="{00000000-0005-0000-0000-00003F030000}"/>
    <cellStyle name="Currency 12 5 2" xfId="832" xr:uid="{00000000-0005-0000-0000-000040030000}"/>
    <cellStyle name="Currency 12 5 3" xfId="833" xr:uid="{00000000-0005-0000-0000-000041030000}"/>
    <cellStyle name="Currency 12 5 4" xfId="834" xr:uid="{00000000-0005-0000-0000-000042030000}"/>
    <cellStyle name="Currency 12 6" xfId="835" xr:uid="{00000000-0005-0000-0000-000043030000}"/>
    <cellStyle name="Currency 12 7" xfId="836" xr:uid="{00000000-0005-0000-0000-000044030000}"/>
    <cellStyle name="Currency 12 8" xfId="837" xr:uid="{00000000-0005-0000-0000-000045030000}"/>
    <cellStyle name="Currency 13" xfId="838" xr:uid="{00000000-0005-0000-0000-000046030000}"/>
    <cellStyle name="Currency 13 2" xfId="839" xr:uid="{00000000-0005-0000-0000-000047030000}"/>
    <cellStyle name="Currency 13 2 2" xfId="840" xr:uid="{00000000-0005-0000-0000-000048030000}"/>
    <cellStyle name="Currency 13 2 2 2" xfId="841" xr:uid="{00000000-0005-0000-0000-000049030000}"/>
    <cellStyle name="Currency 13 2 3" xfId="842" xr:uid="{00000000-0005-0000-0000-00004A030000}"/>
    <cellStyle name="Currency 13 2 4" xfId="843" xr:uid="{00000000-0005-0000-0000-00004B030000}"/>
    <cellStyle name="Currency 13 3" xfId="844" xr:uid="{00000000-0005-0000-0000-00004C030000}"/>
    <cellStyle name="Currency 13 3 2" xfId="845" xr:uid="{00000000-0005-0000-0000-00004D030000}"/>
    <cellStyle name="Currency 13 3 2 2" xfId="846" xr:uid="{00000000-0005-0000-0000-00004E030000}"/>
    <cellStyle name="Currency 13 3 3" xfId="847" xr:uid="{00000000-0005-0000-0000-00004F030000}"/>
    <cellStyle name="Currency 13 3 3 2" xfId="848" xr:uid="{00000000-0005-0000-0000-000050030000}"/>
    <cellStyle name="Currency 13 3 4" xfId="849" xr:uid="{00000000-0005-0000-0000-000051030000}"/>
    <cellStyle name="Currency 13 3 5" xfId="850" xr:uid="{00000000-0005-0000-0000-000052030000}"/>
    <cellStyle name="Currency 13 4" xfId="851" xr:uid="{00000000-0005-0000-0000-000053030000}"/>
    <cellStyle name="Currency 13 4 2" xfId="852" xr:uid="{00000000-0005-0000-0000-000054030000}"/>
    <cellStyle name="Currency 13 4 3" xfId="853" xr:uid="{00000000-0005-0000-0000-000055030000}"/>
    <cellStyle name="Currency 13 5" xfId="854" xr:uid="{00000000-0005-0000-0000-000056030000}"/>
    <cellStyle name="Currency 13 5 2" xfId="855" xr:uid="{00000000-0005-0000-0000-000057030000}"/>
    <cellStyle name="Currency 13 6" xfId="856" xr:uid="{00000000-0005-0000-0000-000058030000}"/>
    <cellStyle name="Currency 13 6 2" xfId="857" xr:uid="{00000000-0005-0000-0000-000059030000}"/>
    <cellStyle name="Currency 14" xfId="858" xr:uid="{00000000-0005-0000-0000-00005A030000}"/>
    <cellStyle name="Currency 14 2" xfId="859" xr:uid="{00000000-0005-0000-0000-00005B030000}"/>
    <cellStyle name="Currency 14 2 2" xfId="860" xr:uid="{00000000-0005-0000-0000-00005C030000}"/>
    <cellStyle name="Currency 14 2 3" xfId="861" xr:uid="{00000000-0005-0000-0000-00005D030000}"/>
    <cellStyle name="Currency 14 3" xfId="862" xr:uid="{00000000-0005-0000-0000-00005E030000}"/>
    <cellStyle name="Currency 14 3 2" xfId="863" xr:uid="{00000000-0005-0000-0000-00005F030000}"/>
    <cellStyle name="Currency 14 3 3" xfId="864" xr:uid="{00000000-0005-0000-0000-000060030000}"/>
    <cellStyle name="Currency 14 4" xfId="865" xr:uid="{00000000-0005-0000-0000-000061030000}"/>
    <cellStyle name="Currency 14 4 2" xfId="866" xr:uid="{00000000-0005-0000-0000-000062030000}"/>
    <cellStyle name="Currency 14 4 3" xfId="867" xr:uid="{00000000-0005-0000-0000-000063030000}"/>
    <cellStyle name="Currency 14 5" xfId="868" xr:uid="{00000000-0005-0000-0000-000064030000}"/>
    <cellStyle name="Currency 14 6" xfId="869" xr:uid="{00000000-0005-0000-0000-000065030000}"/>
    <cellStyle name="Currency 14 7" xfId="870" xr:uid="{00000000-0005-0000-0000-000066030000}"/>
    <cellStyle name="Currency 15" xfId="871" xr:uid="{00000000-0005-0000-0000-000067030000}"/>
    <cellStyle name="Currency 15 2" xfId="872" xr:uid="{00000000-0005-0000-0000-000068030000}"/>
    <cellStyle name="Currency 15 2 2" xfId="873" xr:uid="{00000000-0005-0000-0000-000069030000}"/>
    <cellStyle name="Currency 15 2 2 2" xfId="874" xr:uid="{00000000-0005-0000-0000-00006A030000}"/>
    <cellStyle name="Currency 15 2 2 2 2" xfId="875" xr:uid="{00000000-0005-0000-0000-00006B030000}"/>
    <cellStyle name="Currency 15 2 2 2 3" xfId="876" xr:uid="{00000000-0005-0000-0000-00006C030000}"/>
    <cellStyle name="Currency 15 2 2 3" xfId="877" xr:uid="{00000000-0005-0000-0000-00006D030000}"/>
    <cellStyle name="Currency 15 2 2 4" xfId="878" xr:uid="{00000000-0005-0000-0000-00006E030000}"/>
    <cellStyle name="Currency 15 2 3" xfId="879" xr:uid="{00000000-0005-0000-0000-00006F030000}"/>
    <cellStyle name="Currency 15 2 3 2" xfId="880" xr:uid="{00000000-0005-0000-0000-000070030000}"/>
    <cellStyle name="Currency 15 2 3 3" xfId="881" xr:uid="{00000000-0005-0000-0000-000071030000}"/>
    <cellStyle name="Currency 15 2 4" xfId="882" xr:uid="{00000000-0005-0000-0000-000072030000}"/>
    <cellStyle name="Currency 15 2 4 2" xfId="883" xr:uid="{00000000-0005-0000-0000-000073030000}"/>
    <cellStyle name="Currency 15 2 4 3" xfId="884" xr:uid="{00000000-0005-0000-0000-000074030000}"/>
    <cellStyle name="Currency 15 2 4 4" xfId="885" xr:uid="{00000000-0005-0000-0000-000075030000}"/>
    <cellStyle name="Currency 15 3" xfId="886" xr:uid="{00000000-0005-0000-0000-000076030000}"/>
    <cellStyle name="Currency 15 3 2" xfId="887" xr:uid="{00000000-0005-0000-0000-000077030000}"/>
    <cellStyle name="Currency 15 3 2 2" xfId="888" xr:uid="{00000000-0005-0000-0000-000078030000}"/>
    <cellStyle name="Currency 15 3 2 2 2" xfId="889" xr:uid="{00000000-0005-0000-0000-000079030000}"/>
    <cellStyle name="Currency 15 3 2 2 3" xfId="890" xr:uid="{00000000-0005-0000-0000-00007A030000}"/>
    <cellStyle name="Currency 15 3 2 3" xfId="891" xr:uid="{00000000-0005-0000-0000-00007B030000}"/>
    <cellStyle name="Currency 15 3 3" xfId="892" xr:uid="{00000000-0005-0000-0000-00007C030000}"/>
    <cellStyle name="Currency 15 3 3 2" xfId="893" xr:uid="{00000000-0005-0000-0000-00007D030000}"/>
    <cellStyle name="Currency 15 3 3 2 2" xfId="894" xr:uid="{00000000-0005-0000-0000-00007E030000}"/>
    <cellStyle name="Currency 15 3 3 2 3" xfId="895" xr:uid="{00000000-0005-0000-0000-00007F030000}"/>
    <cellStyle name="Currency 15 3 3 3" xfId="896" xr:uid="{00000000-0005-0000-0000-000080030000}"/>
    <cellStyle name="Currency 15 3 3 3 2" xfId="897" xr:uid="{00000000-0005-0000-0000-000081030000}"/>
    <cellStyle name="Currency 15 3 3 3 3" xfId="898" xr:uid="{00000000-0005-0000-0000-000082030000}"/>
    <cellStyle name="Currency 15 3 3 4" xfId="899" xr:uid="{00000000-0005-0000-0000-000083030000}"/>
    <cellStyle name="Currency 15 3 4" xfId="900" xr:uid="{00000000-0005-0000-0000-000084030000}"/>
    <cellStyle name="Currency 15 3 4 2" xfId="901" xr:uid="{00000000-0005-0000-0000-000085030000}"/>
    <cellStyle name="Currency 15 3 4 3" xfId="902" xr:uid="{00000000-0005-0000-0000-000086030000}"/>
    <cellStyle name="Currency 15 3 5" xfId="903" xr:uid="{00000000-0005-0000-0000-000087030000}"/>
    <cellStyle name="Currency 15 3 5 2" xfId="904" xr:uid="{00000000-0005-0000-0000-000088030000}"/>
    <cellStyle name="Currency 15 3 5 3" xfId="905" xr:uid="{00000000-0005-0000-0000-000089030000}"/>
    <cellStyle name="Currency 15 3 6" xfId="906" xr:uid="{00000000-0005-0000-0000-00008A030000}"/>
    <cellStyle name="Currency 15 3 7" xfId="907" xr:uid="{00000000-0005-0000-0000-00008B030000}"/>
    <cellStyle name="Currency 15 3 8" xfId="908" xr:uid="{00000000-0005-0000-0000-00008C030000}"/>
    <cellStyle name="Currency 15 4" xfId="909" xr:uid="{00000000-0005-0000-0000-00008D030000}"/>
    <cellStyle name="Currency 15 4 2" xfId="910" xr:uid="{00000000-0005-0000-0000-00008E030000}"/>
    <cellStyle name="Currency 15 4 2 2" xfId="911" xr:uid="{00000000-0005-0000-0000-00008F030000}"/>
    <cellStyle name="Currency 15 4 2 2 2" xfId="912" xr:uid="{00000000-0005-0000-0000-000090030000}"/>
    <cellStyle name="Currency 15 4 2 2 3" xfId="913" xr:uid="{00000000-0005-0000-0000-000091030000}"/>
    <cellStyle name="Currency 15 4 2 3" xfId="914" xr:uid="{00000000-0005-0000-0000-000092030000}"/>
    <cellStyle name="Currency 15 4 2 4" xfId="915" xr:uid="{00000000-0005-0000-0000-000093030000}"/>
    <cellStyle name="Currency 15 4 3" xfId="916" xr:uid="{00000000-0005-0000-0000-000094030000}"/>
    <cellStyle name="Currency 15 4 4" xfId="917" xr:uid="{00000000-0005-0000-0000-000095030000}"/>
    <cellStyle name="Currency 15 4 5" xfId="918" xr:uid="{00000000-0005-0000-0000-000096030000}"/>
    <cellStyle name="Currency 15 5" xfId="919" xr:uid="{00000000-0005-0000-0000-000097030000}"/>
    <cellStyle name="Currency 15 5 2" xfId="920" xr:uid="{00000000-0005-0000-0000-000098030000}"/>
    <cellStyle name="Currency 15 5 3" xfId="921" xr:uid="{00000000-0005-0000-0000-000099030000}"/>
    <cellStyle name="Currency 15 5 4" xfId="922" xr:uid="{00000000-0005-0000-0000-00009A030000}"/>
    <cellStyle name="Currency 15 6" xfId="923" xr:uid="{00000000-0005-0000-0000-00009B030000}"/>
    <cellStyle name="Currency 15 7" xfId="924" xr:uid="{00000000-0005-0000-0000-00009C030000}"/>
    <cellStyle name="Currency 15 8" xfId="925" xr:uid="{00000000-0005-0000-0000-00009D030000}"/>
    <cellStyle name="Currency 16" xfId="926" xr:uid="{00000000-0005-0000-0000-00009E030000}"/>
    <cellStyle name="Currency 2" xfId="927" xr:uid="{00000000-0005-0000-0000-00009F030000}"/>
    <cellStyle name="Currency 2 10" xfId="928" xr:uid="{00000000-0005-0000-0000-0000A0030000}"/>
    <cellStyle name="Currency 2 10 10" xfId="929" xr:uid="{00000000-0005-0000-0000-0000A1030000}"/>
    <cellStyle name="Currency 2 10 10 2" xfId="930" xr:uid="{00000000-0005-0000-0000-0000A2030000}"/>
    <cellStyle name="Currency 2 10 10 2 2" xfId="931" xr:uid="{00000000-0005-0000-0000-0000A3030000}"/>
    <cellStyle name="Currency 2 10 10 3" xfId="932" xr:uid="{00000000-0005-0000-0000-0000A4030000}"/>
    <cellStyle name="Currency 2 10 11" xfId="933" xr:uid="{00000000-0005-0000-0000-0000A5030000}"/>
    <cellStyle name="Currency 2 10 11 2" xfId="934" xr:uid="{00000000-0005-0000-0000-0000A6030000}"/>
    <cellStyle name="Currency 2 10 12" xfId="935" xr:uid="{00000000-0005-0000-0000-0000A7030000}"/>
    <cellStyle name="Currency 2 10 12 2" xfId="936" xr:uid="{00000000-0005-0000-0000-0000A8030000}"/>
    <cellStyle name="Currency 2 10 13" xfId="937" xr:uid="{00000000-0005-0000-0000-0000A9030000}"/>
    <cellStyle name="Currency 2 10 14" xfId="938" xr:uid="{00000000-0005-0000-0000-0000AA030000}"/>
    <cellStyle name="Currency 2 10 15" xfId="939" xr:uid="{00000000-0005-0000-0000-0000AB030000}"/>
    <cellStyle name="Currency 2 10 2" xfId="940" xr:uid="{00000000-0005-0000-0000-0000AC030000}"/>
    <cellStyle name="Currency 2 10 2 2" xfId="941" xr:uid="{00000000-0005-0000-0000-0000AD030000}"/>
    <cellStyle name="Currency 2 10 2 2 2" xfId="942" xr:uid="{00000000-0005-0000-0000-0000AE030000}"/>
    <cellStyle name="Currency 2 10 2 2 3" xfId="943" xr:uid="{00000000-0005-0000-0000-0000AF030000}"/>
    <cellStyle name="Currency 2 10 2 2 3 2" xfId="944" xr:uid="{00000000-0005-0000-0000-0000B0030000}"/>
    <cellStyle name="Currency 2 10 2 2 3 3" xfId="945" xr:uid="{00000000-0005-0000-0000-0000B1030000}"/>
    <cellStyle name="Currency 2 10 2 2 4" xfId="946" xr:uid="{00000000-0005-0000-0000-0000B2030000}"/>
    <cellStyle name="Currency 2 10 2 2 4 2" xfId="947" xr:uid="{00000000-0005-0000-0000-0000B3030000}"/>
    <cellStyle name="Currency 2 10 2 2 4 2 2" xfId="948" xr:uid="{00000000-0005-0000-0000-0000B4030000}"/>
    <cellStyle name="Currency 2 10 2 2 4 3" xfId="949" xr:uid="{00000000-0005-0000-0000-0000B5030000}"/>
    <cellStyle name="Currency 2 10 2 2 5" xfId="950" xr:uid="{00000000-0005-0000-0000-0000B6030000}"/>
    <cellStyle name="Currency 2 10 2 2 5 2" xfId="951" xr:uid="{00000000-0005-0000-0000-0000B7030000}"/>
    <cellStyle name="Currency 2 10 2 2 5 2 2" xfId="952" xr:uid="{00000000-0005-0000-0000-0000B8030000}"/>
    <cellStyle name="Currency 2 10 2 2 5 3" xfId="953" xr:uid="{00000000-0005-0000-0000-0000B9030000}"/>
    <cellStyle name="Currency 2 10 2 2 6" xfId="954" xr:uid="{00000000-0005-0000-0000-0000BA030000}"/>
    <cellStyle name="Currency 2 10 2 2 6 2" xfId="955" xr:uid="{00000000-0005-0000-0000-0000BB030000}"/>
    <cellStyle name="Currency 2 10 2 2 6 2 2" xfId="956" xr:uid="{00000000-0005-0000-0000-0000BC030000}"/>
    <cellStyle name="Currency 2 10 2 2 6 3" xfId="957" xr:uid="{00000000-0005-0000-0000-0000BD030000}"/>
    <cellStyle name="Currency 2 10 2 2 7" xfId="958" xr:uid="{00000000-0005-0000-0000-0000BE030000}"/>
    <cellStyle name="Currency 2 10 2 2 7 2" xfId="959" xr:uid="{00000000-0005-0000-0000-0000BF030000}"/>
    <cellStyle name="Currency 2 10 2 2 8" xfId="960" xr:uid="{00000000-0005-0000-0000-0000C0030000}"/>
    <cellStyle name="Currency 2 10 2 2 8 2" xfId="961" xr:uid="{00000000-0005-0000-0000-0000C1030000}"/>
    <cellStyle name="Currency 2 10 2 2 9" xfId="962" xr:uid="{00000000-0005-0000-0000-0000C2030000}"/>
    <cellStyle name="Currency 2 10 2 3" xfId="963" xr:uid="{00000000-0005-0000-0000-0000C3030000}"/>
    <cellStyle name="Currency 2 10 2 3 2" xfId="964" xr:uid="{00000000-0005-0000-0000-0000C4030000}"/>
    <cellStyle name="Currency 2 10 2 3 3" xfId="965" xr:uid="{00000000-0005-0000-0000-0000C5030000}"/>
    <cellStyle name="Currency 2 10 2 3 3 2" xfId="966" xr:uid="{00000000-0005-0000-0000-0000C6030000}"/>
    <cellStyle name="Currency 2 10 2 3 3 3" xfId="967" xr:uid="{00000000-0005-0000-0000-0000C7030000}"/>
    <cellStyle name="Currency 2 10 2 3 4" xfId="968" xr:uid="{00000000-0005-0000-0000-0000C8030000}"/>
    <cellStyle name="Currency 2 10 2 3 4 2" xfId="969" xr:uid="{00000000-0005-0000-0000-0000C9030000}"/>
    <cellStyle name="Currency 2 10 2 3 4 2 2" xfId="970" xr:uid="{00000000-0005-0000-0000-0000CA030000}"/>
    <cellStyle name="Currency 2 10 2 3 4 3" xfId="971" xr:uid="{00000000-0005-0000-0000-0000CB030000}"/>
    <cellStyle name="Currency 2 10 2 3 5" xfId="972" xr:uid="{00000000-0005-0000-0000-0000CC030000}"/>
    <cellStyle name="Currency 2 10 2 3 5 2" xfId="973" xr:uid="{00000000-0005-0000-0000-0000CD030000}"/>
    <cellStyle name="Currency 2 10 2 3 5 2 2" xfId="974" xr:uid="{00000000-0005-0000-0000-0000CE030000}"/>
    <cellStyle name="Currency 2 10 2 3 5 3" xfId="975" xr:uid="{00000000-0005-0000-0000-0000CF030000}"/>
    <cellStyle name="Currency 2 10 2 3 6" xfId="976" xr:uid="{00000000-0005-0000-0000-0000D0030000}"/>
    <cellStyle name="Currency 2 10 2 3 6 2" xfId="977" xr:uid="{00000000-0005-0000-0000-0000D1030000}"/>
    <cellStyle name="Currency 2 10 2 3 6 2 2" xfId="978" xr:uid="{00000000-0005-0000-0000-0000D2030000}"/>
    <cellStyle name="Currency 2 10 2 3 6 3" xfId="979" xr:uid="{00000000-0005-0000-0000-0000D3030000}"/>
    <cellStyle name="Currency 2 10 2 3 7" xfId="980" xr:uid="{00000000-0005-0000-0000-0000D4030000}"/>
    <cellStyle name="Currency 2 10 2 3 7 2" xfId="981" xr:uid="{00000000-0005-0000-0000-0000D5030000}"/>
    <cellStyle name="Currency 2 10 2 3 8" xfId="982" xr:uid="{00000000-0005-0000-0000-0000D6030000}"/>
    <cellStyle name="Currency 2 10 2 3 8 2" xfId="983" xr:uid="{00000000-0005-0000-0000-0000D7030000}"/>
    <cellStyle name="Currency 2 10 2 3 9" xfId="984" xr:uid="{00000000-0005-0000-0000-0000D8030000}"/>
    <cellStyle name="Currency 2 10 2 4" xfId="985" xr:uid="{00000000-0005-0000-0000-0000D9030000}"/>
    <cellStyle name="Currency 2 10 2 4 2" xfId="986" xr:uid="{00000000-0005-0000-0000-0000DA030000}"/>
    <cellStyle name="Currency 2 10 2 4 3" xfId="987" xr:uid="{00000000-0005-0000-0000-0000DB030000}"/>
    <cellStyle name="Currency 2 10 2 4 3 2" xfId="988" xr:uid="{00000000-0005-0000-0000-0000DC030000}"/>
    <cellStyle name="Currency 2 10 2 4 3 2 2" xfId="989" xr:uid="{00000000-0005-0000-0000-0000DD030000}"/>
    <cellStyle name="Currency 2 10 2 4 3 3" xfId="990" xr:uid="{00000000-0005-0000-0000-0000DE030000}"/>
    <cellStyle name="Currency 2 10 2 4 4" xfId="991" xr:uid="{00000000-0005-0000-0000-0000DF030000}"/>
    <cellStyle name="Currency 2 10 2 4 4 2" xfId="992" xr:uid="{00000000-0005-0000-0000-0000E0030000}"/>
    <cellStyle name="Currency 2 10 2 4 4 2 2" xfId="993" xr:uid="{00000000-0005-0000-0000-0000E1030000}"/>
    <cellStyle name="Currency 2 10 2 4 4 3" xfId="994" xr:uid="{00000000-0005-0000-0000-0000E2030000}"/>
    <cellStyle name="Currency 2 10 2 4 5" xfId="995" xr:uid="{00000000-0005-0000-0000-0000E3030000}"/>
    <cellStyle name="Currency 2 10 2 4 5 2" xfId="996" xr:uid="{00000000-0005-0000-0000-0000E4030000}"/>
    <cellStyle name="Currency 2 10 2 4 5 2 2" xfId="997" xr:uid="{00000000-0005-0000-0000-0000E5030000}"/>
    <cellStyle name="Currency 2 10 2 4 5 3" xfId="998" xr:uid="{00000000-0005-0000-0000-0000E6030000}"/>
    <cellStyle name="Currency 2 10 2 4 6" xfId="999" xr:uid="{00000000-0005-0000-0000-0000E7030000}"/>
    <cellStyle name="Currency 2 10 2 4 6 2" xfId="1000" xr:uid="{00000000-0005-0000-0000-0000E8030000}"/>
    <cellStyle name="Currency 2 10 2 4 7" xfId="1001" xr:uid="{00000000-0005-0000-0000-0000E9030000}"/>
    <cellStyle name="Currency 2 10 2 4 7 2" xfId="1002" xr:uid="{00000000-0005-0000-0000-0000EA030000}"/>
    <cellStyle name="Currency 2 10 2 4 8" xfId="1003" xr:uid="{00000000-0005-0000-0000-0000EB030000}"/>
    <cellStyle name="Currency 2 10 2 4 9" xfId="1004" xr:uid="{00000000-0005-0000-0000-0000EC030000}"/>
    <cellStyle name="Currency 2 10 2 5" xfId="1005" xr:uid="{00000000-0005-0000-0000-0000ED030000}"/>
    <cellStyle name="Currency 2 10 2 5 2" xfId="1006" xr:uid="{00000000-0005-0000-0000-0000EE030000}"/>
    <cellStyle name="Currency 2 10 2 5 3" xfId="1007" xr:uid="{00000000-0005-0000-0000-0000EF030000}"/>
    <cellStyle name="Currency 2 10 2 6" xfId="1008" xr:uid="{00000000-0005-0000-0000-0000F0030000}"/>
    <cellStyle name="Currency 2 10 2 6 2" xfId="1009" xr:uid="{00000000-0005-0000-0000-0000F1030000}"/>
    <cellStyle name="Currency 2 10 2 6 2 2" xfId="1010" xr:uid="{00000000-0005-0000-0000-0000F2030000}"/>
    <cellStyle name="Currency 2 10 2 6 2 2 2" xfId="1011" xr:uid="{00000000-0005-0000-0000-0000F3030000}"/>
    <cellStyle name="Currency 2 10 2 6 2 3" xfId="1012" xr:uid="{00000000-0005-0000-0000-0000F4030000}"/>
    <cellStyle name="Currency 2 10 2 6 3" xfId="1013" xr:uid="{00000000-0005-0000-0000-0000F5030000}"/>
    <cellStyle name="Currency 2 10 2 6 3 2" xfId="1014" xr:uid="{00000000-0005-0000-0000-0000F6030000}"/>
    <cellStyle name="Currency 2 10 2 6 3 2 2" xfId="1015" xr:uid="{00000000-0005-0000-0000-0000F7030000}"/>
    <cellStyle name="Currency 2 10 2 6 3 3" xfId="1016" xr:uid="{00000000-0005-0000-0000-0000F8030000}"/>
    <cellStyle name="Currency 2 10 2 6 4" xfId="1017" xr:uid="{00000000-0005-0000-0000-0000F9030000}"/>
    <cellStyle name="Currency 2 10 2 6 4 2" xfId="1018" xr:uid="{00000000-0005-0000-0000-0000FA030000}"/>
    <cellStyle name="Currency 2 10 2 6 4 2 2" xfId="1019" xr:uid="{00000000-0005-0000-0000-0000FB030000}"/>
    <cellStyle name="Currency 2 10 2 6 4 3" xfId="1020" xr:uid="{00000000-0005-0000-0000-0000FC030000}"/>
    <cellStyle name="Currency 2 10 2 6 5" xfId="1021" xr:uid="{00000000-0005-0000-0000-0000FD030000}"/>
    <cellStyle name="Currency 2 10 2 6 5 2" xfId="1022" xr:uid="{00000000-0005-0000-0000-0000FE030000}"/>
    <cellStyle name="Currency 2 10 2 6 6" xfId="1023" xr:uid="{00000000-0005-0000-0000-0000FF030000}"/>
    <cellStyle name="Currency 2 10 2 6 6 2" xfId="1024" xr:uid="{00000000-0005-0000-0000-000000040000}"/>
    <cellStyle name="Currency 2 10 2 6 7" xfId="1025" xr:uid="{00000000-0005-0000-0000-000001040000}"/>
    <cellStyle name="Currency 2 10 2 7" xfId="1026" xr:uid="{00000000-0005-0000-0000-000002040000}"/>
    <cellStyle name="Currency 2 10 2 7 2" xfId="1027" xr:uid="{00000000-0005-0000-0000-000003040000}"/>
    <cellStyle name="Currency 2 10 2 7 2 2" xfId="1028" xr:uid="{00000000-0005-0000-0000-000004040000}"/>
    <cellStyle name="Currency 2 10 2 7 3" xfId="1029" xr:uid="{00000000-0005-0000-0000-000005040000}"/>
    <cellStyle name="Currency 2 10 2 8" xfId="1030" xr:uid="{00000000-0005-0000-0000-000006040000}"/>
    <cellStyle name="Currency 2 10 2 8 2" xfId="1031" xr:uid="{00000000-0005-0000-0000-000007040000}"/>
    <cellStyle name="Currency 2 10 2 8 2 2" xfId="1032" xr:uid="{00000000-0005-0000-0000-000008040000}"/>
    <cellStyle name="Currency 2 10 2 8 3" xfId="1033" xr:uid="{00000000-0005-0000-0000-000009040000}"/>
    <cellStyle name="Currency 2 10 3" xfId="1034" xr:uid="{00000000-0005-0000-0000-00000A040000}"/>
    <cellStyle name="Currency 2 10 3 10" xfId="1035" xr:uid="{00000000-0005-0000-0000-00000B040000}"/>
    <cellStyle name="Currency 2 10 3 2" xfId="1036" xr:uid="{00000000-0005-0000-0000-00000C040000}"/>
    <cellStyle name="Currency 2 10 3 2 2" xfId="1037" xr:uid="{00000000-0005-0000-0000-00000D040000}"/>
    <cellStyle name="Currency 2 10 3 2 3" xfId="1038" xr:uid="{00000000-0005-0000-0000-00000E040000}"/>
    <cellStyle name="Currency 2 10 3 2 3 2" xfId="1039" xr:uid="{00000000-0005-0000-0000-00000F040000}"/>
    <cellStyle name="Currency 2 10 3 2 3 3" xfId="1040" xr:uid="{00000000-0005-0000-0000-000010040000}"/>
    <cellStyle name="Currency 2 10 3 2 4" xfId="1041" xr:uid="{00000000-0005-0000-0000-000011040000}"/>
    <cellStyle name="Currency 2 10 3 2 4 2" xfId="1042" xr:uid="{00000000-0005-0000-0000-000012040000}"/>
    <cellStyle name="Currency 2 10 3 2 4 2 2" xfId="1043" xr:uid="{00000000-0005-0000-0000-000013040000}"/>
    <cellStyle name="Currency 2 10 3 2 4 3" xfId="1044" xr:uid="{00000000-0005-0000-0000-000014040000}"/>
    <cellStyle name="Currency 2 10 3 2 5" xfId="1045" xr:uid="{00000000-0005-0000-0000-000015040000}"/>
    <cellStyle name="Currency 2 10 3 2 5 2" xfId="1046" xr:uid="{00000000-0005-0000-0000-000016040000}"/>
    <cellStyle name="Currency 2 10 3 2 5 2 2" xfId="1047" xr:uid="{00000000-0005-0000-0000-000017040000}"/>
    <cellStyle name="Currency 2 10 3 2 5 3" xfId="1048" xr:uid="{00000000-0005-0000-0000-000018040000}"/>
    <cellStyle name="Currency 2 10 3 2 6" xfId="1049" xr:uid="{00000000-0005-0000-0000-000019040000}"/>
    <cellStyle name="Currency 2 10 3 2 6 2" xfId="1050" xr:uid="{00000000-0005-0000-0000-00001A040000}"/>
    <cellStyle name="Currency 2 10 3 2 6 2 2" xfId="1051" xr:uid="{00000000-0005-0000-0000-00001B040000}"/>
    <cellStyle name="Currency 2 10 3 2 6 3" xfId="1052" xr:uid="{00000000-0005-0000-0000-00001C040000}"/>
    <cellStyle name="Currency 2 10 3 2 7" xfId="1053" xr:uid="{00000000-0005-0000-0000-00001D040000}"/>
    <cellStyle name="Currency 2 10 3 2 7 2" xfId="1054" xr:uid="{00000000-0005-0000-0000-00001E040000}"/>
    <cellStyle name="Currency 2 10 3 2 8" xfId="1055" xr:uid="{00000000-0005-0000-0000-00001F040000}"/>
    <cellStyle name="Currency 2 10 3 2 8 2" xfId="1056" xr:uid="{00000000-0005-0000-0000-000020040000}"/>
    <cellStyle name="Currency 2 10 3 2 9" xfId="1057" xr:uid="{00000000-0005-0000-0000-000021040000}"/>
    <cellStyle name="Currency 2 10 3 3" xfId="1058" xr:uid="{00000000-0005-0000-0000-000022040000}"/>
    <cellStyle name="Currency 2 10 3 4" xfId="1059" xr:uid="{00000000-0005-0000-0000-000023040000}"/>
    <cellStyle name="Currency 2 10 3 4 2" xfId="1060" xr:uid="{00000000-0005-0000-0000-000024040000}"/>
    <cellStyle name="Currency 2 10 3 4 3" xfId="1061" xr:uid="{00000000-0005-0000-0000-000025040000}"/>
    <cellStyle name="Currency 2 10 3 5" xfId="1062" xr:uid="{00000000-0005-0000-0000-000026040000}"/>
    <cellStyle name="Currency 2 10 3 5 2" xfId="1063" xr:uid="{00000000-0005-0000-0000-000027040000}"/>
    <cellStyle name="Currency 2 10 3 5 2 2" xfId="1064" xr:uid="{00000000-0005-0000-0000-000028040000}"/>
    <cellStyle name="Currency 2 10 3 5 3" xfId="1065" xr:uid="{00000000-0005-0000-0000-000029040000}"/>
    <cellStyle name="Currency 2 10 3 6" xfId="1066" xr:uid="{00000000-0005-0000-0000-00002A040000}"/>
    <cellStyle name="Currency 2 10 3 6 2" xfId="1067" xr:uid="{00000000-0005-0000-0000-00002B040000}"/>
    <cellStyle name="Currency 2 10 3 6 2 2" xfId="1068" xr:uid="{00000000-0005-0000-0000-00002C040000}"/>
    <cellStyle name="Currency 2 10 3 6 3" xfId="1069" xr:uid="{00000000-0005-0000-0000-00002D040000}"/>
    <cellStyle name="Currency 2 10 3 7" xfId="1070" xr:uid="{00000000-0005-0000-0000-00002E040000}"/>
    <cellStyle name="Currency 2 10 3 7 2" xfId="1071" xr:uid="{00000000-0005-0000-0000-00002F040000}"/>
    <cellStyle name="Currency 2 10 3 7 2 2" xfId="1072" xr:uid="{00000000-0005-0000-0000-000030040000}"/>
    <cellStyle name="Currency 2 10 3 7 3" xfId="1073" xr:uid="{00000000-0005-0000-0000-000031040000}"/>
    <cellStyle name="Currency 2 10 3 8" xfId="1074" xr:uid="{00000000-0005-0000-0000-000032040000}"/>
    <cellStyle name="Currency 2 10 3 8 2" xfId="1075" xr:uid="{00000000-0005-0000-0000-000033040000}"/>
    <cellStyle name="Currency 2 10 3 9" xfId="1076" xr:uid="{00000000-0005-0000-0000-000034040000}"/>
    <cellStyle name="Currency 2 10 3 9 2" xfId="1077" xr:uid="{00000000-0005-0000-0000-000035040000}"/>
    <cellStyle name="Currency 2 10 4" xfId="1078" xr:uid="{00000000-0005-0000-0000-000036040000}"/>
    <cellStyle name="Currency 2 10 4 2" xfId="1079" xr:uid="{00000000-0005-0000-0000-000037040000}"/>
    <cellStyle name="Currency 2 10 4 2 10" xfId="1080" xr:uid="{00000000-0005-0000-0000-000038040000}"/>
    <cellStyle name="Currency 2 10 4 2 2" xfId="1081" xr:uid="{00000000-0005-0000-0000-000039040000}"/>
    <cellStyle name="Currency 2 10 4 2 3" xfId="1082" xr:uid="{00000000-0005-0000-0000-00003A040000}"/>
    <cellStyle name="Currency 2 10 4 2 4" xfId="1083" xr:uid="{00000000-0005-0000-0000-00003B040000}"/>
    <cellStyle name="Currency 2 10 4 2 4 2" xfId="1084" xr:uid="{00000000-0005-0000-0000-00003C040000}"/>
    <cellStyle name="Currency 2 10 4 2 4 2 2" xfId="1085" xr:uid="{00000000-0005-0000-0000-00003D040000}"/>
    <cellStyle name="Currency 2 10 4 2 4 3" xfId="1086" xr:uid="{00000000-0005-0000-0000-00003E040000}"/>
    <cellStyle name="Currency 2 10 4 2 5" xfId="1087" xr:uid="{00000000-0005-0000-0000-00003F040000}"/>
    <cellStyle name="Currency 2 10 4 2 5 2" xfId="1088" xr:uid="{00000000-0005-0000-0000-000040040000}"/>
    <cellStyle name="Currency 2 10 4 2 5 2 2" xfId="1089" xr:uid="{00000000-0005-0000-0000-000041040000}"/>
    <cellStyle name="Currency 2 10 4 2 5 3" xfId="1090" xr:uid="{00000000-0005-0000-0000-000042040000}"/>
    <cellStyle name="Currency 2 10 4 2 6" xfId="1091" xr:uid="{00000000-0005-0000-0000-000043040000}"/>
    <cellStyle name="Currency 2 10 4 2 6 2" xfId="1092" xr:uid="{00000000-0005-0000-0000-000044040000}"/>
    <cellStyle name="Currency 2 10 4 2 6 2 2" xfId="1093" xr:uid="{00000000-0005-0000-0000-000045040000}"/>
    <cellStyle name="Currency 2 10 4 2 6 3" xfId="1094" xr:uid="{00000000-0005-0000-0000-000046040000}"/>
    <cellStyle name="Currency 2 10 4 2 7" xfId="1095" xr:uid="{00000000-0005-0000-0000-000047040000}"/>
    <cellStyle name="Currency 2 10 4 2 7 2" xfId="1096" xr:uid="{00000000-0005-0000-0000-000048040000}"/>
    <cellStyle name="Currency 2 10 4 2 8" xfId="1097" xr:uid="{00000000-0005-0000-0000-000049040000}"/>
    <cellStyle name="Currency 2 10 4 2 8 2" xfId="1098" xr:uid="{00000000-0005-0000-0000-00004A040000}"/>
    <cellStyle name="Currency 2 10 4 2 9" xfId="1099" xr:uid="{00000000-0005-0000-0000-00004B040000}"/>
    <cellStyle name="Currency 2 10 4 3" xfId="1100" xr:uid="{00000000-0005-0000-0000-00004C040000}"/>
    <cellStyle name="Currency 2 10 4 4" xfId="1101" xr:uid="{00000000-0005-0000-0000-00004D040000}"/>
    <cellStyle name="Currency 2 10 4 4 2" xfId="1102" xr:uid="{00000000-0005-0000-0000-00004E040000}"/>
    <cellStyle name="Currency 2 10 4 4 2 2" xfId="1103" xr:uid="{00000000-0005-0000-0000-00004F040000}"/>
    <cellStyle name="Currency 2 10 4 4 3" xfId="1104" xr:uid="{00000000-0005-0000-0000-000050040000}"/>
    <cellStyle name="Currency 2 10 4 5" xfId="1105" xr:uid="{00000000-0005-0000-0000-000051040000}"/>
    <cellStyle name="Currency 2 10 4 5 2" xfId="1106" xr:uid="{00000000-0005-0000-0000-000052040000}"/>
    <cellStyle name="Currency 2 10 4 5 2 2" xfId="1107" xr:uid="{00000000-0005-0000-0000-000053040000}"/>
    <cellStyle name="Currency 2 10 4 5 3" xfId="1108" xr:uid="{00000000-0005-0000-0000-000054040000}"/>
    <cellStyle name="Currency 2 10 5" xfId="1109" xr:uid="{00000000-0005-0000-0000-000055040000}"/>
    <cellStyle name="Currency 2 10 5 2" xfId="1110" xr:uid="{00000000-0005-0000-0000-000056040000}"/>
    <cellStyle name="Currency 2 10 5 3" xfId="1111" xr:uid="{00000000-0005-0000-0000-000057040000}"/>
    <cellStyle name="Currency 2 10 5 3 2" xfId="1112" xr:uid="{00000000-0005-0000-0000-000058040000}"/>
    <cellStyle name="Currency 2 10 5 3 3" xfId="1113" xr:uid="{00000000-0005-0000-0000-000059040000}"/>
    <cellStyle name="Currency 2 10 5 4" xfId="1114" xr:uid="{00000000-0005-0000-0000-00005A040000}"/>
    <cellStyle name="Currency 2 10 5 4 2" xfId="1115" xr:uid="{00000000-0005-0000-0000-00005B040000}"/>
    <cellStyle name="Currency 2 10 5 4 2 2" xfId="1116" xr:uid="{00000000-0005-0000-0000-00005C040000}"/>
    <cellStyle name="Currency 2 10 5 4 3" xfId="1117" xr:uid="{00000000-0005-0000-0000-00005D040000}"/>
    <cellStyle name="Currency 2 10 5 5" xfId="1118" xr:uid="{00000000-0005-0000-0000-00005E040000}"/>
    <cellStyle name="Currency 2 10 5 5 2" xfId="1119" xr:uid="{00000000-0005-0000-0000-00005F040000}"/>
    <cellStyle name="Currency 2 10 5 5 2 2" xfId="1120" xr:uid="{00000000-0005-0000-0000-000060040000}"/>
    <cellStyle name="Currency 2 10 5 5 3" xfId="1121" xr:uid="{00000000-0005-0000-0000-000061040000}"/>
    <cellStyle name="Currency 2 10 5 6" xfId="1122" xr:uid="{00000000-0005-0000-0000-000062040000}"/>
    <cellStyle name="Currency 2 10 5 6 2" xfId="1123" xr:uid="{00000000-0005-0000-0000-000063040000}"/>
    <cellStyle name="Currency 2 10 5 6 2 2" xfId="1124" xr:uid="{00000000-0005-0000-0000-000064040000}"/>
    <cellStyle name="Currency 2 10 5 6 3" xfId="1125" xr:uid="{00000000-0005-0000-0000-000065040000}"/>
    <cellStyle name="Currency 2 10 5 7" xfId="1126" xr:uid="{00000000-0005-0000-0000-000066040000}"/>
    <cellStyle name="Currency 2 10 5 7 2" xfId="1127" xr:uid="{00000000-0005-0000-0000-000067040000}"/>
    <cellStyle name="Currency 2 10 5 8" xfId="1128" xr:uid="{00000000-0005-0000-0000-000068040000}"/>
    <cellStyle name="Currency 2 10 5 8 2" xfId="1129" xr:uid="{00000000-0005-0000-0000-000069040000}"/>
    <cellStyle name="Currency 2 10 5 9" xfId="1130" xr:uid="{00000000-0005-0000-0000-00006A040000}"/>
    <cellStyle name="Currency 2 10 6" xfId="1131" xr:uid="{00000000-0005-0000-0000-00006B040000}"/>
    <cellStyle name="Currency 2 10 6 2" xfId="1132" xr:uid="{00000000-0005-0000-0000-00006C040000}"/>
    <cellStyle name="Currency 2 10 6 3" xfId="1133" xr:uid="{00000000-0005-0000-0000-00006D040000}"/>
    <cellStyle name="Currency 2 10 7" xfId="1134" xr:uid="{00000000-0005-0000-0000-00006E040000}"/>
    <cellStyle name="Currency 2 10 8" xfId="1135" xr:uid="{00000000-0005-0000-0000-00006F040000}"/>
    <cellStyle name="Currency 2 10 8 2" xfId="1136" xr:uid="{00000000-0005-0000-0000-000070040000}"/>
    <cellStyle name="Currency 2 10 8 2 2" xfId="1137" xr:uid="{00000000-0005-0000-0000-000071040000}"/>
    <cellStyle name="Currency 2 10 8 3" xfId="1138" xr:uid="{00000000-0005-0000-0000-000072040000}"/>
    <cellStyle name="Currency 2 10 8 4" xfId="1139" xr:uid="{00000000-0005-0000-0000-000073040000}"/>
    <cellStyle name="Currency 2 10 9" xfId="1140" xr:uid="{00000000-0005-0000-0000-000074040000}"/>
    <cellStyle name="Currency 2 10 9 2" xfId="1141" xr:uid="{00000000-0005-0000-0000-000075040000}"/>
    <cellStyle name="Currency 2 10 9 2 2" xfId="1142" xr:uid="{00000000-0005-0000-0000-000076040000}"/>
    <cellStyle name="Currency 2 10 9 3" xfId="1143" xr:uid="{00000000-0005-0000-0000-000077040000}"/>
    <cellStyle name="Currency 2 11" xfId="1144" xr:uid="{00000000-0005-0000-0000-000078040000}"/>
    <cellStyle name="Currency 2 11 2" xfId="1145" xr:uid="{00000000-0005-0000-0000-000079040000}"/>
    <cellStyle name="Currency 2 11 2 2" xfId="1146" xr:uid="{00000000-0005-0000-0000-00007A040000}"/>
    <cellStyle name="Currency 2 11 2 3" xfId="1147" xr:uid="{00000000-0005-0000-0000-00007B040000}"/>
    <cellStyle name="Currency 2 11 2 3 2" xfId="1148" xr:uid="{00000000-0005-0000-0000-00007C040000}"/>
    <cellStyle name="Currency 2 11 2 3 3" xfId="1149" xr:uid="{00000000-0005-0000-0000-00007D040000}"/>
    <cellStyle name="Currency 2 11 2 4" xfId="1150" xr:uid="{00000000-0005-0000-0000-00007E040000}"/>
    <cellStyle name="Currency 2 11 2 4 2" xfId="1151" xr:uid="{00000000-0005-0000-0000-00007F040000}"/>
    <cellStyle name="Currency 2 11 2 4 2 2" xfId="1152" xr:uid="{00000000-0005-0000-0000-000080040000}"/>
    <cellStyle name="Currency 2 11 2 4 3" xfId="1153" xr:uid="{00000000-0005-0000-0000-000081040000}"/>
    <cellStyle name="Currency 2 11 2 5" xfId="1154" xr:uid="{00000000-0005-0000-0000-000082040000}"/>
    <cellStyle name="Currency 2 11 2 5 2" xfId="1155" xr:uid="{00000000-0005-0000-0000-000083040000}"/>
    <cellStyle name="Currency 2 11 2 5 2 2" xfId="1156" xr:uid="{00000000-0005-0000-0000-000084040000}"/>
    <cellStyle name="Currency 2 11 2 5 3" xfId="1157" xr:uid="{00000000-0005-0000-0000-000085040000}"/>
    <cellStyle name="Currency 2 11 2 6" xfId="1158" xr:uid="{00000000-0005-0000-0000-000086040000}"/>
    <cellStyle name="Currency 2 11 2 6 2" xfId="1159" xr:uid="{00000000-0005-0000-0000-000087040000}"/>
    <cellStyle name="Currency 2 11 2 6 2 2" xfId="1160" xr:uid="{00000000-0005-0000-0000-000088040000}"/>
    <cellStyle name="Currency 2 11 2 6 3" xfId="1161" xr:uid="{00000000-0005-0000-0000-000089040000}"/>
    <cellStyle name="Currency 2 11 2 7" xfId="1162" xr:uid="{00000000-0005-0000-0000-00008A040000}"/>
    <cellStyle name="Currency 2 11 2 7 2" xfId="1163" xr:uid="{00000000-0005-0000-0000-00008B040000}"/>
    <cellStyle name="Currency 2 11 2 8" xfId="1164" xr:uid="{00000000-0005-0000-0000-00008C040000}"/>
    <cellStyle name="Currency 2 11 2 8 2" xfId="1165" xr:uid="{00000000-0005-0000-0000-00008D040000}"/>
    <cellStyle name="Currency 2 11 2 9" xfId="1166" xr:uid="{00000000-0005-0000-0000-00008E040000}"/>
    <cellStyle name="Currency 2 11 3" xfId="1167" xr:uid="{00000000-0005-0000-0000-00008F040000}"/>
    <cellStyle name="Currency 2 11 3 2" xfId="1168" xr:uid="{00000000-0005-0000-0000-000090040000}"/>
    <cellStyle name="Currency 2 11 3 3" xfId="1169" xr:uid="{00000000-0005-0000-0000-000091040000}"/>
    <cellStyle name="Currency 2 11 3 3 2" xfId="1170" xr:uid="{00000000-0005-0000-0000-000092040000}"/>
    <cellStyle name="Currency 2 11 3 3 3" xfId="1171" xr:uid="{00000000-0005-0000-0000-000093040000}"/>
    <cellStyle name="Currency 2 11 3 4" xfId="1172" xr:uid="{00000000-0005-0000-0000-000094040000}"/>
    <cellStyle name="Currency 2 11 3 4 2" xfId="1173" xr:uid="{00000000-0005-0000-0000-000095040000}"/>
    <cellStyle name="Currency 2 11 3 4 2 2" xfId="1174" xr:uid="{00000000-0005-0000-0000-000096040000}"/>
    <cellStyle name="Currency 2 11 3 4 3" xfId="1175" xr:uid="{00000000-0005-0000-0000-000097040000}"/>
    <cellStyle name="Currency 2 11 3 5" xfId="1176" xr:uid="{00000000-0005-0000-0000-000098040000}"/>
    <cellStyle name="Currency 2 11 3 5 2" xfId="1177" xr:uid="{00000000-0005-0000-0000-000099040000}"/>
    <cellStyle name="Currency 2 11 3 5 2 2" xfId="1178" xr:uid="{00000000-0005-0000-0000-00009A040000}"/>
    <cellStyle name="Currency 2 11 3 5 3" xfId="1179" xr:uid="{00000000-0005-0000-0000-00009B040000}"/>
    <cellStyle name="Currency 2 11 3 6" xfId="1180" xr:uid="{00000000-0005-0000-0000-00009C040000}"/>
    <cellStyle name="Currency 2 11 3 6 2" xfId="1181" xr:uid="{00000000-0005-0000-0000-00009D040000}"/>
    <cellStyle name="Currency 2 11 3 6 2 2" xfId="1182" xr:uid="{00000000-0005-0000-0000-00009E040000}"/>
    <cellStyle name="Currency 2 11 3 6 3" xfId="1183" xr:uid="{00000000-0005-0000-0000-00009F040000}"/>
    <cellStyle name="Currency 2 11 3 7" xfId="1184" xr:uid="{00000000-0005-0000-0000-0000A0040000}"/>
    <cellStyle name="Currency 2 11 3 7 2" xfId="1185" xr:uid="{00000000-0005-0000-0000-0000A1040000}"/>
    <cellStyle name="Currency 2 11 3 8" xfId="1186" xr:uid="{00000000-0005-0000-0000-0000A2040000}"/>
    <cellStyle name="Currency 2 11 3 8 2" xfId="1187" xr:uid="{00000000-0005-0000-0000-0000A3040000}"/>
    <cellStyle name="Currency 2 11 3 9" xfId="1188" xr:uid="{00000000-0005-0000-0000-0000A4040000}"/>
    <cellStyle name="Currency 2 11 4" xfId="1189" xr:uid="{00000000-0005-0000-0000-0000A5040000}"/>
    <cellStyle name="Currency 2 11 4 2" xfId="1190" xr:uid="{00000000-0005-0000-0000-0000A6040000}"/>
    <cellStyle name="Currency 2 11 4 3" xfId="1191" xr:uid="{00000000-0005-0000-0000-0000A7040000}"/>
    <cellStyle name="Currency 2 11 4 3 2" xfId="1192" xr:uid="{00000000-0005-0000-0000-0000A8040000}"/>
    <cellStyle name="Currency 2 11 4 3 2 2" xfId="1193" xr:uid="{00000000-0005-0000-0000-0000A9040000}"/>
    <cellStyle name="Currency 2 11 4 3 3" xfId="1194" xr:uid="{00000000-0005-0000-0000-0000AA040000}"/>
    <cellStyle name="Currency 2 11 4 4" xfId="1195" xr:uid="{00000000-0005-0000-0000-0000AB040000}"/>
    <cellStyle name="Currency 2 11 4 4 2" xfId="1196" xr:uid="{00000000-0005-0000-0000-0000AC040000}"/>
    <cellStyle name="Currency 2 11 4 4 2 2" xfId="1197" xr:uid="{00000000-0005-0000-0000-0000AD040000}"/>
    <cellStyle name="Currency 2 11 4 4 3" xfId="1198" xr:uid="{00000000-0005-0000-0000-0000AE040000}"/>
    <cellStyle name="Currency 2 11 4 5" xfId="1199" xr:uid="{00000000-0005-0000-0000-0000AF040000}"/>
    <cellStyle name="Currency 2 11 4 5 2" xfId="1200" xr:uid="{00000000-0005-0000-0000-0000B0040000}"/>
    <cellStyle name="Currency 2 11 4 5 2 2" xfId="1201" xr:uid="{00000000-0005-0000-0000-0000B1040000}"/>
    <cellStyle name="Currency 2 11 4 5 3" xfId="1202" xr:uid="{00000000-0005-0000-0000-0000B2040000}"/>
    <cellStyle name="Currency 2 11 4 6" xfId="1203" xr:uid="{00000000-0005-0000-0000-0000B3040000}"/>
    <cellStyle name="Currency 2 11 4 6 2" xfId="1204" xr:uid="{00000000-0005-0000-0000-0000B4040000}"/>
    <cellStyle name="Currency 2 11 4 7" xfId="1205" xr:uid="{00000000-0005-0000-0000-0000B5040000}"/>
    <cellStyle name="Currency 2 11 4 7 2" xfId="1206" xr:uid="{00000000-0005-0000-0000-0000B6040000}"/>
    <cellStyle name="Currency 2 11 4 8" xfId="1207" xr:uid="{00000000-0005-0000-0000-0000B7040000}"/>
    <cellStyle name="Currency 2 11 4 9" xfId="1208" xr:uid="{00000000-0005-0000-0000-0000B8040000}"/>
    <cellStyle name="Currency 2 11 5" xfId="1209" xr:uid="{00000000-0005-0000-0000-0000B9040000}"/>
    <cellStyle name="Currency 2 11 5 2" xfId="1210" xr:uid="{00000000-0005-0000-0000-0000BA040000}"/>
    <cellStyle name="Currency 2 11 5 3" xfId="1211" xr:uid="{00000000-0005-0000-0000-0000BB040000}"/>
    <cellStyle name="Currency 2 11 6" xfId="1212" xr:uid="{00000000-0005-0000-0000-0000BC040000}"/>
    <cellStyle name="Currency 2 11 6 2" xfId="1213" xr:uid="{00000000-0005-0000-0000-0000BD040000}"/>
    <cellStyle name="Currency 2 11 6 2 2" xfId="1214" xr:uid="{00000000-0005-0000-0000-0000BE040000}"/>
    <cellStyle name="Currency 2 11 6 2 2 2" xfId="1215" xr:uid="{00000000-0005-0000-0000-0000BF040000}"/>
    <cellStyle name="Currency 2 11 6 2 3" xfId="1216" xr:uid="{00000000-0005-0000-0000-0000C0040000}"/>
    <cellStyle name="Currency 2 11 6 3" xfId="1217" xr:uid="{00000000-0005-0000-0000-0000C1040000}"/>
    <cellStyle name="Currency 2 11 6 3 2" xfId="1218" xr:uid="{00000000-0005-0000-0000-0000C2040000}"/>
    <cellStyle name="Currency 2 11 6 3 2 2" xfId="1219" xr:uid="{00000000-0005-0000-0000-0000C3040000}"/>
    <cellStyle name="Currency 2 11 6 3 3" xfId="1220" xr:uid="{00000000-0005-0000-0000-0000C4040000}"/>
    <cellStyle name="Currency 2 11 6 4" xfId="1221" xr:uid="{00000000-0005-0000-0000-0000C5040000}"/>
    <cellStyle name="Currency 2 11 6 4 2" xfId="1222" xr:uid="{00000000-0005-0000-0000-0000C6040000}"/>
    <cellStyle name="Currency 2 11 6 4 2 2" xfId="1223" xr:uid="{00000000-0005-0000-0000-0000C7040000}"/>
    <cellStyle name="Currency 2 11 6 4 3" xfId="1224" xr:uid="{00000000-0005-0000-0000-0000C8040000}"/>
    <cellStyle name="Currency 2 11 6 5" xfId="1225" xr:uid="{00000000-0005-0000-0000-0000C9040000}"/>
    <cellStyle name="Currency 2 11 6 5 2" xfId="1226" xr:uid="{00000000-0005-0000-0000-0000CA040000}"/>
    <cellStyle name="Currency 2 11 6 6" xfId="1227" xr:uid="{00000000-0005-0000-0000-0000CB040000}"/>
    <cellStyle name="Currency 2 11 6 6 2" xfId="1228" xr:uid="{00000000-0005-0000-0000-0000CC040000}"/>
    <cellStyle name="Currency 2 11 6 7" xfId="1229" xr:uid="{00000000-0005-0000-0000-0000CD040000}"/>
    <cellStyle name="Currency 2 11 7" xfId="1230" xr:uid="{00000000-0005-0000-0000-0000CE040000}"/>
    <cellStyle name="Currency 2 11 7 2" xfId="1231" xr:uid="{00000000-0005-0000-0000-0000CF040000}"/>
    <cellStyle name="Currency 2 11 7 2 2" xfId="1232" xr:uid="{00000000-0005-0000-0000-0000D0040000}"/>
    <cellStyle name="Currency 2 11 7 3" xfId="1233" xr:uid="{00000000-0005-0000-0000-0000D1040000}"/>
    <cellStyle name="Currency 2 11 8" xfId="1234" xr:uid="{00000000-0005-0000-0000-0000D2040000}"/>
    <cellStyle name="Currency 2 11 8 2" xfId="1235" xr:uid="{00000000-0005-0000-0000-0000D3040000}"/>
    <cellStyle name="Currency 2 11 8 2 2" xfId="1236" xr:uid="{00000000-0005-0000-0000-0000D4040000}"/>
    <cellStyle name="Currency 2 11 8 3" xfId="1237" xr:uid="{00000000-0005-0000-0000-0000D5040000}"/>
    <cellStyle name="Currency 2 12" xfId="1238" xr:uid="{00000000-0005-0000-0000-0000D6040000}"/>
    <cellStyle name="Currency 2 12 10" xfId="1239" xr:uid="{00000000-0005-0000-0000-0000D7040000}"/>
    <cellStyle name="Currency 2 12 2" xfId="1240" xr:uid="{00000000-0005-0000-0000-0000D8040000}"/>
    <cellStyle name="Currency 2 12 2 2" xfId="1241" xr:uid="{00000000-0005-0000-0000-0000D9040000}"/>
    <cellStyle name="Currency 2 12 2 3" xfId="1242" xr:uid="{00000000-0005-0000-0000-0000DA040000}"/>
    <cellStyle name="Currency 2 12 2 3 2" xfId="1243" xr:uid="{00000000-0005-0000-0000-0000DB040000}"/>
    <cellStyle name="Currency 2 12 2 3 3" xfId="1244" xr:uid="{00000000-0005-0000-0000-0000DC040000}"/>
    <cellStyle name="Currency 2 12 2 4" xfId="1245" xr:uid="{00000000-0005-0000-0000-0000DD040000}"/>
    <cellStyle name="Currency 2 12 2 4 2" xfId="1246" xr:uid="{00000000-0005-0000-0000-0000DE040000}"/>
    <cellStyle name="Currency 2 12 2 4 2 2" xfId="1247" xr:uid="{00000000-0005-0000-0000-0000DF040000}"/>
    <cellStyle name="Currency 2 12 2 4 3" xfId="1248" xr:uid="{00000000-0005-0000-0000-0000E0040000}"/>
    <cellStyle name="Currency 2 12 2 5" xfId="1249" xr:uid="{00000000-0005-0000-0000-0000E1040000}"/>
    <cellStyle name="Currency 2 12 2 5 2" xfId="1250" xr:uid="{00000000-0005-0000-0000-0000E2040000}"/>
    <cellStyle name="Currency 2 12 2 5 2 2" xfId="1251" xr:uid="{00000000-0005-0000-0000-0000E3040000}"/>
    <cellStyle name="Currency 2 12 2 5 3" xfId="1252" xr:uid="{00000000-0005-0000-0000-0000E4040000}"/>
    <cellStyle name="Currency 2 12 2 6" xfId="1253" xr:uid="{00000000-0005-0000-0000-0000E5040000}"/>
    <cellStyle name="Currency 2 12 2 6 2" xfId="1254" xr:uid="{00000000-0005-0000-0000-0000E6040000}"/>
    <cellStyle name="Currency 2 12 2 6 2 2" xfId="1255" xr:uid="{00000000-0005-0000-0000-0000E7040000}"/>
    <cellStyle name="Currency 2 12 2 6 3" xfId="1256" xr:uid="{00000000-0005-0000-0000-0000E8040000}"/>
    <cellStyle name="Currency 2 12 2 7" xfId="1257" xr:uid="{00000000-0005-0000-0000-0000E9040000}"/>
    <cellStyle name="Currency 2 12 2 7 2" xfId="1258" xr:uid="{00000000-0005-0000-0000-0000EA040000}"/>
    <cellStyle name="Currency 2 12 2 8" xfId="1259" xr:uid="{00000000-0005-0000-0000-0000EB040000}"/>
    <cellStyle name="Currency 2 12 2 8 2" xfId="1260" xr:uid="{00000000-0005-0000-0000-0000EC040000}"/>
    <cellStyle name="Currency 2 12 2 9" xfId="1261" xr:uid="{00000000-0005-0000-0000-0000ED040000}"/>
    <cellStyle name="Currency 2 12 3" xfId="1262" xr:uid="{00000000-0005-0000-0000-0000EE040000}"/>
    <cellStyle name="Currency 2 12 4" xfId="1263" xr:uid="{00000000-0005-0000-0000-0000EF040000}"/>
    <cellStyle name="Currency 2 12 4 2" xfId="1264" xr:uid="{00000000-0005-0000-0000-0000F0040000}"/>
    <cellStyle name="Currency 2 12 4 3" xfId="1265" xr:uid="{00000000-0005-0000-0000-0000F1040000}"/>
    <cellStyle name="Currency 2 12 5" xfId="1266" xr:uid="{00000000-0005-0000-0000-0000F2040000}"/>
    <cellStyle name="Currency 2 12 5 2" xfId="1267" xr:uid="{00000000-0005-0000-0000-0000F3040000}"/>
    <cellStyle name="Currency 2 12 5 2 2" xfId="1268" xr:uid="{00000000-0005-0000-0000-0000F4040000}"/>
    <cellStyle name="Currency 2 12 5 3" xfId="1269" xr:uid="{00000000-0005-0000-0000-0000F5040000}"/>
    <cellStyle name="Currency 2 12 6" xfId="1270" xr:uid="{00000000-0005-0000-0000-0000F6040000}"/>
    <cellStyle name="Currency 2 12 6 2" xfId="1271" xr:uid="{00000000-0005-0000-0000-0000F7040000}"/>
    <cellStyle name="Currency 2 12 6 2 2" xfId="1272" xr:uid="{00000000-0005-0000-0000-0000F8040000}"/>
    <cellStyle name="Currency 2 12 6 3" xfId="1273" xr:uid="{00000000-0005-0000-0000-0000F9040000}"/>
    <cellStyle name="Currency 2 12 7" xfId="1274" xr:uid="{00000000-0005-0000-0000-0000FA040000}"/>
    <cellStyle name="Currency 2 12 7 2" xfId="1275" xr:uid="{00000000-0005-0000-0000-0000FB040000}"/>
    <cellStyle name="Currency 2 12 7 2 2" xfId="1276" xr:uid="{00000000-0005-0000-0000-0000FC040000}"/>
    <cellStyle name="Currency 2 12 7 3" xfId="1277" xr:uid="{00000000-0005-0000-0000-0000FD040000}"/>
    <cellStyle name="Currency 2 12 8" xfId="1278" xr:uid="{00000000-0005-0000-0000-0000FE040000}"/>
    <cellStyle name="Currency 2 12 8 2" xfId="1279" xr:uid="{00000000-0005-0000-0000-0000FF040000}"/>
    <cellStyle name="Currency 2 12 9" xfId="1280" xr:uid="{00000000-0005-0000-0000-000000050000}"/>
    <cellStyle name="Currency 2 12 9 2" xfId="1281" xr:uid="{00000000-0005-0000-0000-000001050000}"/>
    <cellStyle name="Currency 2 13" xfId="1282" xr:uid="{00000000-0005-0000-0000-000002050000}"/>
    <cellStyle name="Currency 2 13 2" xfId="1283" xr:uid="{00000000-0005-0000-0000-000003050000}"/>
    <cellStyle name="Currency 2 13 2 10" xfId="1284" xr:uid="{00000000-0005-0000-0000-000004050000}"/>
    <cellStyle name="Currency 2 13 2 2" xfId="1285" xr:uid="{00000000-0005-0000-0000-000005050000}"/>
    <cellStyle name="Currency 2 13 2 3" xfId="1286" xr:uid="{00000000-0005-0000-0000-000006050000}"/>
    <cellStyle name="Currency 2 13 2 4" xfId="1287" xr:uid="{00000000-0005-0000-0000-000007050000}"/>
    <cellStyle name="Currency 2 13 2 4 2" xfId="1288" xr:uid="{00000000-0005-0000-0000-000008050000}"/>
    <cellStyle name="Currency 2 13 2 4 2 2" xfId="1289" xr:uid="{00000000-0005-0000-0000-000009050000}"/>
    <cellStyle name="Currency 2 13 2 4 3" xfId="1290" xr:uid="{00000000-0005-0000-0000-00000A050000}"/>
    <cellStyle name="Currency 2 13 2 5" xfId="1291" xr:uid="{00000000-0005-0000-0000-00000B050000}"/>
    <cellStyle name="Currency 2 13 2 5 2" xfId="1292" xr:uid="{00000000-0005-0000-0000-00000C050000}"/>
    <cellStyle name="Currency 2 13 2 5 2 2" xfId="1293" xr:uid="{00000000-0005-0000-0000-00000D050000}"/>
    <cellStyle name="Currency 2 13 2 5 3" xfId="1294" xr:uid="{00000000-0005-0000-0000-00000E050000}"/>
    <cellStyle name="Currency 2 13 2 6" xfId="1295" xr:uid="{00000000-0005-0000-0000-00000F050000}"/>
    <cellStyle name="Currency 2 13 2 6 2" xfId="1296" xr:uid="{00000000-0005-0000-0000-000010050000}"/>
    <cellStyle name="Currency 2 13 2 6 2 2" xfId="1297" xr:uid="{00000000-0005-0000-0000-000011050000}"/>
    <cellStyle name="Currency 2 13 2 6 3" xfId="1298" xr:uid="{00000000-0005-0000-0000-000012050000}"/>
    <cellStyle name="Currency 2 13 2 7" xfId="1299" xr:uid="{00000000-0005-0000-0000-000013050000}"/>
    <cellStyle name="Currency 2 13 2 7 2" xfId="1300" xr:uid="{00000000-0005-0000-0000-000014050000}"/>
    <cellStyle name="Currency 2 13 2 8" xfId="1301" xr:uid="{00000000-0005-0000-0000-000015050000}"/>
    <cellStyle name="Currency 2 13 2 8 2" xfId="1302" xr:uid="{00000000-0005-0000-0000-000016050000}"/>
    <cellStyle name="Currency 2 13 2 9" xfId="1303" xr:uid="{00000000-0005-0000-0000-000017050000}"/>
    <cellStyle name="Currency 2 13 3" xfId="1304" xr:uid="{00000000-0005-0000-0000-000018050000}"/>
    <cellStyle name="Currency 2 13 4" xfId="1305" xr:uid="{00000000-0005-0000-0000-000019050000}"/>
    <cellStyle name="Currency 2 13 4 2" xfId="1306" xr:uid="{00000000-0005-0000-0000-00001A050000}"/>
    <cellStyle name="Currency 2 13 4 2 2" xfId="1307" xr:uid="{00000000-0005-0000-0000-00001B050000}"/>
    <cellStyle name="Currency 2 13 4 3" xfId="1308" xr:uid="{00000000-0005-0000-0000-00001C050000}"/>
    <cellStyle name="Currency 2 13 5" xfId="1309" xr:uid="{00000000-0005-0000-0000-00001D050000}"/>
    <cellStyle name="Currency 2 13 5 2" xfId="1310" xr:uid="{00000000-0005-0000-0000-00001E050000}"/>
    <cellStyle name="Currency 2 13 5 2 2" xfId="1311" xr:uid="{00000000-0005-0000-0000-00001F050000}"/>
    <cellStyle name="Currency 2 13 5 3" xfId="1312" xr:uid="{00000000-0005-0000-0000-000020050000}"/>
    <cellStyle name="Currency 2 14" xfId="1313" xr:uid="{00000000-0005-0000-0000-000021050000}"/>
    <cellStyle name="Currency 2 14 2" xfId="1314" xr:uid="{00000000-0005-0000-0000-000022050000}"/>
    <cellStyle name="Currency 2 14 3" xfId="1315" xr:uid="{00000000-0005-0000-0000-000023050000}"/>
    <cellStyle name="Currency 2 14 3 2" xfId="1316" xr:uid="{00000000-0005-0000-0000-000024050000}"/>
    <cellStyle name="Currency 2 14 3 3" xfId="1317" xr:uid="{00000000-0005-0000-0000-000025050000}"/>
    <cellStyle name="Currency 2 14 4" xfId="1318" xr:uid="{00000000-0005-0000-0000-000026050000}"/>
    <cellStyle name="Currency 2 14 4 2" xfId="1319" xr:uid="{00000000-0005-0000-0000-000027050000}"/>
    <cellStyle name="Currency 2 14 4 2 2" xfId="1320" xr:uid="{00000000-0005-0000-0000-000028050000}"/>
    <cellStyle name="Currency 2 14 4 3" xfId="1321" xr:uid="{00000000-0005-0000-0000-000029050000}"/>
    <cellStyle name="Currency 2 14 5" xfId="1322" xr:uid="{00000000-0005-0000-0000-00002A050000}"/>
    <cellStyle name="Currency 2 14 5 2" xfId="1323" xr:uid="{00000000-0005-0000-0000-00002B050000}"/>
    <cellStyle name="Currency 2 14 5 2 2" xfId="1324" xr:uid="{00000000-0005-0000-0000-00002C050000}"/>
    <cellStyle name="Currency 2 14 5 3" xfId="1325" xr:uid="{00000000-0005-0000-0000-00002D050000}"/>
    <cellStyle name="Currency 2 14 6" xfId="1326" xr:uid="{00000000-0005-0000-0000-00002E050000}"/>
    <cellStyle name="Currency 2 14 6 2" xfId="1327" xr:uid="{00000000-0005-0000-0000-00002F050000}"/>
    <cellStyle name="Currency 2 14 6 2 2" xfId="1328" xr:uid="{00000000-0005-0000-0000-000030050000}"/>
    <cellStyle name="Currency 2 14 6 3" xfId="1329" xr:uid="{00000000-0005-0000-0000-000031050000}"/>
    <cellStyle name="Currency 2 14 7" xfId="1330" xr:uid="{00000000-0005-0000-0000-000032050000}"/>
    <cellStyle name="Currency 2 14 7 2" xfId="1331" xr:uid="{00000000-0005-0000-0000-000033050000}"/>
    <cellStyle name="Currency 2 14 8" xfId="1332" xr:uid="{00000000-0005-0000-0000-000034050000}"/>
    <cellStyle name="Currency 2 14 8 2" xfId="1333" xr:uid="{00000000-0005-0000-0000-000035050000}"/>
    <cellStyle name="Currency 2 14 9" xfId="1334" xr:uid="{00000000-0005-0000-0000-000036050000}"/>
    <cellStyle name="Currency 2 15" xfId="1335" xr:uid="{00000000-0005-0000-0000-000037050000}"/>
    <cellStyle name="Currency 2 15 2" xfId="1336" xr:uid="{00000000-0005-0000-0000-000038050000}"/>
    <cellStyle name="Currency 2 15 3" xfId="1337" xr:uid="{00000000-0005-0000-0000-000039050000}"/>
    <cellStyle name="Currency 2 16" xfId="1338" xr:uid="{00000000-0005-0000-0000-00003A050000}"/>
    <cellStyle name="Currency 2 17" xfId="1339" xr:uid="{00000000-0005-0000-0000-00003B050000}"/>
    <cellStyle name="Currency 2 17 2" xfId="1340" xr:uid="{00000000-0005-0000-0000-00003C050000}"/>
    <cellStyle name="Currency 2 17 3" xfId="1341" xr:uid="{00000000-0005-0000-0000-00003D050000}"/>
    <cellStyle name="Currency 2 18" xfId="1342" xr:uid="{00000000-0005-0000-0000-00003E050000}"/>
    <cellStyle name="Currency 2 18 2" xfId="1343" xr:uid="{00000000-0005-0000-0000-00003F050000}"/>
    <cellStyle name="Currency 2 18 2 2" xfId="1344" xr:uid="{00000000-0005-0000-0000-000040050000}"/>
    <cellStyle name="Currency 2 18 3" xfId="1345" xr:uid="{00000000-0005-0000-0000-000041050000}"/>
    <cellStyle name="Currency 2 18 4" xfId="1346" xr:uid="{00000000-0005-0000-0000-000042050000}"/>
    <cellStyle name="Currency 2 18 5" xfId="1347" xr:uid="{00000000-0005-0000-0000-000043050000}"/>
    <cellStyle name="Currency 2 19" xfId="1348" xr:uid="{00000000-0005-0000-0000-000044050000}"/>
    <cellStyle name="Currency 2 19 2" xfId="1349" xr:uid="{00000000-0005-0000-0000-000045050000}"/>
    <cellStyle name="Currency 2 19 2 2" xfId="1350" xr:uid="{00000000-0005-0000-0000-000046050000}"/>
    <cellStyle name="Currency 2 19 3" xfId="1351" xr:uid="{00000000-0005-0000-0000-000047050000}"/>
    <cellStyle name="Currency 2 2" xfId="1352" xr:uid="{00000000-0005-0000-0000-000048050000}"/>
    <cellStyle name="Currency 2 2 2" xfId="1353" xr:uid="{00000000-0005-0000-0000-000049050000}"/>
    <cellStyle name="Currency 2 2 2 10" xfId="1354" xr:uid="{00000000-0005-0000-0000-00004A050000}"/>
    <cellStyle name="Currency 2 2 2 10 2" xfId="1355" xr:uid="{00000000-0005-0000-0000-00004B050000}"/>
    <cellStyle name="Currency 2 2 2 10 2 2" xfId="1356" xr:uid="{00000000-0005-0000-0000-00004C050000}"/>
    <cellStyle name="Currency 2 2 2 10 3" xfId="1357" xr:uid="{00000000-0005-0000-0000-00004D050000}"/>
    <cellStyle name="Currency 2 2 2 10 4" xfId="1358" xr:uid="{00000000-0005-0000-0000-00004E050000}"/>
    <cellStyle name="Currency 2 2 2 11" xfId="1359" xr:uid="{00000000-0005-0000-0000-00004F050000}"/>
    <cellStyle name="Currency 2 2 2 11 2" xfId="1360" xr:uid="{00000000-0005-0000-0000-000050050000}"/>
    <cellStyle name="Currency 2 2 2 11 2 2" xfId="1361" xr:uid="{00000000-0005-0000-0000-000051050000}"/>
    <cellStyle name="Currency 2 2 2 11 3" xfId="1362" xr:uid="{00000000-0005-0000-0000-000052050000}"/>
    <cellStyle name="Currency 2 2 2 12" xfId="1363" xr:uid="{00000000-0005-0000-0000-000053050000}"/>
    <cellStyle name="Currency 2 2 2 12 2" xfId="1364" xr:uid="{00000000-0005-0000-0000-000054050000}"/>
    <cellStyle name="Currency 2 2 2 12 2 2" xfId="1365" xr:uid="{00000000-0005-0000-0000-000055050000}"/>
    <cellStyle name="Currency 2 2 2 12 3" xfId="1366" xr:uid="{00000000-0005-0000-0000-000056050000}"/>
    <cellStyle name="Currency 2 2 2 13" xfId="1367" xr:uid="{00000000-0005-0000-0000-000057050000}"/>
    <cellStyle name="Currency 2 2 2 13 2" xfId="1368" xr:uid="{00000000-0005-0000-0000-000058050000}"/>
    <cellStyle name="Currency 2 2 2 14" xfId="1369" xr:uid="{00000000-0005-0000-0000-000059050000}"/>
    <cellStyle name="Currency 2 2 2 14 2" xfId="1370" xr:uid="{00000000-0005-0000-0000-00005A050000}"/>
    <cellStyle name="Currency 2 2 2 15" xfId="1371" xr:uid="{00000000-0005-0000-0000-00005B050000}"/>
    <cellStyle name="Currency 2 2 2 16" xfId="1372" xr:uid="{00000000-0005-0000-0000-00005C050000}"/>
    <cellStyle name="Currency 2 2 2 17" xfId="1373" xr:uid="{00000000-0005-0000-0000-00005D050000}"/>
    <cellStyle name="Currency 2 2 2 2" xfId="1374" xr:uid="{00000000-0005-0000-0000-00005E050000}"/>
    <cellStyle name="Currency 2 2 2 2 10" xfId="1375" xr:uid="{00000000-0005-0000-0000-00005F050000}"/>
    <cellStyle name="Currency 2 2 2 2 10 2" xfId="1376" xr:uid="{00000000-0005-0000-0000-000060050000}"/>
    <cellStyle name="Currency 2 2 2 2 10 2 2" xfId="1377" xr:uid="{00000000-0005-0000-0000-000061050000}"/>
    <cellStyle name="Currency 2 2 2 2 10 3" xfId="1378" xr:uid="{00000000-0005-0000-0000-000062050000}"/>
    <cellStyle name="Currency 2 2 2 2 11" xfId="1379" xr:uid="{00000000-0005-0000-0000-000063050000}"/>
    <cellStyle name="Currency 2 2 2 2 11 2" xfId="1380" xr:uid="{00000000-0005-0000-0000-000064050000}"/>
    <cellStyle name="Currency 2 2 2 2 12" xfId="1381" xr:uid="{00000000-0005-0000-0000-000065050000}"/>
    <cellStyle name="Currency 2 2 2 2 12 2" xfId="1382" xr:uid="{00000000-0005-0000-0000-000066050000}"/>
    <cellStyle name="Currency 2 2 2 2 13" xfId="1383" xr:uid="{00000000-0005-0000-0000-000067050000}"/>
    <cellStyle name="Currency 2 2 2 2 14" xfId="1384" xr:uid="{00000000-0005-0000-0000-000068050000}"/>
    <cellStyle name="Currency 2 2 2 2 15" xfId="1385" xr:uid="{00000000-0005-0000-0000-000069050000}"/>
    <cellStyle name="Currency 2 2 2 2 2" xfId="1386" xr:uid="{00000000-0005-0000-0000-00006A050000}"/>
    <cellStyle name="Currency 2 2 2 2 2 2" xfId="1387" xr:uid="{00000000-0005-0000-0000-00006B050000}"/>
    <cellStyle name="Currency 2 2 2 2 2 2 2" xfId="1388" xr:uid="{00000000-0005-0000-0000-00006C050000}"/>
    <cellStyle name="Currency 2 2 2 2 2 2 3" xfId="1389" xr:uid="{00000000-0005-0000-0000-00006D050000}"/>
    <cellStyle name="Currency 2 2 2 2 2 2 3 2" xfId="1390" xr:uid="{00000000-0005-0000-0000-00006E050000}"/>
    <cellStyle name="Currency 2 2 2 2 2 2 3 3" xfId="1391" xr:uid="{00000000-0005-0000-0000-00006F050000}"/>
    <cellStyle name="Currency 2 2 2 2 2 2 4" xfId="1392" xr:uid="{00000000-0005-0000-0000-000070050000}"/>
    <cellStyle name="Currency 2 2 2 2 2 2 4 2" xfId="1393" xr:uid="{00000000-0005-0000-0000-000071050000}"/>
    <cellStyle name="Currency 2 2 2 2 2 2 4 2 2" xfId="1394" xr:uid="{00000000-0005-0000-0000-000072050000}"/>
    <cellStyle name="Currency 2 2 2 2 2 2 4 3" xfId="1395" xr:uid="{00000000-0005-0000-0000-000073050000}"/>
    <cellStyle name="Currency 2 2 2 2 2 2 5" xfId="1396" xr:uid="{00000000-0005-0000-0000-000074050000}"/>
    <cellStyle name="Currency 2 2 2 2 2 2 5 2" xfId="1397" xr:uid="{00000000-0005-0000-0000-000075050000}"/>
    <cellStyle name="Currency 2 2 2 2 2 2 5 2 2" xfId="1398" xr:uid="{00000000-0005-0000-0000-000076050000}"/>
    <cellStyle name="Currency 2 2 2 2 2 2 5 3" xfId="1399" xr:uid="{00000000-0005-0000-0000-000077050000}"/>
    <cellStyle name="Currency 2 2 2 2 2 2 6" xfId="1400" xr:uid="{00000000-0005-0000-0000-000078050000}"/>
    <cellStyle name="Currency 2 2 2 2 2 2 6 2" xfId="1401" xr:uid="{00000000-0005-0000-0000-000079050000}"/>
    <cellStyle name="Currency 2 2 2 2 2 2 6 2 2" xfId="1402" xr:uid="{00000000-0005-0000-0000-00007A050000}"/>
    <cellStyle name="Currency 2 2 2 2 2 2 6 3" xfId="1403" xr:uid="{00000000-0005-0000-0000-00007B050000}"/>
    <cellStyle name="Currency 2 2 2 2 2 2 7" xfId="1404" xr:uid="{00000000-0005-0000-0000-00007C050000}"/>
    <cellStyle name="Currency 2 2 2 2 2 2 7 2" xfId="1405" xr:uid="{00000000-0005-0000-0000-00007D050000}"/>
    <cellStyle name="Currency 2 2 2 2 2 2 8" xfId="1406" xr:uid="{00000000-0005-0000-0000-00007E050000}"/>
    <cellStyle name="Currency 2 2 2 2 2 2 8 2" xfId="1407" xr:uid="{00000000-0005-0000-0000-00007F050000}"/>
    <cellStyle name="Currency 2 2 2 2 2 2 9" xfId="1408" xr:uid="{00000000-0005-0000-0000-000080050000}"/>
    <cellStyle name="Currency 2 2 2 2 2 3" xfId="1409" xr:uid="{00000000-0005-0000-0000-000081050000}"/>
    <cellStyle name="Currency 2 2 2 2 2 3 2" xfId="1410" xr:uid="{00000000-0005-0000-0000-000082050000}"/>
    <cellStyle name="Currency 2 2 2 2 2 3 3" xfId="1411" xr:uid="{00000000-0005-0000-0000-000083050000}"/>
    <cellStyle name="Currency 2 2 2 2 2 3 3 2" xfId="1412" xr:uid="{00000000-0005-0000-0000-000084050000}"/>
    <cellStyle name="Currency 2 2 2 2 2 3 3 3" xfId="1413" xr:uid="{00000000-0005-0000-0000-000085050000}"/>
    <cellStyle name="Currency 2 2 2 2 2 3 4" xfId="1414" xr:uid="{00000000-0005-0000-0000-000086050000}"/>
    <cellStyle name="Currency 2 2 2 2 2 3 4 2" xfId="1415" xr:uid="{00000000-0005-0000-0000-000087050000}"/>
    <cellStyle name="Currency 2 2 2 2 2 3 4 2 2" xfId="1416" xr:uid="{00000000-0005-0000-0000-000088050000}"/>
    <cellStyle name="Currency 2 2 2 2 2 3 4 3" xfId="1417" xr:uid="{00000000-0005-0000-0000-000089050000}"/>
    <cellStyle name="Currency 2 2 2 2 2 3 5" xfId="1418" xr:uid="{00000000-0005-0000-0000-00008A050000}"/>
    <cellStyle name="Currency 2 2 2 2 2 3 5 2" xfId="1419" xr:uid="{00000000-0005-0000-0000-00008B050000}"/>
    <cellStyle name="Currency 2 2 2 2 2 3 5 2 2" xfId="1420" xr:uid="{00000000-0005-0000-0000-00008C050000}"/>
    <cellStyle name="Currency 2 2 2 2 2 3 5 3" xfId="1421" xr:uid="{00000000-0005-0000-0000-00008D050000}"/>
    <cellStyle name="Currency 2 2 2 2 2 3 6" xfId="1422" xr:uid="{00000000-0005-0000-0000-00008E050000}"/>
    <cellStyle name="Currency 2 2 2 2 2 3 6 2" xfId="1423" xr:uid="{00000000-0005-0000-0000-00008F050000}"/>
    <cellStyle name="Currency 2 2 2 2 2 3 6 2 2" xfId="1424" xr:uid="{00000000-0005-0000-0000-000090050000}"/>
    <cellStyle name="Currency 2 2 2 2 2 3 6 3" xfId="1425" xr:uid="{00000000-0005-0000-0000-000091050000}"/>
    <cellStyle name="Currency 2 2 2 2 2 3 7" xfId="1426" xr:uid="{00000000-0005-0000-0000-000092050000}"/>
    <cellStyle name="Currency 2 2 2 2 2 3 7 2" xfId="1427" xr:uid="{00000000-0005-0000-0000-000093050000}"/>
    <cellStyle name="Currency 2 2 2 2 2 3 8" xfId="1428" xr:uid="{00000000-0005-0000-0000-000094050000}"/>
    <cellStyle name="Currency 2 2 2 2 2 3 8 2" xfId="1429" xr:uid="{00000000-0005-0000-0000-000095050000}"/>
    <cellStyle name="Currency 2 2 2 2 2 3 9" xfId="1430" xr:uid="{00000000-0005-0000-0000-000096050000}"/>
    <cellStyle name="Currency 2 2 2 2 2 4" xfId="1431" xr:uid="{00000000-0005-0000-0000-000097050000}"/>
    <cellStyle name="Currency 2 2 2 2 2 4 2" xfId="1432" xr:uid="{00000000-0005-0000-0000-000098050000}"/>
    <cellStyle name="Currency 2 2 2 2 2 4 3" xfId="1433" xr:uid="{00000000-0005-0000-0000-000099050000}"/>
    <cellStyle name="Currency 2 2 2 2 2 4 3 2" xfId="1434" xr:uid="{00000000-0005-0000-0000-00009A050000}"/>
    <cellStyle name="Currency 2 2 2 2 2 4 3 2 2" xfId="1435" xr:uid="{00000000-0005-0000-0000-00009B050000}"/>
    <cellStyle name="Currency 2 2 2 2 2 4 3 3" xfId="1436" xr:uid="{00000000-0005-0000-0000-00009C050000}"/>
    <cellStyle name="Currency 2 2 2 2 2 4 4" xfId="1437" xr:uid="{00000000-0005-0000-0000-00009D050000}"/>
    <cellStyle name="Currency 2 2 2 2 2 4 4 2" xfId="1438" xr:uid="{00000000-0005-0000-0000-00009E050000}"/>
    <cellStyle name="Currency 2 2 2 2 2 4 4 2 2" xfId="1439" xr:uid="{00000000-0005-0000-0000-00009F050000}"/>
    <cellStyle name="Currency 2 2 2 2 2 4 4 3" xfId="1440" xr:uid="{00000000-0005-0000-0000-0000A0050000}"/>
    <cellStyle name="Currency 2 2 2 2 2 4 5" xfId="1441" xr:uid="{00000000-0005-0000-0000-0000A1050000}"/>
    <cellStyle name="Currency 2 2 2 2 2 4 5 2" xfId="1442" xr:uid="{00000000-0005-0000-0000-0000A2050000}"/>
    <cellStyle name="Currency 2 2 2 2 2 4 5 2 2" xfId="1443" xr:uid="{00000000-0005-0000-0000-0000A3050000}"/>
    <cellStyle name="Currency 2 2 2 2 2 4 5 3" xfId="1444" xr:uid="{00000000-0005-0000-0000-0000A4050000}"/>
    <cellStyle name="Currency 2 2 2 2 2 4 6" xfId="1445" xr:uid="{00000000-0005-0000-0000-0000A5050000}"/>
    <cellStyle name="Currency 2 2 2 2 2 4 6 2" xfId="1446" xr:uid="{00000000-0005-0000-0000-0000A6050000}"/>
    <cellStyle name="Currency 2 2 2 2 2 4 7" xfId="1447" xr:uid="{00000000-0005-0000-0000-0000A7050000}"/>
    <cellStyle name="Currency 2 2 2 2 2 4 7 2" xfId="1448" xr:uid="{00000000-0005-0000-0000-0000A8050000}"/>
    <cellStyle name="Currency 2 2 2 2 2 4 8" xfId="1449" xr:uid="{00000000-0005-0000-0000-0000A9050000}"/>
    <cellStyle name="Currency 2 2 2 2 2 4 9" xfId="1450" xr:uid="{00000000-0005-0000-0000-0000AA050000}"/>
    <cellStyle name="Currency 2 2 2 2 2 5" xfId="1451" xr:uid="{00000000-0005-0000-0000-0000AB050000}"/>
    <cellStyle name="Currency 2 2 2 2 2 5 2" xfId="1452" xr:uid="{00000000-0005-0000-0000-0000AC050000}"/>
    <cellStyle name="Currency 2 2 2 2 2 5 3" xfId="1453" xr:uid="{00000000-0005-0000-0000-0000AD050000}"/>
    <cellStyle name="Currency 2 2 2 2 2 6" xfId="1454" xr:uid="{00000000-0005-0000-0000-0000AE050000}"/>
    <cellStyle name="Currency 2 2 2 2 2 6 2" xfId="1455" xr:uid="{00000000-0005-0000-0000-0000AF050000}"/>
    <cellStyle name="Currency 2 2 2 2 2 6 2 2" xfId="1456" xr:uid="{00000000-0005-0000-0000-0000B0050000}"/>
    <cellStyle name="Currency 2 2 2 2 2 6 2 2 2" xfId="1457" xr:uid="{00000000-0005-0000-0000-0000B1050000}"/>
    <cellStyle name="Currency 2 2 2 2 2 6 2 3" xfId="1458" xr:uid="{00000000-0005-0000-0000-0000B2050000}"/>
    <cellStyle name="Currency 2 2 2 2 2 6 3" xfId="1459" xr:uid="{00000000-0005-0000-0000-0000B3050000}"/>
    <cellStyle name="Currency 2 2 2 2 2 6 3 2" xfId="1460" xr:uid="{00000000-0005-0000-0000-0000B4050000}"/>
    <cellStyle name="Currency 2 2 2 2 2 6 3 2 2" xfId="1461" xr:uid="{00000000-0005-0000-0000-0000B5050000}"/>
    <cellStyle name="Currency 2 2 2 2 2 6 3 3" xfId="1462" xr:uid="{00000000-0005-0000-0000-0000B6050000}"/>
    <cellStyle name="Currency 2 2 2 2 2 6 4" xfId="1463" xr:uid="{00000000-0005-0000-0000-0000B7050000}"/>
    <cellStyle name="Currency 2 2 2 2 2 6 4 2" xfId="1464" xr:uid="{00000000-0005-0000-0000-0000B8050000}"/>
    <cellStyle name="Currency 2 2 2 2 2 6 4 2 2" xfId="1465" xr:uid="{00000000-0005-0000-0000-0000B9050000}"/>
    <cellStyle name="Currency 2 2 2 2 2 6 4 3" xfId="1466" xr:uid="{00000000-0005-0000-0000-0000BA050000}"/>
    <cellStyle name="Currency 2 2 2 2 2 6 5" xfId="1467" xr:uid="{00000000-0005-0000-0000-0000BB050000}"/>
    <cellStyle name="Currency 2 2 2 2 2 6 5 2" xfId="1468" xr:uid="{00000000-0005-0000-0000-0000BC050000}"/>
    <cellStyle name="Currency 2 2 2 2 2 6 6" xfId="1469" xr:uid="{00000000-0005-0000-0000-0000BD050000}"/>
    <cellStyle name="Currency 2 2 2 2 2 6 6 2" xfId="1470" xr:uid="{00000000-0005-0000-0000-0000BE050000}"/>
    <cellStyle name="Currency 2 2 2 2 2 6 7" xfId="1471" xr:uid="{00000000-0005-0000-0000-0000BF050000}"/>
    <cellStyle name="Currency 2 2 2 2 2 7" xfId="1472" xr:uid="{00000000-0005-0000-0000-0000C0050000}"/>
    <cellStyle name="Currency 2 2 2 2 2 7 2" xfId="1473" xr:uid="{00000000-0005-0000-0000-0000C1050000}"/>
    <cellStyle name="Currency 2 2 2 2 2 7 2 2" xfId="1474" xr:uid="{00000000-0005-0000-0000-0000C2050000}"/>
    <cellStyle name="Currency 2 2 2 2 2 7 3" xfId="1475" xr:uid="{00000000-0005-0000-0000-0000C3050000}"/>
    <cellStyle name="Currency 2 2 2 2 2 8" xfId="1476" xr:uid="{00000000-0005-0000-0000-0000C4050000}"/>
    <cellStyle name="Currency 2 2 2 2 2 8 2" xfId="1477" xr:uid="{00000000-0005-0000-0000-0000C5050000}"/>
    <cellStyle name="Currency 2 2 2 2 2 8 2 2" xfId="1478" xr:uid="{00000000-0005-0000-0000-0000C6050000}"/>
    <cellStyle name="Currency 2 2 2 2 2 8 3" xfId="1479" xr:uid="{00000000-0005-0000-0000-0000C7050000}"/>
    <cellStyle name="Currency 2 2 2 2 3" xfId="1480" xr:uid="{00000000-0005-0000-0000-0000C8050000}"/>
    <cellStyle name="Currency 2 2 2 2 3 10" xfId="1481" xr:uid="{00000000-0005-0000-0000-0000C9050000}"/>
    <cellStyle name="Currency 2 2 2 2 3 2" xfId="1482" xr:uid="{00000000-0005-0000-0000-0000CA050000}"/>
    <cellStyle name="Currency 2 2 2 2 3 2 2" xfId="1483" xr:uid="{00000000-0005-0000-0000-0000CB050000}"/>
    <cellStyle name="Currency 2 2 2 2 3 2 3" xfId="1484" xr:uid="{00000000-0005-0000-0000-0000CC050000}"/>
    <cellStyle name="Currency 2 2 2 2 3 2 3 2" xfId="1485" xr:uid="{00000000-0005-0000-0000-0000CD050000}"/>
    <cellStyle name="Currency 2 2 2 2 3 2 3 3" xfId="1486" xr:uid="{00000000-0005-0000-0000-0000CE050000}"/>
    <cellStyle name="Currency 2 2 2 2 3 2 4" xfId="1487" xr:uid="{00000000-0005-0000-0000-0000CF050000}"/>
    <cellStyle name="Currency 2 2 2 2 3 2 4 2" xfId="1488" xr:uid="{00000000-0005-0000-0000-0000D0050000}"/>
    <cellStyle name="Currency 2 2 2 2 3 2 4 2 2" xfId="1489" xr:uid="{00000000-0005-0000-0000-0000D1050000}"/>
    <cellStyle name="Currency 2 2 2 2 3 2 4 3" xfId="1490" xr:uid="{00000000-0005-0000-0000-0000D2050000}"/>
    <cellStyle name="Currency 2 2 2 2 3 2 5" xfId="1491" xr:uid="{00000000-0005-0000-0000-0000D3050000}"/>
    <cellStyle name="Currency 2 2 2 2 3 2 5 2" xfId="1492" xr:uid="{00000000-0005-0000-0000-0000D4050000}"/>
    <cellStyle name="Currency 2 2 2 2 3 2 5 2 2" xfId="1493" xr:uid="{00000000-0005-0000-0000-0000D5050000}"/>
    <cellStyle name="Currency 2 2 2 2 3 2 5 3" xfId="1494" xr:uid="{00000000-0005-0000-0000-0000D6050000}"/>
    <cellStyle name="Currency 2 2 2 2 3 2 6" xfId="1495" xr:uid="{00000000-0005-0000-0000-0000D7050000}"/>
    <cellStyle name="Currency 2 2 2 2 3 2 6 2" xfId="1496" xr:uid="{00000000-0005-0000-0000-0000D8050000}"/>
    <cellStyle name="Currency 2 2 2 2 3 2 6 2 2" xfId="1497" xr:uid="{00000000-0005-0000-0000-0000D9050000}"/>
    <cellStyle name="Currency 2 2 2 2 3 2 6 3" xfId="1498" xr:uid="{00000000-0005-0000-0000-0000DA050000}"/>
    <cellStyle name="Currency 2 2 2 2 3 2 7" xfId="1499" xr:uid="{00000000-0005-0000-0000-0000DB050000}"/>
    <cellStyle name="Currency 2 2 2 2 3 2 7 2" xfId="1500" xr:uid="{00000000-0005-0000-0000-0000DC050000}"/>
    <cellStyle name="Currency 2 2 2 2 3 2 8" xfId="1501" xr:uid="{00000000-0005-0000-0000-0000DD050000}"/>
    <cellStyle name="Currency 2 2 2 2 3 2 8 2" xfId="1502" xr:uid="{00000000-0005-0000-0000-0000DE050000}"/>
    <cellStyle name="Currency 2 2 2 2 3 2 9" xfId="1503" xr:uid="{00000000-0005-0000-0000-0000DF050000}"/>
    <cellStyle name="Currency 2 2 2 2 3 3" xfId="1504" xr:uid="{00000000-0005-0000-0000-0000E0050000}"/>
    <cellStyle name="Currency 2 2 2 2 3 4" xfId="1505" xr:uid="{00000000-0005-0000-0000-0000E1050000}"/>
    <cellStyle name="Currency 2 2 2 2 3 4 2" xfId="1506" xr:uid="{00000000-0005-0000-0000-0000E2050000}"/>
    <cellStyle name="Currency 2 2 2 2 3 4 3" xfId="1507" xr:uid="{00000000-0005-0000-0000-0000E3050000}"/>
    <cellStyle name="Currency 2 2 2 2 3 5" xfId="1508" xr:uid="{00000000-0005-0000-0000-0000E4050000}"/>
    <cellStyle name="Currency 2 2 2 2 3 5 2" xfId="1509" xr:uid="{00000000-0005-0000-0000-0000E5050000}"/>
    <cellStyle name="Currency 2 2 2 2 3 5 2 2" xfId="1510" xr:uid="{00000000-0005-0000-0000-0000E6050000}"/>
    <cellStyle name="Currency 2 2 2 2 3 5 3" xfId="1511" xr:uid="{00000000-0005-0000-0000-0000E7050000}"/>
    <cellStyle name="Currency 2 2 2 2 3 6" xfId="1512" xr:uid="{00000000-0005-0000-0000-0000E8050000}"/>
    <cellStyle name="Currency 2 2 2 2 3 6 2" xfId="1513" xr:uid="{00000000-0005-0000-0000-0000E9050000}"/>
    <cellStyle name="Currency 2 2 2 2 3 6 2 2" xfId="1514" xr:uid="{00000000-0005-0000-0000-0000EA050000}"/>
    <cellStyle name="Currency 2 2 2 2 3 6 3" xfId="1515" xr:uid="{00000000-0005-0000-0000-0000EB050000}"/>
    <cellStyle name="Currency 2 2 2 2 3 7" xfId="1516" xr:uid="{00000000-0005-0000-0000-0000EC050000}"/>
    <cellStyle name="Currency 2 2 2 2 3 7 2" xfId="1517" xr:uid="{00000000-0005-0000-0000-0000ED050000}"/>
    <cellStyle name="Currency 2 2 2 2 3 7 2 2" xfId="1518" xr:uid="{00000000-0005-0000-0000-0000EE050000}"/>
    <cellStyle name="Currency 2 2 2 2 3 7 3" xfId="1519" xr:uid="{00000000-0005-0000-0000-0000EF050000}"/>
    <cellStyle name="Currency 2 2 2 2 3 8" xfId="1520" xr:uid="{00000000-0005-0000-0000-0000F0050000}"/>
    <cellStyle name="Currency 2 2 2 2 3 8 2" xfId="1521" xr:uid="{00000000-0005-0000-0000-0000F1050000}"/>
    <cellStyle name="Currency 2 2 2 2 3 9" xfId="1522" xr:uid="{00000000-0005-0000-0000-0000F2050000}"/>
    <cellStyle name="Currency 2 2 2 2 3 9 2" xfId="1523" xr:uid="{00000000-0005-0000-0000-0000F3050000}"/>
    <cellStyle name="Currency 2 2 2 2 4" xfId="1524" xr:uid="{00000000-0005-0000-0000-0000F4050000}"/>
    <cellStyle name="Currency 2 2 2 2 4 2" xfId="1525" xr:uid="{00000000-0005-0000-0000-0000F5050000}"/>
    <cellStyle name="Currency 2 2 2 2 4 2 10" xfId="1526" xr:uid="{00000000-0005-0000-0000-0000F6050000}"/>
    <cellStyle name="Currency 2 2 2 2 4 2 2" xfId="1527" xr:uid="{00000000-0005-0000-0000-0000F7050000}"/>
    <cellStyle name="Currency 2 2 2 2 4 2 3" xfId="1528" xr:uid="{00000000-0005-0000-0000-0000F8050000}"/>
    <cellStyle name="Currency 2 2 2 2 4 2 4" xfId="1529" xr:uid="{00000000-0005-0000-0000-0000F9050000}"/>
    <cellStyle name="Currency 2 2 2 2 4 2 4 2" xfId="1530" xr:uid="{00000000-0005-0000-0000-0000FA050000}"/>
    <cellStyle name="Currency 2 2 2 2 4 2 4 2 2" xfId="1531" xr:uid="{00000000-0005-0000-0000-0000FB050000}"/>
    <cellStyle name="Currency 2 2 2 2 4 2 4 3" xfId="1532" xr:uid="{00000000-0005-0000-0000-0000FC050000}"/>
    <cellStyle name="Currency 2 2 2 2 4 2 5" xfId="1533" xr:uid="{00000000-0005-0000-0000-0000FD050000}"/>
    <cellStyle name="Currency 2 2 2 2 4 2 5 2" xfId="1534" xr:uid="{00000000-0005-0000-0000-0000FE050000}"/>
    <cellStyle name="Currency 2 2 2 2 4 2 5 2 2" xfId="1535" xr:uid="{00000000-0005-0000-0000-0000FF050000}"/>
    <cellStyle name="Currency 2 2 2 2 4 2 5 3" xfId="1536" xr:uid="{00000000-0005-0000-0000-000000060000}"/>
    <cellStyle name="Currency 2 2 2 2 4 2 6" xfId="1537" xr:uid="{00000000-0005-0000-0000-000001060000}"/>
    <cellStyle name="Currency 2 2 2 2 4 2 6 2" xfId="1538" xr:uid="{00000000-0005-0000-0000-000002060000}"/>
    <cellStyle name="Currency 2 2 2 2 4 2 6 2 2" xfId="1539" xr:uid="{00000000-0005-0000-0000-000003060000}"/>
    <cellStyle name="Currency 2 2 2 2 4 2 6 3" xfId="1540" xr:uid="{00000000-0005-0000-0000-000004060000}"/>
    <cellStyle name="Currency 2 2 2 2 4 2 7" xfId="1541" xr:uid="{00000000-0005-0000-0000-000005060000}"/>
    <cellStyle name="Currency 2 2 2 2 4 2 7 2" xfId="1542" xr:uid="{00000000-0005-0000-0000-000006060000}"/>
    <cellStyle name="Currency 2 2 2 2 4 2 8" xfId="1543" xr:uid="{00000000-0005-0000-0000-000007060000}"/>
    <cellStyle name="Currency 2 2 2 2 4 2 8 2" xfId="1544" xr:uid="{00000000-0005-0000-0000-000008060000}"/>
    <cellStyle name="Currency 2 2 2 2 4 2 9" xfId="1545" xr:uid="{00000000-0005-0000-0000-000009060000}"/>
    <cellStyle name="Currency 2 2 2 2 4 3" xfId="1546" xr:uid="{00000000-0005-0000-0000-00000A060000}"/>
    <cellStyle name="Currency 2 2 2 2 4 4" xfId="1547" xr:uid="{00000000-0005-0000-0000-00000B060000}"/>
    <cellStyle name="Currency 2 2 2 2 4 4 2" xfId="1548" xr:uid="{00000000-0005-0000-0000-00000C060000}"/>
    <cellStyle name="Currency 2 2 2 2 4 4 2 2" xfId="1549" xr:uid="{00000000-0005-0000-0000-00000D060000}"/>
    <cellStyle name="Currency 2 2 2 2 4 4 3" xfId="1550" xr:uid="{00000000-0005-0000-0000-00000E060000}"/>
    <cellStyle name="Currency 2 2 2 2 4 5" xfId="1551" xr:uid="{00000000-0005-0000-0000-00000F060000}"/>
    <cellStyle name="Currency 2 2 2 2 4 5 2" xfId="1552" xr:uid="{00000000-0005-0000-0000-000010060000}"/>
    <cellStyle name="Currency 2 2 2 2 4 5 2 2" xfId="1553" xr:uid="{00000000-0005-0000-0000-000011060000}"/>
    <cellStyle name="Currency 2 2 2 2 4 5 3" xfId="1554" xr:uid="{00000000-0005-0000-0000-000012060000}"/>
    <cellStyle name="Currency 2 2 2 2 5" xfId="1555" xr:uid="{00000000-0005-0000-0000-000013060000}"/>
    <cellStyle name="Currency 2 2 2 2 5 2" xfId="1556" xr:uid="{00000000-0005-0000-0000-000014060000}"/>
    <cellStyle name="Currency 2 2 2 2 5 3" xfId="1557" xr:uid="{00000000-0005-0000-0000-000015060000}"/>
    <cellStyle name="Currency 2 2 2 2 5 3 2" xfId="1558" xr:uid="{00000000-0005-0000-0000-000016060000}"/>
    <cellStyle name="Currency 2 2 2 2 5 3 3" xfId="1559" xr:uid="{00000000-0005-0000-0000-000017060000}"/>
    <cellStyle name="Currency 2 2 2 2 5 4" xfId="1560" xr:uid="{00000000-0005-0000-0000-000018060000}"/>
    <cellStyle name="Currency 2 2 2 2 5 4 2" xfId="1561" xr:uid="{00000000-0005-0000-0000-000019060000}"/>
    <cellStyle name="Currency 2 2 2 2 5 4 2 2" xfId="1562" xr:uid="{00000000-0005-0000-0000-00001A060000}"/>
    <cellStyle name="Currency 2 2 2 2 5 4 3" xfId="1563" xr:uid="{00000000-0005-0000-0000-00001B060000}"/>
    <cellStyle name="Currency 2 2 2 2 5 5" xfId="1564" xr:uid="{00000000-0005-0000-0000-00001C060000}"/>
    <cellStyle name="Currency 2 2 2 2 5 5 2" xfId="1565" xr:uid="{00000000-0005-0000-0000-00001D060000}"/>
    <cellStyle name="Currency 2 2 2 2 5 5 2 2" xfId="1566" xr:uid="{00000000-0005-0000-0000-00001E060000}"/>
    <cellStyle name="Currency 2 2 2 2 5 5 3" xfId="1567" xr:uid="{00000000-0005-0000-0000-00001F060000}"/>
    <cellStyle name="Currency 2 2 2 2 5 6" xfId="1568" xr:uid="{00000000-0005-0000-0000-000020060000}"/>
    <cellStyle name="Currency 2 2 2 2 5 6 2" xfId="1569" xr:uid="{00000000-0005-0000-0000-000021060000}"/>
    <cellStyle name="Currency 2 2 2 2 5 6 2 2" xfId="1570" xr:uid="{00000000-0005-0000-0000-000022060000}"/>
    <cellStyle name="Currency 2 2 2 2 5 6 3" xfId="1571" xr:uid="{00000000-0005-0000-0000-000023060000}"/>
    <cellStyle name="Currency 2 2 2 2 5 7" xfId="1572" xr:uid="{00000000-0005-0000-0000-000024060000}"/>
    <cellStyle name="Currency 2 2 2 2 5 7 2" xfId="1573" xr:uid="{00000000-0005-0000-0000-000025060000}"/>
    <cellStyle name="Currency 2 2 2 2 5 8" xfId="1574" xr:uid="{00000000-0005-0000-0000-000026060000}"/>
    <cellStyle name="Currency 2 2 2 2 5 8 2" xfId="1575" xr:uid="{00000000-0005-0000-0000-000027060000}"/>
    <cellStyle name="Currency 2 2 2 2 5 9" xfId="1576" xr:uid="{00000000-0005-0000-0000-000028060000}"/>
    <cellStyle name="Currency 2 2 2 2 6" xfId="1577" xr:uid="{00000000-0005-0000-0000-000029060000}"/>
    <cellStyle name="Currency 2 2 2 2 6 2" xfId="1578" xr:uid="{00000000-0005-0000-0000-00002A060000}"/>
    <cellStyle name="Currency 2 2 2 2 6 3" xfId="1579" xr:uid="{00000000-0005-0000-0000-00002B060000}"/>
    <cellStyle name="Currency 2 2 2 2 7" xfId="1580" xr:uid="{00000000-0005-0000-0000-00002C060000}"/>
    <cellStyle name="Currency 2 2 2 2 8" xfId="1581" xr:uid="{00000000-0005-0000-0000-00002D060000}"/>
    <cellStyle name="Currency 2 2 2 2 8 2" xfId="1582" xr:uid="{00000000-0005-0000-0000-00002E060000}"/>
    <cellStyle name="Currency 2 2 2 2 8 2 2" xfId="1583" xr:uid="{00000000-0005-0000-0000-00002F060000}"/>
    <cellStyle name="Currency 2 2 2 2 8 3" xfId="1584" xr:uid="{00000000-0005-0000-0000-000030060000}"/>
    <cellStyle name="Currency 2 2 2 2 8 4" xfId="1585" xr:uid="{00000000-0005-0000-0000-000031060000}"/>
    <cellStyle name="Currency 2 2 2 2 9" xfId="1586" xr:uid="{00000000-0005-0000-0000-000032060000}"/>
    <cellStyle name="Currency 2 2 2 2 9 2" xfId="1587" xr:uid="{00000000-0005-0000-0000-000033060000}"/>
    <cellStyle name="Currency 2 2 2 2 9 2 2" xfId="1588" xr:uid="{00000000-0005-0000-0000-000034060000}"/>
    <cellStyle name="Currency 2 2 2 2 9 3" xfId="1589" xr:uid="{00000000-0005-0000-0000-000035060000}"/>
    <cellStyle name="Currency 2 2 2 3" xfId="1590" xr:uid="{00000000-0005-0000-0000-000036060000}"/>
    <cellStyle name="Currency 2 2 2 3 10" xfId="1591" xr:uid="{00000000-0005-0000-0000-000037060000}"/>
    <cellStyle name="Currency 2 2 2 3 10 2" xfId="1592" xr:uid="{00000000-0005-0000-0000-000038060000}"/>
    <cellStyle name="Currency 2 2 2 3 10 2 2" xfId="1593" xr:uid="{00000000-0005-0000-0000-000039060000}"/>
    <cellStyle name="Currency 2 2 2 3 10 3" xfId="1594" xr:uid="{00000000-0005-0000-0000-00003A060000}"/>
    <cellStyle name="Currency 2 2 2 3 11" xfId="1595" xr:uid="{00000000-0005-0000-0000-00003B060000}"/>
    <cellStyle name="Currency 2 2 2 3 11 2" xfId="1596" xr:uid="{00000000-0005-0000-0000-00003C060000}"/>
    <cellStyle name="Currency 2 2 2 3 12" xfId="1597" xr:uid="{00000000-0005-0000-0000-00003D060000}"/>
    <cellStyle name="Currency 2 2 2 3 12 2" xfId="1598" xr:uid="{00000000-0005-0000-0000-00003E060000}"/>
    <cellStyle name="Currency 2 2 2 3 13" xfId="1599" xr:uid="{00000000-0005-0000-0000-00003F060000}"/>
    <cellStyle name="Currency 2 2 2 3 14" xfId="1600" xr:uid="{00000000-0005-0000-0000-000040060000}"/>
    <cellStyle name="Currency 2 2 2 3 15" xfId="1601" xr:uid="{00000000-0005-0000-0000-000041060000}"/>
    <cellStyle name="Currency 2 2 2 3 2" xfId="1602" xr:uid="{00000000-0005-0000-0000-000042060000}"/>
    <cellStyle name="Currency 2 2 2 3 2 2" xfId="1603" xr:uid="{00000000-0005-0000-0000-000043060000}"/>
    <cellStyle name="Currency 2 2 2 3 2 2 2" xfId="1604" xr:uid="{00000000-0005-0000-0000-000044060000}"/>
    <cellStyle name="Currency 2 2 2 3 2 2 3" xfId="1605" xr:uid="{00000000-0005-0000-0000-000045060000}"/>
    <cellStyle name="Currency 2 2 2 3 2 2 3 2" xfId="1606" xr:uid="{00000000-0005-0000-0000-000046060000}"/>
    <cellStyle name="Currency 2 2 2 3 2 2 3 3" xfId="1607" xr:uid="{00000000-0005-0000-0000-000047060000}"/>
    <cellStyle name="Currency 2 2 2 3 2 2 4" xfId="1608" xr:uid="{00000000-0005-0000-0000-000048060000}"/>
    <cellStyle name="Currency 2 2 2 3 2 2 4 2" xfId="1609" xr:uid="{00000000-0005-0000-0000-000049060000}"/>
    <cellStyle name="Currency 2 2 2 3 2 2 4 2 2" xfId="1610" xr:uid="{00000000-0005-0000-0000-00004A060000}"/>
    <cellStyle name="Currency 2 2 2 3 2 2 4 3" xfId="1611" xr:uid="{00000000-0005-0000-0000-00004B060000}"/>
    <cellStyle name="Currency 2 2 2 3 2 2 5" xfId="1612" xr:uid="{00000000-0005-0000-0000-00004C060000}"/>
    <cellStyle name="Currency 2 2 2 3 2 2 5 2" xfId="1613" xr:uid="{00000000-0005-0000-0000-00004D060000}"/>
    <cellStyle name="Currency 2 2 2 3 2 2 5 2 2" xfId="1614" xr:uid="{00000000-0005-0000-0000-00004E060000}"/>
    <cellStyle name="Currency 2 2 2 3 2 2 5 3" xfId="1615" xr:uid="{00000000-0005-0000-0000-00004F060000}"/>
    <cellStyle name="Currency 2 2 2 3 2 2 6" xfId="1616" xr:uid="{00000000-0005-0000-0000-000050060000}"/>
    <cellStyle name="Currency 2 2 2 3 2 2 6 2" xfId="1617" xr:uid="{00000000-0005-0000-0000-000051060000}"/>
    <cellStyle name="Currency 2 2 2 3 2 2 6 2 2" xfId="1618" xr:uid="{00000000-0005-0000-0000-000052060000}"/>
    <cellStyle name="Currency 2 2 2 3 2 2 6 3" xfId="1619" xr:uid="{00000000-0005-0000-0000-000053060000}"/>
    <cellStyle name="Currency 2 2 2 3 2 2 7" xfId="1620" xr:uid="{00000000-0005-0000-0000-000054060000}"/>
    <cellStyle name="Currency 2 2 2 3 2 2 7 2" xfId="1621" xr:uid="{00000000-0005-0000-0000-000055060000}"/>
    <cellStyle name="Currency 2 2 2 3 2 2 8" xfId="1622" xr:uid="{00000000-0005-0000-0000-000056060000}"/>
    <cellStyle name="Currency 2 2 2 3 2 2 8 2" xfId="1623" xr:uid="{00000000-0005-0000-0000-000057060000}"/>
    <cellStyle name="Currency 2 2 2 3 2 2 9" xfId="1624" xr:uid="{00000000-0005-0000-0000-000058060000}"/>
    <cellStyle name="Currency 2 2 2 3 2 3" xfId="1625" xr:uid="{00000000-0005-0000-0000-000059060000}"/>
    <cellStyle name="Currency 2 2 2 3 2 3 2" xfId="1626" xr:uid="{00000000-0005-0000-0000-00005A060000}"/>
    <cellStyle name="Currency 2 2 2 3 2 3 3" xfId="1627" xr:uid="{00000000-0005-0000-0000-00005B060000}"/>
    <cellStyle name="Currency 2 2 2 3 2 3 3 2" xfId="1628" xr:uid="{00000000-0005-0000-0000-00005C060000}"/>
    <cellStyle name="Currency 2 2 2 3 2 3 3 3" xfId="1629" xr:uid="{00000000-0005-0000-0000-00005D060000}"/>
    <cellStyle name="Currency 2 2 2 3 2 3 4" xfId="1630" xr:uid="{00000000-0005-0000-0000-00005E060000}"/>
    <cellStyle name="Currency 2 2 2 3 2 3 4 2" xfId="1631" xr:uid="{00000000-0005-0000-0000-00005F060000}"/>
    <cellStyle name="Currency 2 2 2 3 2 3 4 2 2" xfId="1632" xr:uid="{00000000-0005-0000-0000-000060060000}"/>
    <cellStyle name="Currency 2 2 2 3 2 3 4 3" xfId="1633" xr:uid="{00000000-0005-0000-0000-000061060000}"/>
    <cellStyle name="Currency 2 2 2 3 2 3 5" xfId="1634" xr:uid="{00000000-0005-0000-0000-000062060000}"/>
    <cellStyle name="Currency 2 2 2 3 2 3 5 2" xfId="1635" xr:uid="{00000000-0005-0000-0000-000063060000}"/>
    <cellStyle name="Currency 2 2 2 3 2 3 5 2 2" xfId="1636" xr:uid="{00000000-0005-0000-0000-000064060000}"/>
    <cellStyle name="Currency 2 2 2 3 2 3 5 3" xfId="1637" xr:uid="{00000000-0005-0000-0000-000065060000}"/>
    <cellStyle name="Currency 2 2 2 3 2 3 6" xfId="1638" xr:uid="{00000000-0005-0000-0000-000066060000}"/>
    <cellStyle name="Currency 2 2 2 3 2 3 6 2" xfId="1639" xr:uid="{00000000-0005-0000-0000-000067060000}"/>
    <cellStyle name="Currency 2 2 2 3 2 3 6 2 2" xfId="1640" xr:uid="{00000000-0005-0000-0000-000068060000}"/>
    <cellStyle name="Currency 2 2 2 3 2 3 6 3" xfId="1641" xr:uid="{00000000-0005-0000-0000-000069060000}"/>
    <cellStyle name="Currency 2 2 2 3 2 3 7" xfId="1642" xr:uid="{00000000-0005-0000-0000-00006A060000}"/>
    <cellStyle name="Currency 2 2 2 3 2 3 7 2" xfId="1643" xr:uid="{00000000-0005-0000-0000-00006B060000}"/>
    <cellStyle name="Currency 2 2 2 3 2 3 8" xfId="1644" xr:uid="{00000000-0005-0000-0000-00006C060000}"/>
    <cellStyle name="Currency 2 2 2 3 2 3 8 2" xfId="1645" xr:uid="{00000000-0005-0000-0000-00006D060000}"/>
    <cellStyle name="Currency 2 2 2 3 2 3 9" xfId="1646" xr:uid="{00000000-0005-0000-0000-00006E060000}"/>
    <cellStyle name="Currency 2 2 2 3 2 4" xfId="1647" xr:uid="{00000000-0005-0000-0000-00006F060000}"/>
    <cellStyle name="Currency 2 2 2 3 2 4 2" xfId="1648" xr:uid="{00000000-0005-0000-0000-000070060000}"/>
    <cellStyle name="Currency 2 2 2 3 2 4 3" xfId="1649" xr:uid="{00000000-0005-0000-0000-000071060000}"/>
    <cellStyle name="Currency 2 2 2 3 2 4 3 2" xfId="1650" xr:uid="{00000000-0005-0000-0000-000072060000}"/>
    <cellStyle name="Currency 2 2 2 3 2 4 3 2 2" xfId="1651" xr:uid="{00000000-0005-0000-0000-000073060000}"/>
    <cellStyle name="Currency 2 2 2 3 2 4 3 3" xfId="1652" xr:uid="{00000000-0005-0000-0000-000074060000}"/>
    <cellStyle name="Currency 2 2 2 3 2 4 4" xfId="1653" xr:uid="{00000000-0005-0000-0000-000075060000}"/>
    <cellStyle name="Currency 2 2 2 3 2 4 4 2" xfId="1654" xr:uid="{00000000-0005-0000-0000-000076060000}"/>
    <cellStyle name="Currency 2 2 2 3 2 4 4 2 2" xfId="1655" xr:uid="{00000000-0005-0000-0000-000077060000}"/>
    <cellStyle name="Currency 2 2 2 3 2 4 4 3" xfId="1656" xr:uid="{00000000-0005-0000-0000-000078060000}"/>
    <cellStyle name="Currency 2 2 2 3 2 4 5" xfId="1657" xr:uid="{00000000-0005-0000-0000-000079060000}"/>
    <cellStyle name="Currency 2 2 2 3 2 4 5 2" xfId="1658" xr:uid="{00000000-0005-0000-0000-00007A060000}"/>
    <cellStyle name="Currency 2 2 2 3 2 4 5 2 2" xfId="1659" xr:uid="{00000000-0005-0000-0000-00007B060000}"/>
    <cellStyle name="Currency 2 2 2 3 2 4 5 3" xfId="1660" xr:uid="{00000000-0005-0000-0000-00007C060000}"/>
    <cellStyle name="Currency 2 2 2 3 2 4 6" xfId="1661" xr:uid="{00000000-0005-0000-0000-00007D060000}"/>
    <cellStyle name="Currency 2 2 2 3 2 4 6 2" xfId="1662" xr:uid="{00000000-0005-0000-0000-00007E060000}"/>
    <cellStyle name="Currency 2 2 2 3 2 4 7" xfId="1663" xr:uid="{00000000-0005-0000-0000-00007F060000}"/>
    <cellStyle name="Currency 2 2 2 3 2 4 7 2" xfId="1664" xr:uid="{00000000-0005-0000-0000-000080060000}"/>
    <cellStyle name="Currency 2 2 2 3 2 4 8" xfId="1665" xr:uid="{00000000-0005-0000-0000-000081060000}"/>
    <cellStyle name="Currency 2 2 2 3 2 4 9" xfId="1666" xr:uid="{00000000-0005-0000-0000-000082060000}"/>
    <cellStyle name="Currency 2 2 2 3 2 5" xfId="1667" xr:uid="{00000000-0005-0000-0000-000083060000}"/>
    <cellStyle name="Currency 2 2 2 3 2 5 2" xfId="1668" xr:uid="{00000000-0005-0000-0000-000084060000}"/>
    <cellStyle name="Currency 2 2 2 3 2 5 3" xfId="1669" xr:uid="{00000000-0005-0000-0000-000085060000}"/>
    <cellStyle name="Currency 2 2 2 3 2 6" xfId="1670" xr:uid="{00000000-0005-0000-0000-000086060000}"/>
    <cellStyle name="Currency 2 2 2 3 2 6 2" xfId="1671" xr:uid="{00000000-0005-0000-0000-000087060000}"/>
    <cellStyle name="Currency 2 2 2 3 2 6 2 2" xfId="1672" xr:uid="{00000000-0005-0000-0000-000088060000}"/>
    <cellStyle name="Currency 2 2 2 3 2 6 2 2 2" xfId="1673" xr:uid="{00000000-0005-0000-0000-000089060000}"/>
    <cellStyle name="Currency 2 2 2 3 2 6 2 3" xfId="1674" xr:uid="{00000000-0005-0000-0000-00008A060000}"/>
    <cellStyle name="Currency 2 2 2 3 2 6 3" xfId="1675" xr:uid="{00000000-0005-0000-0000-00008B060000}"/>
    <cellStyle name="Currency 2 2 2 3 2 6 3 2" xfId="1676" xr:uid="{00000000-0005-0000-0000-00008C060000}"/>
    <cellStyle name="Currency 2 2 2 3 2 6 3 2 2" xfId="1677" xr:uid="{00000000-0005-0000-0000-00008D060000}"/>
    <cellStyle name="Currency 2 2 2 3 2 6 3 3" xfId="1678" xr:uid="{00000000-0005-0000-0000-00008E060000}"/>
    <cellStyle name="Currency 2 2 2 3 2 6 4" xfId="1679" xr:uid="{00000000-0005-0000-0000-00008F060000}"/>
    <cellStyle name="Currency 2 2 2 3 2 6 4 2" xfId="1680" xr:uid="{00000000-0005-0000-0000-000090060000}"/>
    <cellStyle name="Currency 2 2 2 3 2 6 4 2 2" xfId="1681" xr:uid="{00000000-0005-0000-0000-000091060000}"/>
    <cellStyle name="Currency 2 2 2 3 2 6 4 3" xfId="1682" xr:uid="{00000000-0005-0000-0000-000092060000}"/>
    <cellStyle name="Currency 2 2 2 3 2 6 5" xfId="1683" xr:uid="{00000000-0005-0000-0000-000093060000}"/>
    <cellStyle name="Currency 2 2 2 3 2 6 5 2" xfId="1684" xr:uid="{00000000-0005-0000-0000-000094060000}"/>
    <cellStyle name="Currency 2 2 2 3 2 6 6" xfId="1685" xr:uid="{00000000-0005-0000-0000-000095060000}"/>
    <cellStyle name="Currency 2 2 2 3 2 6 6 2" xfId="1686" xr:uid="{00000000-0005-0000-0000-000096060000}"/>
    <cellStyle name="Currency 2 2 2 3 2 6 7" xfId="1687" xr:uid="{00000000-0005-0000-0000-000097060000}"/>
    <cellStyle name="Currency 2 2 2 3 2 7" xfId="1688" xr:uid="{00000000-0005-0000-0000-000098060000}"/>
    <cellStyle name="Currency 2 2 2 3 2 7 2" xfId="1689" xr:uid="{00000000-0005-0000-0000-000099060000}"/>
    <cellStyle name="Currency 2 2 2 3 2 7 2 2" xfId="1690" xr:uid="{00000000-0005-0000-0000-00009A060000}"/>
    <cellStyle name="Currency 2 2 2 3 2 7 3" xfId="1691" xr:uid="{00000000-0005-0000-0000-00009B060000}"/>
    <cellStyle name="Currency 2 2 2 3 2 8" xfId="1692" xr:uid="{00000000-0005-0000-0000-00009C060000}"/>
    <cellStyle name="Currency 2 2 2 3 2 8 2" xfId="1693" xr:uid="{00000000-0005-0000-0000-00009D060000}"/>
    <cellStyle name="Currency 2 2 2 3 2 8 2 2" xfId="1694" xr:uid="{00000000-0005-0000-0000-00009E060000}"/>
    <cellStyle name="Currency 2 2 2 3 2 8 3" xfId="1695" xr:uid="{00000000-0005-0000-0000-00009F060000}"/>
    <cellStyle name="Currency 2 2 2 3 3" xfId="1696" xr:uid="{00000000-0005-0000-0000-0000A0060000}"/>
    <cellStyle name="Currency 2 2 2 3 3 10" xfId="1697" xr:uid="{00000000-0005-0000-0000-0000A1060000}"/>
    <cellStyle name="Currency 2 2 2 3 3 2" xfId="1698" xr:uid="{00000000-0005-0000-0000-0000A2060000}"/>
    <cellStyle name="Currency 2 2 2 3 3 2 2" xfId="1699" xr:uid="{00000000-0005-0000-0000-0000A3060000}"/>
    <cellStyle name="Currency 2 2 2 3 3 2 3" xfId="1700" xr:uid="{00000000-0005-0000-0000-0000A4060000}"/>
    <cellStyle name="Currency 2 2 2 3 3 2 3 2" xfId="1701" xr:uid="{00000000-0005-0000-0000-0000A5060000}"/>
    <cellStyle name="Currency 2 2 2 3 3 2 3 3" xfId="1702" xr:uid="{00000000-0005-0000-0000-0000A6060000}"/>
    <cellStyle name="Currency 2 2 2 3 3 2 4" xfId="1703" xr:uid="{00000000-0005-0000-0000-0000A7060000}"/>
    <cellStyle name="Currency 2 2 2 3 3 2 4 2" xfId="1704" xr:uid="{00000000-0005-0000-0000-0000A8060000}"/>
    <cellStyle name="Currency 2 2 2 3 3 2 4 2 2" xfId="1705" xr:uid="{00000000-0005-0000-0000-0000A9060000}"/>
    <cellStyle name="Currency 2 2 2 3 3 2 4 3" xfId="1706" xr:uid="{00000000-0005-0000-0000-0000AA060000}"/>
    <cellStyle name="Currency 2 2 2 3 3 2 5" xfId="1707" xr:uid="{00000000-0005-0000-0000-0000AB060000}"/>
    <cellStyle name="Currency 2 2 2 3 3 2 5 2" xfId="1708" xr:uid="{00000000-0005-0000-0000-0000AC060000}"/>
    <cellStyle name="Currency 2 2 2 3 3 2 5 2 2" xfId="1709" xr:uid="{00000000-0005-0000-0000-0000AD060000}"/>
    <cellStyle name="Currency 2 2 2 3 3 2 5 3" xfId="1710" xr:uid="{00000000-0005-0000-0000-0000AE060000}"/>
    <cellStyle name="Currency 2 2 2 3 3 2 6" xfId="1711" xr:uid="{00000000-0005-0000-0000-0000AF060000}"/>
    <cellStyle name="Currency 2 2 2 3 3 2 6 2" xfId="1712" xr:uid="{00000000-0005-0000-0000-0000B0060000}"/>
    <cellStyle name="Currency 2 2 2 3 3 2 6 2 2" xfId="1713" xr:uid="{00000000-0005-0000-0000-0000B1060000}"/>
    <cellStyle name="Currency 2 2 2 3 3 2 6 3" xfId="1714" xr:uid="{00000000-0005-0000-0000-0000B2060000}"/>
    <cellStyle name="Currency 2 2 2 3 3 2 7" xfId="1715" xr:uid="{00000000-0005-0000-0000-0000B3060000}"/>
    <cellStyle name="Currency 2 2 2 3 3 2 7 2" xfId="1716" xr:uid="{00000000-0005-0000-0000-0000B4060000}"/>
    <cellStyle name="Currency 2 2 2 3 3 2 8" xfId="1717" xr:uid="{00000000-0005-0000-0000-0000B5060000}"/>
    <cellStyle name="Currency 2 2 2 3 3 2 8 2" xfId="1718" xr:uid="{00000000-0005-0000-0000-0000B6060000}"/>
    <cellStyle name="Currency 2 2 2 3 3 2 9" xfId="1719" xr:uid="{00000000-0005-0000-0000-0000B7060000}"/>
    <cellStyle name="Currency 2 2 2 3 3 3" xfId="1720" xr:uid="{00000000-0005-0000-0000-0000B8060000}"/>
    <cellStyle name="Currency 2 2 2 3 3 4" xfId="1721" xr:uid="{00000000-0005-0000-0000-0000B9060000}"/>
    <cellStyle name="Currency 2 2 2 3 3 4 2" xfId="1722" xr:uid="{00000000-0005-0000-0000-0000BA060000}"/>
    <cellStyle name="Currency 2 2 2 3 3 4 3" xfId="1723" xr:uid="{00000000-0005-0000-0000-0000BB060000}"/>
    <cellStyle name="Currency 2 2 2 3 3 5" xfId="1724" xr:uid="{00000000-0005-0000-0000-0000BC060000}"/>
    <cellStyle name="Currency 2 2 2 3 3 5 2" xfId="1725" xr:uid="{00000000-0005-0000-0000-0000BD060000}"/>
    <cellStyle name="Currency 2 2 2 3 3 5 2 2" xfId="1726" xr:uid="{00000000-0005-0000-0000-0000BE060000}"/>
    <cellStyle name="Currency 2 2 2 3 3 5 3" xfId="1727" xr:uid="{00000000-0005-0000-0000-0000BF060000}"/>
    <cellStyle name="Currency 2 2 2 3 3 6" xfId="1728" xr:uid="{00000000-0005-0000-0000-0000C0060000}"/>
    <cellStyle name="Currency 2 2 2 3 3 6 2" xfId="1729" xr:uid="{00000000-0005-0000-0000-0000C1060000}"/>
    <cellStyle name="Currency 2 2 2 3 3 6 2 2" xfId="1730" xr:uid="{00000000-0005-0000-0000-0000C2060000}"/>
    <cellStyle name="Currency 2 2 2 3 3 6 3" xfId="1731" xr:uid="{00000000-0005-0000-0000-0000C3060000}"/>
    <cellStyle name="Currency 2 2 2 3 3 7" xfId="1732" xr:uid="{00000000-0005-0000-0000-0000C4060000}"/>
    <cellStyle name="Currency 2 2 2 3 3 7 2" xfId="1733" xr:uid="{00000000-0005-0000-0000-0000C5060000}"/>
    <cellStyle name="Currency 2 2 2 3 3 7 2 2" xfId="1734" xr:uid="{00000000-0005-0000-0000-0000C6060000}"/>
    <cellStyle name="Currency 2 2 2 3 3 7 3" xfId="1735" xr:uid="{00000000-0005-0000-0000-0000C7060000}"/>
    <cellStyle name="Currency 2 2 2 3 3 8" xfId="1736" xr:uid="{00000000-0005-0000-0000-0000C8060000}"/>
    <cellStyle name="Currency 2 2 2 3 3 8 2" xfId="1737" xr:uid="{00000000-0005-0000-0000-0000C9060000}"/>
    <cellStyle name="Currency 2 2 2 3 3 9" xfId="1738" xr:uid="{00000000-0005-0000-0000-0000CA060000}"/>
    <cellStyle name="Currency 2 2 2 3 3 9 2" xfId="1739" xr:uid="{00000000-0005-0000-0000-0000CB060000}"/>
    <cellStyle name="Currency 2 2 2 3 4" xfId="1740" xr:uid="{00000000-0005-0000-0000-0000CC060000}"/>
    <cellStyle name="Currency 2 2 2 3 4 2" xfId="1741" xr:uid="{00000000-0005-0000-0000-0000CD060000}"/>
    <cellStyle name="Currency 2 2 2 3 4 2 10" xfId="1742" xr:uid="{00000000-0005-0000-0000-0000CE060000}"/>
    <cellStyle name="Currency 2 2 2 3 4 2 2" xfId="1743" xr:uid="{00000000-0005-0000-0000-0000CF060000}"/>
    <cellStyle name="Currency 2 2 2 3 4 2 3" xfId="1744" xr:uid="{00000000-0005-0000-0000-0000D0060000}"/>
    <cellStyle name="Currency 2 2 2 3 4 2 4" xfId="1745" xr:uid="{00000000-0005-0000-0000-0000D1060000}"/>
    <cellStyle name="Currency 2 2 2 3 4 2 4 2" xfId="1746" xr:uid="{00000000-0005-0000-0000-0000D2060000}"/>
    <cellStyle name="Currency 2 2 2 3 4 2 4 2 2" xfId="1747" xr:uid="{00000000-0005-0000-0000-0000D3060000}"/>
    <cellStyle name="Currency 2 2 2 3 4 2 4 3" xfId="1748" xr:uid="{00000000-0005-0000-0000-0000D4060000}"/>
    <cellStyle name="Currency 2 2 2 3 4 2 5" xfId="1749" xr:uid="{00000000-0005-0000-0000-0000D5060000}"/>
    <cellStyle name="Currency 2 2 2 3 4 2 5 2" xfId="1750" xr:uid="{00000000-0005-0000-0000-0000D6060000}"/>
    <cellStyle name="Currency 2 2 2 3 4 2 5 2 2" xfId="1751" xr:uid="{00000000-0005-0000-0000-0000D7060000}"/>
    <cellStyle name="Currency 2 2 2 3 4 2 5 3" xfId="1752" xr:uid="{00000000-0005-0000-0000-0000D8060000}"/>
    <cellStyle name="Currency 2 2 2 3 4 2 6" xfId="1753" xr:uid="{00000000-0005-0000-0000-0000D9060000}"/>
    <cellStyle name="Currency 2 2 2 3 4 2 6 2" xfId="1754" xr:uid="{00000000-0005-0000-0000-0000DA060000}"/>
    <cellStyle name="Currency 2 2 2 3 4 2 6 2 2" xfId="1755" xr:uid="{00000000-0005-0000-0000-0000DB060000}"/>
    <cellStyle name="Currency 2 2 2 3 4 2 6 3" xfId="1756" xr:uid="{00000000-0005-0000-0000-0000DC060000}"/>
    <cellStyle name="Currency 2 2 2 3 4 2 7" xfId="1757" xr:uid="{00000000-0005-0000-0000-0000DD060000}"/>
    <cellStyle name="Currency 2 2 2 3 4 2 7 2" xfId="1758" xr:uid="{00000000-0005-0000-0000-0000DE060000}"/>
    <cellStyle name="Currency 2 2 2 3 4 2 8" xfId="1759" xr:uid="{00000000-0005-0000-0000-0000DF060000}"/>
    <cellStyle name="Currency 2 2 2 3 4 2 8 2" xfId="1760" xr:uid="{00000000-0005-0000-0000-0000E0060000}"/>
    <cellStyle name="Currency 2 2 2 3 4 2 9" xfId="1761" xr:uid="{00000000-0005-0000-0000-0000E1060000}"/>
    <cellStyle name="Currency 2 2 2 3 4 3" xfId="1762" xr:uid="{00000000-0005-0000-0000-0000E2060000}"/>
    <cellStyle name="Currency 2 2 2 3 4 4" xfId="1763" xr:uid="{00000000-0005-0000-0000-0000E3060000}"/>
    <cellStyle name="Currency 2 2 2 3 4 4 2" xfId="1764" xr:uid="{00000000-0005-0000-0000-0000E4060000}"/>
    <cellStyle name="Currency 2 2 2 3 4 4 2 2" xfId="1765" xr:uid="{00000000-0005-0000-0000-0000E5060000}"/>
    <cellStyle name="Currency 2 2 2 3 4 4 3" xfId="1766" xr:uid="{00000000-0005-0000-0000-0000E6060000}"/>
    <cellStyle name="Currency 2 2 2 3 4 5" xfId="1767" xr:uid="{00000000-0005-0000-0000-0000E7060000}"/>
    <cellStyle name="Currency 2 2 2 3 4 5 2" xfId="1768" xr:uid="{00000000-0005-0000-0000-0000E8060000}"/>
    <cellStyle name="Currency 2 2 2 3 4 5 2 2" xfId="1769" xr:uid="{00000000-0005-0000-0000-0000E9060000}"/>
    <cellStyle name="Currency 2 2 2 3 4 5 3" xfId="1770" xr:uid="{00000000-0005-0000-0000-0000EA060000}"/>
    <cellStyle name="Currency 2 2 2 3 5" xfId="1771" xr:uid="{00000000-0005-0000-0000-0000EB060000}"/>
    <cellStyle name="Currency 2 2 2 3 5 2" xfId="1772" xr:uid="{00000000-0005-0000-0000-0000EC060000}"/>
    <cellStyle name="Currency 2 2 2 3 5 3" xfId="1773" xr:uid="{00000000-0005-0000-0000-0000ED060000}"/>
    <cellStyle name="Currency 2 2 2 3 5 3 2" xfId="1774" xr:uid="{00000000-0005-0000-0000-0000EE060000}"/>
    <cellStyle name="Currency 2 2 2 3 5 3 3" xfId="1775" xr:uid="{00000000-0005-0000-0000-0000EF060000}"/>
    <cellStyle name="Currency 2 2 2 3 5 4" xfId="1776" xr:uid="{00000000-0005-0000-0000-0000F0060000}"/>
    <cellStyle name="Currency 2 2 2 3 5 4 2" xfId="1777" xr:uid="{00000000-0005-0000-0000-0000F1060000}"/>
    <cellStyle name="Currency 2 2 2 3 5 4 2 2" xfId="1778" xr:uid="{00000000-0005-0000-0000-0000F2060000}"/>
    <cellStyle name="Currency 2 2 2 3 5 4 3" xfId="1779" xr:uid="{00000000-0005-0000-0000-0000F3060000}"/>
    <cellStyle name="Currency 2 2 2 3 5 5" xfId="1780" xr:uid="{00000000-0005-0000-0000-0000F4060000}"/>
    <cellStyle name="Currency 2 2 2 3 5 5 2" xfId="1781" xr:uid="{00000000-0005-0000-0000-0000F5060000}"/>
    <cellStyle name="Currency 2 2 2 3 5 5 2 2" xfId="1782" xr:uid="{00000000-0005-0000-0000-0000F6060000}"/>
    <cellStyle name="Currency 2 2 2 3 5 5 3" xfId="1783" xr:uid="{00000000-0005-0000-0000-0000F7060000}"/>
    <cellStyle name="Currency 2 2 2 3 5 6" xfId="1784" xr:uid="{00000000-0005-0000-0000-0000F8060000}"/>
    <cellStyle name="Currency 2 2 2 3 5 6 2" xfId="1785" xr:uid="{00000000-0005-0000-0000-0000F9060000}"/>
    <cellStyle name="Currency 2 2 2 3 5 6 2 2" xfId="1786" xr:uid="{00000000-0005-0000-0000-0000FA060000}"/>
    <cellStyle name="Currency 2 2 2 3 5 6 3" xfId="1787" xr:uid="{00000000-0005-0000-0000-0000FB060000}"/>
    <cellStyle name="Currency 2 2 2 3 5 7" xfId="1788" xr:uid="{00000000-0005-0000-0000-0000FC060000}"/>
    <cellStyle name="Currency 2 2 2 3 5 7 2" xfId="1789" xr:uid="{00000000-0005-0000-0000-0000FD060000}"/>
    <cellStyle name="Currency 2 2 2 3 5 8" xfId="1790" xr:uid="{00000000-0005-0000-0000-0000FE060000}"/>
    <cellStyle name="Currency 2 2 2 3 5 8 2" xfId="1791" xr:uid="{00000000-0005-0000-0000-0000FF060000}"/>
    <cellStyle name="Currency 2 2 2 3 5 9" xfId="1792" xr:uid="{00000000-0005-0000-0000-000000070000}"/>
    <cellStyle name="Currency 2 2 2 3 6" xfId="1793" xr:uid="{00000000-0005-0000-0000-000001070000}"/>
    <cellStyle name="Currency 2 2 2 3 6 2" xfId="1794" xr:uid="{00000000-0005-0000-0000-000002070000}"/>
    <cellStyle name="Currency 2 2 2 3 6 3" xfId="1795" xr:uid="{00000000-0005-0000-0000-000003070000}"/>
    <cellStyle name="Currency 2 2 2 3 7" xfId="1796" xr:uid="{00000000-0005-0000-0000-000004070000}"/>
    <cellStyle name="Currency 2 2 2 3 8" xfId="1797" xr:uid="{00000000-0005-0000-0000-000005070000}"/>
    <cellStyle name="Currency 2 2 2 3 8 2" xfId="1798" xr:uid="{00000000-0005-0000-0000-000006070000}"/>
    <cellStyle name="Currency 2 2 2 3 8 2 2" xfId="1799" xr:uid="{00000000-0005-0000-0000-000007070000}"/>
    <cellStyle name="Currency 2 2 2 3 8 3" xfId="1800" xr:uid="{00000000-0005-0000-0000-000008070000}"/>
    <cellStyle name="Currency 2 2 2 3 8 4" xfId="1801" xr:uid="{00000000-0005-0000-0000-000009070000}"/>
    <cellStyle name="Currency 2 2 2 3 9" xfId="1802" xr:uid="{00000000-0005-0000-0000-00000A070000}"/>
    <cellStyle name="Currency 2 2 2 3 9 2" xfId="1803" xr:uid="{00000000-0005-0000-0000-00000B070000}"/>
    <cellStyle name="Currency 2 2 2 3 9 2 2" xfId="1804" xr:uid="{00000000-0005-0000-0000-00000C070000}"/>
    <cellStyle name="Currency 2 2 2 3 9 3" xfId="1805" xr:uid="{00000000-0005-0000-0000-00000D070000}"/>
    <cellStyle name="Currency 2 2 2 4" xfId="1806" xr:uid="{00000000-0005-0000-0000-00000E070000}"/>
    <cellStyle name="Currency 2 2 2 4 2" xfId="1807" xr:uid="{00000000-0005-0000-0000-00000F070000}"/>
    <cellStyle name="Currency 2 2 2 4 2 2" xfId="1808" xr:uid="{00000000-0005-0000-0000-000010070000}"/>
    <cellStyle name="Currency 2 2 2 4 2 3" xfId="1809" xr:uid="{00000000-0005-0000-0000-000011070000}"/>
    <cellStyle name="Currency 2 2 2 4 2 3 2" xfId="1810" xr:uid="{00000000-0005-0000-0000-000012070000}"/>
    <cellStyle name="Currency 2 2 2 4 2 3 3" xfId="1811" xr:uid="{00000000-0005-0000-0000-000013070000}"/>
    <cellStyle name="Currency 2 2 2 4 2 4" xfId="1812" xr:uid="{00000000-0005-0000-0000-000014070000}"/>
    <cellStyle name="Currency 2 2 2 4 2 4 2" xfId="1813" xr:uid="{00000000-0005-0000-0000-000015070000}"/>
    <cellStyle name="Currency 2 2 2 4 2 4 2 2" xfId="1814" xr:uid="{00000000-0005-0000-0000-000016070000}"/>
    <cellStyle name="Currency 2 2 2 4 2 4 3" xfId="1815" xr:uid="{00000000-0005-0000-0000-000017070000}"/>
    <cellStyle name="Currency 2 2 2 4 2 5" xfId="1816" xr:uid="{00000000-0005-0000-0000-000018070000}"/>
    <cellStyle name="Currency 2 2 2 4 2 5 2" xfId="1817" xr:uid="{00000000-0005-0000-0000-000019070000}"/>
    <cellStyle name="Currency 2 2 2 4 2 5 2 2" xfId="1818" xr:uid="{00000000-0005-0000-0000-00001A070000}"/>
    <cellStyle name="Currency 2 2 2 4 2 5 3" xfId="1819" xr:uid="{00000000-0005-0000-0000-00001B070000}"/>
    <cellStyle name="Currency 2 2 2 4 2 6" xfId="1820" xr:uid="{00000000-0005-0000-0000-00001C070000}"/>
    <cellStyle name="Currency 2 2 2 4 2 6 2" xfId="1821" xr:uid="{00000000-0005-0000-0000-00001D070000}"/>
    <cellStyle name="Currency 2 2 2 4 2 6 2 2" xfId="1822" xr:uid="{00000000-0005-0000-0000-00001E070000}"/>
    <cellStyle name="Currency 2 2 2 4 2 6 3" xfId="1823" xr:uid="{00000000-0005-0000-0000-00001F070000}"/>
    <cellStyle name="Currency 2 2 2 4 2 7" xfId="1824" xr:uid="{00000000-0005-0000-0000-000020070000}"/>
    <cellStyle name="Currency 2 2 2 4 2 7 2" xfId="1825" xr:uid="{00000000-0005-0000-0000-000021070000}"/>
    <cellStyle name="Currency 2 2 2 4 2 8" xfId="1826" xr:uid="{00000000-0005-0000-0000-000022070000}"/>
    <cellStyle name="Currency 2 2 2 4 2 8 2" xfId="1827" xr:uid="{00000000-0005-0000-0000-000023070000}"/>
    <cellStyle name="Currency 2 2 2 4 2 9" xfId="1828" xr:uid="{00000000-0005-0000-0000-000024070000}"/>
    <cellStyle name="Currency 2 2 2 4 3" xfId="1829" xr:uid="{00000000-0005-0000-0000-000025070000}"/>
    <cellStyle name="Currency 2 2 2 4 3 2" xfId="1830" xr:uid="{00000000-0005-0000-0000-000026070000}"/>
    <cellStyle name="Currency 2 2 2 4 3 3" xfId="1831" xr:uid="{00000000-0005-0000-0000-000027070000}"/>
    <cellStyle name="Currency 2 2 2 4 3 3 2" xfId="1832" xr:uid="{00000000-0005-0000-0000-000028070000}"/>
    <cellStyle name="Currency 2 2 2 4 3 3 3" xfId="1833" xr:uid="{00000000-0005-0000-0000-000029070000}"/>
    <cellStyle name="Currency 2 2 2 4 3 4" xfId="1834" xr:uid="{00000000-0005-0000-0000-00002A070000}"/>
    <cellStyle name="Currency 2 2 2 4 3 4 2" xfId="1835" xr:uid="{00000000-0005-0000-0000-00002B070000}"/>
    <cellStyle name="Currency 2 2 2 4 3 4 2 2" xfId="1836" xr:uid="{00000000-0005-0000-0000-00002C070000}"/>
    <cellStyle name="Currency 2 2 2 4 3 4 3" xfId="1837" xr:uid="{00000000-0005-0000-0000-00002D070000}"/>
    <cellStyle name="Currency 2 2 2 4 3 5" xfId="1838" xr:uid="{00000000-0005-0000-0000-00002E070000}"/>
    <cellStyle name="Currency 2 2 2 4 3 5 2" xfId="1839" xr:uid="{00000000-0005-0000-0000-00002F070000}"/>
    <cellStyle name="Currency 2 2 2 4 3 5 2 2" xfId="1840" xr:uid="{00000000-0005-0000-0000-000030070000}"/>
    <cellStyle name="Currency 2 2 2 4 3 5 3" xfId="1841" xr:uid="{00000000-0005-0000-0000-000031070000}"/>
    <cellStyle name="Currency 2 2 2 4 3 6" xfId="1842" xr:uid="{00000000-0005-0000-0000-000032070000}"/>
    <cellStyle name="Currency 2 2 2 4 3 6 2" xfId="1843" xr:uid="{00000000-0005-0000-0000-000033070000}"/>
    <cellStyle name="Currency 2 2 2 4 3 6 2 2" xfId="1844" xr:uid="{00000000-0005-0000-0000-000034070000}"/>
    <cellStyle name="Currency 2 2 2 4 3 6 3" xfId="1845" xr:uid="{00000000-0005-0000-0000-000035070000}"/>
    <cellStyle name="Currency 2 2 2 4 3 7" xfId="1846" xr:uid="{00000000-0005-0000-0000-000036070000}"/>
    <cellStyle name="Currency 2 2 2 4 3 7 2" xfId="1847" xr:uid="{00000000-0005-0000-0000-000037070000}"/>
    <cellStyle name="Currency 2 2 2 4 3 8" xfId="1848" xr:uid="{00000000-0005-0000-0000-000038070000}"/>
    <cellStyle name="Currency 2 2 2 4 3 8 2" xfId="1849" xr:uid="{00000000-0005-0000-0000-000039070000}"/>
    <cellStyle name="Currency 2 2 2 4 3 9" xfId="1850" xr:uid="{00000000-0005-0000-0000-00003A070000}"/>
    <cellStyle name="Currency 2 2 2 4 4" xfId="1851" xr:uid="{00000000-0005-0000-0000-00003B070000}"/>
    <cellStyle name="Currency 2 2 2 4 4 2" xfId="1852" xr:uid="{00000000-0005-0000-0000-00003C070000}"/>
    <cellStyle name="Currency 2 2 2 4 4 3" xfId="1853" xr:uid="{00000000-0005-0000-0000-00003D070000}"/>
    <cellStyle name="Currency 2 2 2 4 4 3 2" xfId="1854" xr:uid="{00000000-0005-0000-0000-00003E070000}"/>
    <cellStyle name="Currency 2 2 2 4 4 3 2 2" xfId="1855" xr:uid="{00000000-0005-0000-0000-00003F070000}"/>
    <cellStyle name="Currency 2 2 2 4 4 3 3" xfId="1856" xr:uid="{00000000-0005-0000-0000-000040070000}"/>
    <cellStyle name="Currency 2 2 2 4 4 4" xfId="1857" xr:uid="{00000000-0005-0000-0000-000041070000}"/>
    <cellStyle name="Currency 2 2 2 4 4 4 2" xfId="1858" xr:uid="{00000000-0005-0000-0000-000042070000}"/>
    <cellStyle name="Currency 2 2 2 4 4 4 2 2" xfId="1859" xr:uid="{00000000-0005-0000-0000-000043070000}"/>
    <cellStyle name="Currency 2 2 2 4 4 4 3" xfId="1860" xr:uid="{00000000-0005-0000-0000-000044070000}"/>
    <cellStyle name="Currency 2 2 2 4 4 5" xfId="1861" xr:uid="{00000000-0005-0000-0000-000045070000}"/>
    <cellStyle name="Currency 2 2 2 4 4 5 2" xfId="1862" xr:uid="{00000000-0005-0000-0000-000046070000}"/>
    <cellStyle name="Currency 2 2 2 4 4 5 2 2" xfId="1863" xr:uid="{00000000-0005-0000-0000-000047070000}"/>
    <cellStyle name="Currency 2 2 2 4 4 5 3" xfId="1864" xr:uid="{00000000-0005-0000-0000-000048070000}"/>
    <cellStyle name="Currency 2 2 2 4 4 6" xfId="1865" xr:uid="{00000000-0005-0000-0000-000049070000}"/>
    <cellStyle name="Currency 2 2 2 4 4 6 2" xfId="1866" xr:uid="{00000000-0005-0000-0000-00004A070000}"/>
    <cellStyle name="Currency 2 2 2 4 4 7" xfId="1867" xr:uid="{00000000-0005-0000-0000-00004B070000}"/>
    <cellStyle name="Currency 2 2 2 4 4 7 2" xfId="1868" xr:uid="{00000000-0005-0000-0000-00004C070000}"/>
    <cellStyle name="Currency 2 2 2 4 4 8" xfId="1869" xr:uid="{00000000-0005-0000-0000-00004D070000}"/>
    <cellStyle name="Currency 2 2 2 4 4 9" xfId="1870" xr:uid="{00000000-0005-0000-0000-00004E070000}"/>
    <cellStyle name="Currency 2 2 2 4 5" xfId="1871" xr:uid="{00000000-0005-0000-0000-00004F070000}"/>
    <cellStyle name="Currency 2 2 2 4 5 2" xfId="1872" xr:uid="{00000000-0005-0000-0000-000050070000}"/>
    <cellStyle name="Currency 2 2 2 4 5 3" xfId="1873" xr:uid="{00000000-0005-0000-0000-000051070000}"/>
    <cellStyle name="Currency 2 2 2 4 6" xfId="1874" xr:uid="{00000000-0005-0000-0000-000052070000}"/>
    <cellStyle name="Currency 2 2 2 4 6 2" xfId="1875" xr:uid="{00000000-0005-0000-0000-000053070000}"/>
    <cellStyle name="Currency 2 2 2 4 6 2 2" xfId="1876" xr:uid="{00000000-0005-0000-0000-000054070000}"/>
    <cellStyle name="Currency 2 2 2 4 6 2 2 2" xfId="1877" xr:uid="{00000000-0005-0000-0000-000055070000}"/>
    <cellStyle name="Currency 2 2 2 4 6 2 3" xfId="1878" xr:uid="{00000000-0005-0000-0000-000056070000}"/>
    <cellStyle name="Currency 2 2 2 4 6 3" xfId="1879" xr:uid="{00000000-0005-0000-0000-000057070000}"/>
    <cellStyle name="Currency 2 2 2 4 6 3 2" xfId="1880" xr:uid="{00000000-0005-0000-0000-000058070000}"/>
    <cellStyle name="Currency 2 2 2 4 6 3 2 2" xfId="1881" xr:uid="{00000000-0005-0000-0000-000059070000}"/>
    <cellStyle name="Currency 2 2 2 4 6 3 3" xfId="1882" xr:uid="{00000000-0005-0000-0000-00005A070000}"/>
    <cellStyle name="Currency 2 2 2 4 6 4" xfId="1883" xr:uid="{00000000-0005-0000-0000-00005B070000}"/>
    <cellStyle name="Currency 2 2 2 4 6 4 2" xfId="1884" xr:uid="{00000000-0005-0000-0000-00005C070000}"/>
    <cellStyle name="Currency 2 2 2 4 6 4 2 2" xfId="1885" xr:uid="{00000000-0005-0000-0000-00005D070000}"/>
    <cellStyle name="Currency 2 2 2 4 6 4 3" xfId="1886" xr:uid="{00000000-0005-0000-0000-00005E070000}"/>
    <cellStyle name="Currency 2 2 2 4 6 5" xfId="1887" xr:uid="{00000000-0005-0000-0000-00005F070000}"/>
    <cellStyle name="Currency 2 2 2 4 6 5 2" xfId="1888" xr:uid="{00000000-0005-0000-0000-000060070000}"/>
    <cellStyle name="Currency 2 2 2 4 6 6" xfId="1889" xr:uid="{00000000-0005-0000-0000-000061070000}"/>
    <cellStyle name="Currency 2 2 2 4 6 6 2" xfId="1890" xr:uid="{00000000-0005-0000-0000-000062070000}"/>
    <cellStyle name="Currency 2 2 2 4 6 7" xfId="1891" xr:uid="{00000000-0005-0000-0000-000063070000}"/>
    <cellStyle name="Currency 2 2 2 4 7" xfId="1892" xr:uid="{00000000-0005-0000-0000-000064070000}"/>
    <cellStyle name="Currency 2 2 2 4 7 2" xfId="1893" xr:uid="{00000000-0005-0000-0000-000065070000}"/>
    <cellStyle name="Currency 2 2 2 4 7 2 2" xfId="1894" xr:uid="{00000000-0005-0000-0000-000066070000}"/>
    <cellStyle name="Currency 2 2 2 4 7 3" xfId="1895" xr:uid="{00000000-0005-0000-0000-000067070000}"/>
    <cellStyle name="Currency 2 2 2 4 8" xfId="1896" xr:uid="{00000000-0005-0000-0000-000068070000}"/>
    <cellStyle name="Currency 2 2 2 4 8 2" xfId="1897" xr:uid="{00000000-0005-0000-0000-000069070000}"/>
    <cellStyle name="Currency 2 2 2 4 8 2 2" xfId="1898" xr:uid="{00000000-0005-0000-0000-00006A070000}"/>
    <cellStyle name="Currency 2 2 2 4 8 3" xfId="1899" xr:uid="{00000000-0005-0000-0000-00006B070000}"/>
    <cellStyle name="Currency 2 2 2 5" xfId="1900" xr:uid="{00000000-0005-0000-0000-00006C070000}"/>
    <cellStyle name="Currency 2 2 2 5 10" xfId="1901" xr:uid="{00000000-0005-0000-0000-00006D070000}"/>
    <cellStyle name="Currency 2 2 2 5 2" xfId="1902" xr:uid="{00000000-0005-0000-0000-00006E070000}"/>
    <cellStyle name="Currency 2 2 2 5 2 2" xfId="1903" xr:uid="{00000000-0005-0000-0000-00006F070000}"/>
    <cellStyle name="Currency 2 2 2 5 2 3" xfId="1904" xr:uid="{00000000-0005-0000-0000-000070070000}"/>
    <cellStyle name="Currency 2 2 2 5 2 3 2" xfId="1905" xr:uid="{00000000-0005-0000-0000-000071070000}"/>
    <cellStyle name="Currency 2 2 2 5 2 3 3" xfId="1906" xr:uid="{00000000-0005-0000-0000-000072070000}"/>
    <cellStyle name="Currency 2 2 2 5 2 4" xfId="1907" xr:uid="{00000000-0005-0000-0000-000073070000}"/>
    <cellStyle name="Currency 2 2 2 5 2 4 2" xfId="1908" xr:uid="{00000000-0005-0000-0000-000074070000}"/>
    <cellStyle name="Currency 2 2 2 5 2 4 2 2" xfId="1909" xr:uid="{00000000-0005-0000-0000-000075070000}"/>
    <cellStyle name="Currency 2 2 2 5 2 4 3" xfId="1910" xr:uid="{00000000-0005-0000-0000-000076070000}"/>
    <cellStyle name="Currency 2 2 2 5 2 5" xfId="1911" xr:uid="{00000000-0005-0000-0000-000077070000}"/>
    <cellStyle name="Currency 2 2 2 5 2 5 2" xfId="1912" xr:uid="{00000000-0005-0000-0000-000078070000}"/>
    <cellStyle name="Currency 2 2 2 5 2 5 2 2" xfId="1913" xr:uid="{00000000-0005-0000-0000-000079070000}"/>
    <cellStyle name="Currency 2 2 2 5 2 5 3" xfId="1914" xr:uid="{00000000-0005-0000-0000-00007A070000}"/>
    <cellStyle name="Currency 2 2 2 5 2 6" xfId="1915" xr:uid="{00000000-0005-0000-0000-00007B070000}"/>
    <cellStyle name="Currency 2 2 2 5 2 6 2" xfId="1916" xr:uid="{00000000-0005-0000-0000-00007C070000}"/>
    <cellStyle name="Currency 2 2 2 5 2 6 2 2" xfId="1917" xr:uid="{00000000-0005-0000-0000-00007D070000}"/>
    <cellStyle name="Currency 2 2 2 5 2 6 3" xfId="1918" xr:uid="{00000000-0005-0000-0000-00007E070000}"/>
    <cellStyle name="Currency 2 2 2 5 2 7" xfId="1919" xr:uid="{00000000-0005-0000-0000-00007F070000}"/>
    <cellStyle name="Currency 2 2 2 5 2 7 2" xfId="1920" xr:uid="{00000000-0005-0000-0000-000080070000}"/>
    <cellStyle name="Currency 2 2 2 5 2 8" xfId="1921" xr:uid="{00000000-0005-0000-0000-000081070000}"/>
    <cellStyle name="Currency 2 2 2 5 2 8 2" xfId="1922" xr:uid="{00000000-0005-0000-0000-000082070000}"/>
    <cellStyle name="Currency 2 2 2 5 2 9" xfId="1923" xr:uid="{00000000-0005-0000-0000-000083070000}"/>
    <cellStyle name="Currency 2 2 2 5 3" xfId="1924" xr:uid="{00000000-0005-0000-0000-000084070000}"/>
    <cellStyle name="Currency 2 2 2 5 4" xfId="1925" xr:uid="{00000000-0005-0000-0000-000085070000}"/>
    <cellStyle name="Currency 2 2 2 5 4 2" xfId="1926" xr:uid="{00000000-0005-0000-0000-000086070000}"/>
    <cellStyle name="Currency 2 2 2 5 4 3" xfId="1927" xr:uid="{00000000-0005-0000-0000-000087070000}"/>
    <cellStyle name="Currency 2 2 2 5 5" xfId="1928" xr:uid="{00000000-0005-0000-0000-000088070000}"/>
    <cellStyle name="Currency 2 2 2 5 5 2" xfId="1929" xr:uid="{00000000-0005-0000-0000-000089070000}"/>
    <cellStyle name="Currency 2 2 2 5 5 2 2" xfId="1930" xr:uid="{00000000-0005-0000-0000-00008A070000}"/>
    <cellStyle name="Currency 2 2 2 5 5 3" xfId="1931" xr:uid="{00000000-0005-0000-0000-00008B070000}"/>
    <cellStyle name="Currency 2 2 2 5 6" xfId="1932" xr:uid="{00000000-0005-0000-0000-00008C070000}"/>
    <cellStyle name="Currency 2 2 2 5 6 2" xfId="1933" xr:uid="{00000000-0005-0000-0000-00008D070000}"/>
    <cellStyle name="Currency 2 2 2 5 6 2 2" xfId="1934" xr:uid="{00000000-0005-0000-0000-00008E070000}"/>
    <cellStyle name="Currency 2 2 2 5 6 3" xfId="1935" xr:uid="{00000000-0005-0000-0000-00008F070000}"/>
    <cellStyle name="Currency 2 2 2 5 7" xfId="1936" xr:uid="{00000000-0005-0000-0000-000090070000}"/>
    <cellStyle name="Currency 2 2 2 5 7 2" xfId="1937" xr:uid="{00000000-0005-0000-0000-000091070000}"/>
    <cellStyle name="Currency 2 2 2 5 7 2 2" xfId="1938" xr:uid="{00000000-0005-0000-0000-000092070000}"/>
    <cellStyle name="Currency 2 2 2 5 7 3" xfId="1939" xr:uid="{00000000-0005-0000-0000-000093070000}"/>
    <cellStyle name="Currency 2 2 2 5 8" xfId="1940" xr:uid="{00000000-0005-0000-0000-000094070000}"/>
    <cellStyle name="Currency 2 2 2 5 8 2" xfId="1941" xr:uid="{00000000-0005-0000-0000-000095070000}"/>
    <cellStyle name="Currency 2 2 2 5 9" xfId="1942" xr:uid="{00000000-0005-0000-0000-000096070000}"/>
    <cellStyle name="Currency 2 2 2 5 9 2" xfId="1943" xr:uid="{00000000-0005-0000-0000-000097070000}"/>
    <cellStyle name="Currency 2 2 2 6" xfId="1944" xr:uid="{00000000-0005-0000-0000-000098070000}"/>
    <cellStyle name="Currency 2 2 2 6 2" xfId="1945" xr:uid="{00000000-0005-0000-0000-000099070000}"/>
    <cellStyle name="Currency 2 2 2 6 2 10" xfId="1946" xr:uid="{00000000-0005-0000-0000-00009A070000}"/>
    <cellStyle name="Currency 2 2 2 6 2 2" xfId="1947" xr:uid="{00000000-0005-0000-0000-00009B070000}"/>
    <cellStyle name="Currency 2 2 2 6 2 3" xfId="1948" xr:uid="{00000000-0005-0000-0000-00009C070000}"/>
    <cellStyle name="Currency 2 2 2 6 2 4" xfId="1949" xr:uid="{00000000-0005-0000-0000-00009D070000}"/>
    <cellStyle name="Currency 2 2 2 6 2 4 2" xfId="1950" xr:uid="{00000000-0005-0000-0000-00009E070000}"/>
    <cellStyle name="Currency 2 2 2 6 2 4 2 2" xfId="1951" xr:uid="{00000000-0005-0000-0000-00009F070000}"/>
    <cellStyle name="Currency 2 2 2 6 2 4 3" xfId="1952" xr:uid="{00000000-0005-0000-0000-0000A0070000}"/>
    <cellStyle name="Currency 2 2 2 6 2 5" xfId="1953" xr:uid="{00000000-0005-0000-0000-0000A1070000}"/>
    <cellStyle name="Currency 2 2 2 6 2 5 2" xfId="1954" xr:uid="{00000000-0005-0000-0000-0000A2070000}"/>
    <cellStyle name="Currency 2 2 2 6 2 5 2 2" xfId="1955" xr:uid="{00000000-0005-0000-0000-0000A3070000}"/>
    <cellStyle name="Currency 2 2 2 6 2 5 3" xfId="1956" xr:uid="{00000000-0005-0000-0000-0000A4070000}"/>
    <cellStyle name="Currency 2 2 2 6 2 6" xfId="1957" xr:uid="{00000000-0005-0000-0000-0000A5070000}"/>
    <cellStyle name="Currency 2 2 2 6 2 6 2" xfId="1958" xr:uid="{00000000-0005-0000-0000-0000A6070000}"/>
    <cellStyle name="Currency 2 2 2 6 2 6 2 2" xfId="1959" xr:uid="{00000000-0005-0000-0000-0000A7070000}"/>
    <cellStyle name="Currency 2 2 2 6 2 6 3" xfId="1960" xr:uid="{00000000-0005-0000-0000-0000A8070000}"/>
    <cellStyle name="Currency 2 2 2 6 2 7" xfId="1961" xr:uid="{00000000-0005-0000-0000-0000A9070000}"/>
    <cellStyle name="Currency 2 2 2 6 2 7 2" xfId="1962" xr:uid="{00000000-0005-0000-0000-0000AA070000}"/>
    <cellStyle name="Currency 2 2 2 6 2 8" xfId="1963" xr:uid="{00000000-0005-0000-0000-0000AB070000}"/>
    <cellStyle name="Currency 2 2 2 6 2 8 2" xfId="1964" xr:uid="{00000000-0005-0000-0000-0000AC070000}"/>
    <cellStyle name="Currency 2 2 2 6 2 9" xfId="1965" xr:uid="{00000000-0005-0000-0000-0000AD070000}"/>
    <cellStyle name="Currency 2 2 2 6 3" xfId="1966" xr:uid="{00000000-0005-0000-0000-0000AE070000}"/>
    <cellStyle name="Currency 2 2 2 6 4" xfId="1967" xr:uid="{00000000-0005-0000-0000-0000AF070000}"/>
    <cellStyle name="Currency 2 2 2 6 4 2" xfId="1968" xr:uid="{00000000-0005-0000-0000-0000B0070000}"/>
    <cellStyle name="Currency 2 2 2 6 4 2 2" xfId="1969" xr:uid="{00000000-0005-0000-0000-0000B1070000}"/>
    <cellStyle name="Currency 2 2 2 6 4 3" xfId="1970" xr:uid="{00000000-0005-0000-0000-0000B2070000}"/>
    <cellStyle name="Currency 2 2 2 6 5" xfId="1971" xr:uid="{00000000-0005-0000-0000-0000B3070000}"/>
    <cellStyle name="Currency 2 2 2 6 5 2" xfId="1972" xr:uid="{00000000-0005-0000-0000-0000B4070000}"/>
    <cellStyle name="Currency 2 2 2 6 5 2 2" xfId="1973" xr:uid="{00000000-0005-0000-0000-0000B5070000}"/>
    <cellStyle name="Currency 2 2 2 6 5 3" xfId="1974" xr:uid="{00000000-0005-0000-0000-0000B6070000}"/>
    <cellStyle name="Currency 2 2 2 7" xfId="1975" xr:uid="{00000000-0005-0000-0000-0000B7070000}"/>
    <cellStyle name="Currency 2 2 2 7 2" xfId="1976" xr:uid="{00000000-0005-0000-0000-0000B8070000}"/>
    <cellStyle name="Currency 2 2 2 7 3" xfId="1977" xr:uid="{00000000-0005-0000-0000-0000B9070000}"/>
    <cellStyle name="Currency 2 2 2 7 3 2" xfId="1978" xr:uid="{00000000-0005-0000-0000-0000BA070000}"/>
    <cellStyle name="Currency 2 2 2 7 3 3" xfId="1979" xr:uid="{00000000-0005-0000-0000-0000BB070000}"/>
    <cellStyle name="Currency 2 2 2 7 4" xfId="1980" xr:uid="{00000000-0005-0000-0000-0000BC070000}"/>
    <cellStyle name="Currency 2 2 2 7 4 2" xfId="1981" xr:uid="{00000000-0005-0000-0000-0000BD070000}"/>
    <cellStyle name="Currency 2 2 2 7 4 2 2" xfId="1982" xr:uid="{00000000-0005-0000-0000-0000BE070000}"/>
    <cellStyle name="Currency 2 2 2 7 4 3" xfId="1983" xr:uid="{00000000-0005-0000-0000-0000BF070000}"/>
    <cellStyle name="Currency 2 2 2 7 5" xfId="1984" xr:uid="{00000000-0005-0000-0000-0000C0070000}"/>
    <cellStyle name="Currency 2 2 2 7 5 2" xfId="1985" xr:uid="{00000000-0005-0000-0000-0000C1070000}"/>
    <cellStyle name="Currency 2 2 2 7 5 2 2" xfId="1986" xr:uid="{00000000-0005-0000-0000-0000C2070000}"/>
    <cellStyle name="Currency 2 2 2 7 5 3" xfId="1987" xr:uid="{00000000-0005-0000-0000-0000C3070000}"/>
    <cellStyle name="Currency 2 2 2 7 6" xfId="1988" xr:uid="{00000000-0005-0000-0000-0000C4070000}"/>
    <cellStyle name="Currency 2 2 2 7 6 2" xfId="1989" xr:uid="{00000000-0005-0000-0000-0000C5070000}"/>
    <cellStyle name="Currency 2 2 2 7 6 2 2" xfId="1990" xr:uid="{00000000-0005-0000-0000-0000C6070000}"/>
    <cellStyle name="Currency 2 2 2 7 6 3" xfId="1991" xr:uid="{00000000-0005-0000-0000-0000C7070000}"/>
    <cellStyle name="Currency 2 2 2 7 7" xfId="1992" xr:uid="{00000000-0005-0000-0000-0000C8070000}"/>
    <cellStyle name="Currency 2 2 2 7 7 2" xfId="1993" xr:uid="{00000000-0005-0000-0000-0000C9070000}"/>
    <cellStyle name="Currency 2 2 2 7 8" xfId="1994" xr:uid="{00000000-0005-0000-0000-0000CA070000}"/>
    <cellStyle name="Currency 2 2 2 7 8 2" xfId="1995" xr:uid="{00000000-0005-0000-0000-0000CB070000}"/>
    <cellStyle name="Currency 2 2 2 7 9" xfId="1996" xr:uid="{00000000-0005-0000-0000-0000CC070000}"/>
    <cellStyle name="Currency 2 2 2 8" xfId="1997" xr:uid="{00000000-0005-0000-0000-0000CD070000}"/>
    <cellStyle name="Currency 2 2 2 8 2" xfId="1998" xr:uid="{00000000-0005-0000-0000-0000CE070000}"/>
    <cellStyle name="Currency 2 2 2 8 3" xfId="1999" xr:uid="{00000000-0005-0000-0000-0000CF070000}"/>
    <cellStyle name="Currency 2 2 2 9" xfId="2000" xr:uid="{00000000-0005-0000-0000-0000D0070000}"/>
    <cellStyle name="Currency 2 2 3" xfId="2001" xr:uid="{00000000-0005-0000-0000-0000D1070000}"/>
    <cellStyle name="Currency 2 2 3 2" xfId="2002" xr:uid="{00000000-0005-0000-0000-0000D2070000}"/>
    <cellStyle name="Currency 2 2 4" xfId="2003" xr:uid="{00000000-0005-0000-0000-0000D3070000}"/>
    <cellStyle name="Currency 2 20" xfId="2004" xr:uid="{00000000-0005-0000-0000-0000D4070000}"/>
    <cellStyle name="Currency 2 20 2" xfId="2005" xr:uid="{00000000-0005-0000-0000-0000D5070000}"/>
    <cellStyle name="Currency 2 20 2 2" xfId="2006" xr:uid="{00000000-0005-0000-0000-0000D6070000}"/>
    <cellStyle name="Currency 2 20 3" xfId="2007" xr:uid="{00000000-0005-0000-0000-0000D7070000}"/>
    <cellStyle name="Currency 2 21" xfId="2008" xr:uid="{00000000-0005-0000-0000-0000D8070000}"/>
    <cellStyle name="Currency 2 21 2" xfId="2009" xr:uid="{00000000-0005-0000-0000-0000D9070000}"/>
    <cellStyle name="Currency 2 22" xfId="2010" xr:uid="{00000000-0005-0000-0000-0000DA070000}"/>
    <cellStyle name="Currency 2 22 2" xfId="2011" xr:uid="{00000000-0005-0000-0000-0000DB070000}"/>
    <cellStyle name="Currency 2 23" xfId="2012" xr:uid="{00000000-0005-0000-0000-0000DC070000}"/>
    <cellStyle name="Currency 2 24" xfId="2013" xr:uid="{00000000-0005-0000-0000-0000DD070000}"/>
    <cellStyle name="Currency 2 25" xfId="2014" xr:uid="{00000000-0005-0000-0000-0000DE070000}"/>
    <cellStyle name="Currency 2 3" xfId="2015" xr:uid="{00000000-0005-0000-0000-0000DF070000}"/>
    <cellStyle name="Currency 2 3 2" xfId="2016" xr:uid="{00000000-0005-0000-0000-0000E0070000}"/>
    <cellStyle name="Currency 2 3 2 2" xfId="2017" xr:uid="{00000000-0005-0000-0000-0000E1070000}"/>
    <cellStyle name="Currency 2 3 3" xfId="2018" xr:uid="{00000000-0005-0000-0000-0000E2070000}"/>
    <cellStyle name="Currency 2 4" xfId="2019" xr:uid="{00000000-0005-0000-0000-0000E3070000}"/>
    <cellStyle name="Currency 2 4 10" xfId="2020" xr:uid="{00000000-0005-0000-0000-0000E4070000}"/>
    <cellStyle name="Currency 2 4 10 2" xfId="2021" xr:uid="{00000000-0005-0000-0000-0000E5070000}"/>
    <cellStyle name="Currency 2 4 10 3" xfId="2022" xr:uid="{00000000-0005-0000-0000-0000E6070000}"/>
    <cellStyle name="Currency 2 4 11" xfId="2023" xr:uid="{00000000-0005-0000-0000-0000E7070000}"/>
    <cellStyle name="Currency 2 4 12" xfId="2024" xr:uid="{00000000-0005-0000-0000-0000E8070000}"/>
    <cellStyle name="Currency 2 4 12 2" xfId="2025" xr:uid="{00000000-0005-0000-0000-0000E9070000}"/>
    <cellStyle name="Currency 2 4 12 2 2" xfId="2026" xr:uid="{00000000-0005-0000-0000-0000EA070000}"/>
    <cellStyle name="Currency 2 4 12 3" xfId="2027" xr:uid="{00000000-0005-0000-0000-0000EB070000}"/>
    <cellStyle name="Currency 2 4 12 4" xfId="2028" xr:uid="{00000000-0005-0000-0000-0000EC070000}"/>
    <cellStyle name="Currency 2 4 13" xfId="2029" xr:uid="{00000000-0005-0000-0000-0000ED070000}"/>
    <cellStyle name="Currency 2 4 13 2" xfId="2030" xr:uid="{00000000-0005-0000-0000-0000EE070000}"/>
    <cellStyle name="Currency 2 4 13 2 2" xfId="2031" xr:uid="{00000000-0005-0000-0000-0000EF070000}"/>
    <cellStyle name="Currency 2 4 13 3" xfId="2032" xr:uid="{00000000-0005-0000-0000-0000F0070000}"/>
    <cellStyle name="Currency 2 4 14" xfId="2033" xr:uid="{00000000-0005-0000-0000-0000F1070000}"/>
    <cellStyle name="Currency 2 4 14 2" xfId="2034" xr:uid="{00000000-0005-0000-0000-0000F2070000}"/>
    <cellStyle name="Currency 2 4 14 2 2" xfId="2035" xr:uid="{00000000-0005-0000-0000-0000F3070000}"/>
    <cellStyle name="Currency 2 4 14 3" xfId="2036" xr:uid="{00000000-0005-0000-0000-0000F4070000}"/>
    <cellStyle name="Currency 2 4 15" xfId="2037" xr:uid="{00000000-0005-0000-0000-0000F5070000}"/>
    <cellStyle name="Currency 2 4 15 2" xfId="2038" xr:uid="{00000000-0005-0000-0000-0000F6070000}"/>
    <cellStyle name="Currency 2 4 16" xfId="2039" xr:uid="{00000000-0005-0000-0000-0000F7070000}"/>
    <cellStyle name="Currency 2 4 16 2" xfId="2040" xr:uid="{00000000-0005-0000-0000-0000F8070000}"/>
    <cellStyle name="Currency 2 4 17" xfId="2041" xr:uid="{00000000-0005-0000-0000-0000F9070000}"/>
    <cellStyle name="Currency 2 4 18" xfId="2042" xr:uid="{00000000-0005-0000-0000-0000FA070000}"/>
    <cellStyle name="Currency 2 4 19" xfId="2043" xr:uid="{00000000-0005-0000-0000-0000FB070000}"/>
    <cellStyle name="Currency 2 4 2" xfId="2044" xr:uid="{00000000-0005-0000-0000-0000FC070000}"/>
    <cellStyle name="Currency 2 4 2 10" xfId="2045" xr:uid="{00000000-0005-0000-0000-0000FD070000}"/>
    <cellStyle name="Currency 2 4 2 10 2" xfId="2046" xr:uid="{00000000-0005-0000-0000-0000FE070000}"/>
    <cellStyle name="Currency 2 4 2 10 2 2" xfId="2047" xr:uid="{00000000-0005-0000-0000-0000FF070000}"/>
    <cellStyle name="Currency 2 4 2 10 3" xfId="2048" xr:uid="{00000000-0005-0000-0000-000000080000}"/>
    <cellStyle name="Currency 2 4 2 10 4" xfId="2049" xr:uid="{00000000-0005-0000-0000-000001080000}"/>
    <cellStyle name="Currency 2 4 2 11" xfId="2050" xr:uid="{00000000-0005-0000-0000-000002080000}"/>
    <cellStyle name="Currency 2 4 2 11 2" xfId="2051" xr:uid="{00000000-0005-0000-0000-000003080000}"/>
    <cellStyle name="Currency 2 4 2 11 2 2" xfId="2052" xr:uid="{00000000-0005-0000-0000-000004080000}"/>
    <cellStyle name="Currency 2 4 2 11 3" xfId="2053" xr:uid="{00000000-0005-0000-0000-000005080000}"/>
    <cellStyle name="Currency 2 4 2 12" xfId="2054" xr:uid="{00000000-0005-0000-0000-000006080000}"/>
    <cellStyle name="Currency 2 4 2 12 2" xfId="2055" xr:uid="{00000000-0005-0000-0000-000007080000}"/>
    <cellStyle name="Currency 2 4 2 12 2 2" xfId="2056" xr:uid="{00000000-0005-0000-0000-000008080000}"/>
    <cellStyle name="Currency 2 4 2 12 3" xfId="2057" xr:uid="{00000000-0005-0000-0000-000009080000}"/>
    <cellStyle name="Currency 2 4 2 13" xfId="2058" xr:uid="{00000000-0005-0000-0000-00000A080000}"/>
    <cellStyle name="Currency 2 4 2 13 2" xfId="2059" xr:uid="{00000000-0005-0000-0000-00000B080000}"/>
    <cellStyle name="Currency 2 4 2 14" xfId="2060" xr:uid="{00000000-0005-0000-0000-00000C080000}"/>
    <cellStyle name="Currency 2 4 2 14 2" xfId="2061" xr:uid="{00000000-0005-0000-0000-00000D080000}"/>
    <cellStyle name="Currency 2 4 2 15" xfId="2062" xr:uid="{00000000-0005-0000-0000-00000E080000}"/>
    <cellStyle name="Currency 2 4 2 16" xfId="2063" xr:uid="{00000000-0005-0000-0000-00000F080000}"/>
    <cellStyle name="Currency 2 4 2 17" xfId="2064" xr:uid="{00000000-0005-0000-0000-000010080000}"/>
    <cellStyle name="Currency 2 4 2 2" xfId="2065" xr:uid="{00000000-0005-0000-0000-000011080000}"/>
    <cellStyle name="Currency 2 4 2 2 10" xfId="2066" xr:uid="{00000000-0005-0000-0000-000012080000}"/>
    <cellStyle name="Currency 2 4 2 2 10 2" xfId="2067" xr:uid="{00000000-0005-0000-0000-000013080000}"/>
    <cellStyle name="Currency 2 4 2 2 10 2 2" xfId="2068" xr:uid="{00000000-0005-0000-0000-000014080000}"/>
    <cellStyle name="Currency 2 4 2 2 10 3" xfId="2069" xr:uid="{00000000-0005-0000-0000-000015080000}"/>
    <cellStyle name="Currency 2 4 2 2 11" xfId="2070" xr:uid="{00000000-0005-0000-0000-000016080000}"/>
    <cellStyle name="Currency 2 4 2 2 11 2" xfId="2071" xr:uid="{00000000-0005-0000-0000-000017080000}"/>
    <cellStyle name="Currency 2 4 2 2 12" xfId="2072" xr:uid="{00000000-0005-0000-0000-000018080000}"/>
    <cellStyle name="Currency 2 4 2 2 12 2" xfId="2073" xr:uid="{00000000-0005-0000-0000-000019080000}"/>
    <cellStyle name="Currency 2 4 2 2 13" xfId="2074" xr:uid="{00000000-0005-0000-0000-00001A080000}"/>
    <cellStyle name="Currency 2 4 2 2 14" xfId="2075" xr:uid="{00000000-0005-0000-0000-00001B080000}"/>
    <cellStyle name="Currency 2 4 2 2 15" xfId="2076" xr:uid="{00000000-0005-0000-0000-00001C080000}"/>
    <cellStyle name="Currency 2 4 2 2 2" xfId="2077" xr:uid="{00000000-0005-0000-0000-00001D080000}"/>
    <cellStyle name="Currency 2 4 2 2 2 2" xfId="2078" xr:uid="{00000000-0005-0000-0000-00001E080000}"/>
    <cellStyle name="Currency 2 4 2 2 2 2 2" xfId="2079" xr:uid="{00000000-0005-0000-0000-00001F080000}"/>
    <cellStyle name="Currency 2 4 2 2 2 2 3" xfId="2080" xr:uid="{00000000-0005-0000-0000-000020080000}"/>
    <cellStyle name="Currency 2 4 2 2 2 2 3 2" xfId="2081" xr:uid="{00000000-0005-0000-0000-000021080000}"/>
    <cellStyle name="Currency 2 4 2 2 2 2 3 3" xfId="2082" xr:uid="{00000000-0005-0000-0000-000022080000}"/>
    <cellStyle name="Currency 2 4 2 2 2 2 4" xfId="2083" xr:uid="{00000000-0005-0000-0000-000023080000}"/>
    <cellStyle name="Currency 2 4 2 2 2 2 4 2" xfId="2084" xr:uid="{00000000-0005-0000-0000-000024080000}"/>
    <cellStyle name="Currency 2 4 2 2 2 2 4 2 2" xfId="2085" xr:uid="{00000000-0005-0000-0000-000025080000}"/>
    <cellStyle name="Currency 2 4 2 2 2 2 4 3" xfId="2086" xr:uid="{00000000-0005-0000-0000-000026080000}"/>
    <cellStyle name="Currency 2 4 2 2 2 2 5" xfId="2087" xr:uid="{00000000-0005-0000-0000-000027080000}"/>
    <cellStyle name="Currency 2 4 2 2 2 2 5 2" xfId="2088" xr:uid="{00000000-0005-0000-0000-000028080000}"/>
    <cellStyle name="Currency 2 4 2 2 2 2 5 2 2" xfId="2089" xr:uid="{00000000-0005-0000-0000-000029080000}"/>
    <cellStyle name="Currency 2 4 2 2 2 2 5 3" xfId="2090" xr:uid="{00000000-0005-0000-0000-00002A080000}"/>
    <cellStyle name="Currency 2 4 2 2 2 2 6" xfId="2091" xr:uid="{00000000-0005-0000-0000-00002B080000}"/>
    <cellStyle name="Currency 2 4 2 2 2 2 6 2" xfId="2092" xr:uid="{00000000-0005-0000-0000-00002C080000}"/>
    <cellStyle name="Currency 2 4 2 2 2 2 6 2 2" xfId="2093" xr:uid="{00000000-0005-0000-0000-00002D080000}"/>
    <cellStyle name="Currency 2 4 2 2 2 2 6 3" xfId="2094" xr:uid="{00000000-0005-0000-0000-00002E080000}"/>
    <cellStyle name="Currency 2 4 2 2 2 2 7" xfId="2095" xr:uid="{00000000-0005-0000-0000-00002F080000}"/>
    <cellStyle name="Currency 2 4 2 2 2 2 7 2" xfId="2096" xr:uid="{00000000-0005-0000-0000-000030080000}"/>
    <cellStyle name="Currency 2 4 2 2 2 2 8" xfId="2097" xr:uid="{00000000-0005-0000-0000-000031080000}"/>
    <cellStyle name="Currency 2 4 2 2 2 2 8 2" xfId="2098" xr:uid="{00000000-0005-0000-0000-000032080000}"/>
    <cellStyle name="Currency 2 4 2 2 2 2 9" xfId="2099" xr:uid="{00000000-0005-0000-0000-000033080000}"/>
    <cellStyle name="Currency 2 4 2 2 2 3" xfId="2100" xr:uid="{00000000-0005-0000-0000-000034080000}"/>
    <cellStyle name="Currency 2 4 2 2 2 3 2" xfId="2101" xr:uid="{00000000-0005-0000-0000-000035080000}"/>
    <cellStyle name="Currency 2 4 2 2 2 3 3" xfId="2102" xr:uid="{00000000-0005-0000-0000-000036080000}"/>
    <cellStyle name="Currency 2 4 2 2 2 3 3 2" xfId="2103" xr:uid="{00000000-0005-0000-0000-000037080000}"/>
    <cellStyle name="Currency 2 4 2 2 2 3 3 3" xfId="2104" xr:uid="{00000000-0005-0000-0000-000038080000}"/>
    <cellStyle name="Currency 2 4 2 2 2 3 4" xfId="2105" xr:uid="{00000000-0005-0000-0000-000039080000}"/>
    <cellStyle name="Currency 2 4 2 2 2 3 4 2" xfId="2106" xr:uid="{00000000-0005-0000-0000-00003A080000}"/>
    <cellStyle name="Currency 2 4 2 2 2 3 4 2 2" xfId="2107" xr:uid="{00000000-0005-0000-0000-00003B080000}"/>
    <cellStyle name="Currency 2 4 2 2 2 3 4 3" xfId="2108" xr:uid="{00000000-0005-0000-0000-00003C080000}"/>
    <cellStyle name="Currency 2 4 2 2 2 3 5" xfId="2109" xr:uid="{00000000-0005-0000-0000-00003D080000}"/>
    <cellStyle name="Currency 2 4 2 2 2 3 5 2" xfId="2110" xr:uid="{00000000-0005-0000-0000-00003E080000}"/>
    <cellStyle name="Currency 2 4 2 2 2 3 5 2 2" xfId="2111" xr:uid="{00000000-0005-0000-0000-00003F080000}"/>
    <cellStyle name="Currency 2 4 2 2 2 3 5 3" xfId="2112" xr:uid="{00000000-0005-0000-0000-000040080000}"/>
    <cellStyle name="Currency 2 4 2 2 2 3 6" xfId="2113" xr:uid="{00000000-0005-0000-0000-000041080000}"/>
    <cellStyle name="Currency 2 4 2 2 2 3 6 2" xfId="2114" xr:uid="{00000000-0005-0000-0000-000042080000}"/>
    <cellStyle name="Currency 2 4 2 2 2 3 6 2 2" xfId="2115" xr:uid="{00000000-0005-0000-0000-000043080000}"/>
    <cellStyle name="Currency 2 4 2 2 2 3 6 3" xfId="2116" xr:uid="{00000000-0005-0000-0000-000044080000}"/>
    <cellStyle name="Currency 2 4 2 2 2 3 7" xfId="2117" xr:uid="{00000000-0005-0000-0000-000045080000}"/>
    <cellStyle name="Currency 2 4 2 2 2 3 7 2" xfId="2118" xr:uid="{00000000-0005-0000-0000-000046080000}"/>
    <cellStyle name="Currency 2 4 2 2 2 3 8" xfId="2119" xr:uid="{00000000-0005-0000-0000-000047080000}"/>
    <cellStyle name="Currency 2 4 2 2 2 3 8 2" xfId="2120" xr:uid="{00000000-0005-0000-0000-000048080000}"/>
    <cellStyle name="Currency 2 4 2 2 2 3 9" xfId="2121" xr:uid="{00000000-0005-0000-0000-000049080000}"/>
    <cellStyle name="Currency 2 4 2 2 2 4" xfId="2122" xr:uid="{00000000-0005-0000-0000-00004A080000}"/>
    <cellStyle name="Currency 2 4 2 2 2 4 2" xfId="2123" xr:uid="{00000000-0005-0000-0000-00004B080000}"/>
    <cellStyle name="Currency 2 4 2 2 2 4 3" xfId="2124" xr:uid="{00000000-0005-0000-0000-00004C080000}"/>
    <cellStyle name="Currency 2 4 2 2 2 4 3 2" xfId="2125" xr:uid="{00000000-0005-0000-0000-00004D080000}"/>
    <cellStyle name="Currency 2 4 2 2 2 4 3 2 2" xfId="2126" xr:uid="{00000000-0005-0000-0000-00004E080000}"/>
    <cellStyle name="Currency 2 4 2 2 2 4 3 3" xfId="2127" xr:uid="{00000000-0005-0000-0000-00004F080000}"/>
    <cellStyle name="Currency 2 4 2 2 2 4 4" xfId="2128" xr:uid="{00000000-0005-0000-0000-000050080000}"/>
    <cellStyle name="Currency 2 4 2 2 2 4 4 2" xfId="2129" xr:uid="{00000000-0005-0000-0000-000051080000}"/>
    <cellStyle name="Currency 2 4 2 2 2 4 4 2 2" xfId="2130" xr:uid="{00000000-0005-0000-0000-000052080000}"/>
    <cellStyle name="Currency 2 4 2 2 2 4 4 3" xfId="2131" xr:uid="{00000000-0005-0000-0000-000053080000}"/>
    <cellStyle name="Currency 2 4 2 2 2 4 5" xfId="2132" xr:uid="{00000000-0005-0000-0000-000054080000}"/>
    <cellStyle name="Currency 2 4 2 2 2 4 5 2" xfId="2133" xr:uid="{00000000-0005-0000-0000-000055080000}"/>
    <cellStyle name="Currency 2 4 2 2 2 4 5 2 2" xfId="2134" xr:uid="{00000000-0005-0000-0000-000056080000}"/>
    <cellStyle name="Currency 2 4 2 2 2 4 5 3" xfId="2135" xr:uid="{00000000-0005-0000-0000-000057080000}"/>
    <cellStyle name="Currency 2 4 2 2 2 4 6" xfId="2136" xr:uid="{00000000-0005-0000-0000-000058080000}"/>
    <cellStyle name="Currency 2 4 2 2 2 4 6 2" xfId="2137" xr:uid="{00000000-0005-0000-0000-000059080000}"/>
    <cellStyle name="Currency 2 4 2 2 2 4 7" xfId="2138" xr:uid="{00000000-0005-0000-0000-00005A080000}"/>
    <cellStyle name="Currency 2 4 2 2 2 4 7 2" xfId="2139" xr:uid="{00000000-0005-0000-0000-00005B080000}"/>
    <cellStyle name="Currency 2 4 2 2 2 4 8" xfId="2140" xr:uid="{00000000-0005-0000-0000-00005C080000}"/>
    <cellStyle name="Currency 2 4 2 2 2 4 9" xfId="2141" xr:uid="{00000000-0005-0000-0000-00005D080000}"/>
    <cellStyle name="Currency 2 4 2 2 2 5" xfId="2142" xr:uid="{00000000-0005-0000-0000-00005E080000}"/>
    <cellStyle name="Currency 2 4 2 2 2 5 2" xfId="2143" xr:uid="{00000000-0005-0000-0000-00005F080000}"/>
    <cellStyle name="Currency 2 4 2 2 2 5 3" xfId="2144" xr:uid="{00000000-0005-0000-0000-000060080000}"/>
    <cellStyle name="Currency 2 4 2 2 2 6" xfId="2145" xr:uid="{00000000-0005-0000-0000-000061080000}"/>
    <cellStyle name="Currency 2 4 2 2 2 6 2" xfId="2146" xr:uid="{00000000-0005-0000-0000-000062080000}"/>
    <cellStyle name="Currency 2 4 2 2 2 6 2 2" xfId="2147" xr:uid="{00000000-0005-0000-0000-000063080000}"/>
    <cellStyle name="Currency 2 4 2 2 2 6 2 2 2" xfId="2148" xr:uid="{00000000-0005-0000-0000-000064080000}"/>
    <cellStyle name="Currency 2 4 2 2 2 6 2 3" xfId="2149" xr:uid="{00000000-0005-0000-0000-000065080000}"/>
    <cellStyle name="Currency 2 4 2 2 2 6 3" xfId="2150" xr:uid="{00000000-0005-0000-0000-000066080000}"/>
    <cellStyle name="Currency 2 4 2 2 2 6 3 2" xfId="2151" xr:uid="{00000000-0005-0000-0000-000067080000}"/>
    <cellStyle name="Currency 2 4 2 2 2 6 3 2 2" xfId="2152" xr:uid="{00000000-0005-0000-0000-000068080000}"/>
    <cellStyle name="Currency 2 4 2 2 2 6 3 3" xfId="2153" xr:uid="{00000000-0005-0000-0000-000069080000}"/>
    <cellStyle name="Currency 2 4 2 2 2 6 4" xfId="2154" xr:uid="{00000000-0005-0000-0000-00006A080000}"/>
    <cellStyle name="Currency 2 4 2 2 2 6 4 2" xfId="2155" xr:uid="{00000000-0005-0000-0000-00006B080000}"/>
    <cellStyle name="Currency 2 4 2 2 2 6 4 2 2" xfId="2156" xr:uid="{00000000-0005-0000-0000-00006C080000}"/>
    <cellStyle name="Currency 2 4 2 2 2 6 4 3" xfId="2157" xr:uid="{00000000-0005-0000-0000-00006D080000}"/>
    <cellStyle name="Currency 2 4 2 2 2 6 5" xfId="2158" xr:uid="{00000000-0005-0000-0000-00006E080000}"/>
    <cellStyle name="Currency 2 4 2 2 2 6 5 2" xfId="2159" xr:uid="{00000000-0005-0000-0000-00006F080000}"/>
    <cellStyle name="Currency 2 4 2 2 2 6 6" xfId="2160" xr:uid="{00000000-0005-0000-0000-000070080000}"/>
    <cellStyle name="Currency 2 4 2 2 2 6 6 2" xfId="2161" xr:uid="{00000000-0005-0000-0000-000071080000}"/>
    <cellStyle name="Currency 2 4 2 2 2 6 7" xfId="2162" xr:uid="{00000000-0005-0000-0000-000072080000}"/>
    <cellStyle name="Currency 2 4 2 2 2 7" xfId="2163" xr:uid="{00000000-0005-0000-0000-000073080000}"/>
    <cellStyle name="Currency 2 4 2 2 2 7 2" xfId="2164" xr:uid="{00000000-0005-0000-0000-000074080000}"/>
    <cellStyle name="Currency 2 4 2 2 2 7 2 2" xfId="2165" xr:uid="{00000000-0005-0000-0000-000075080000}"/>
    <cellStyle name="Currency 2 4 2 2 2 7 3" xfId="2166" xr:uid="{00000000-0005-0000-0000-000076080000}"/>
    <cellStyle name="Currency 2 4 2 2 2 8" xfId="2167" xr:uid="{00000000-0005-0000-0000-000077080000}"/>
    <cellStyle name="Currency 2 4 2 2 2 8 2" xfId="2168" xr:uid="{00000000-0005-0000-0000-000078080000}"/>
    <cellStyle name="Currency 2 4 2 2 2 8 2 2" xfId="2169" xr:uid="{00000000-0005-0000-0000-000079080000}"/>
    <cellStyle name="Currency 2 4 2 2 2 8 3" xfId="2170" xr:uid="{00000000-0005-0000-0000-00007A080000}"/>
    <cellStyle name="Currency 2 4 2 2 3" xfId="2171" xr:uid="{00000000-0005-0000-0000-00007B080000}"/>
    <cellStyle name="Currency 2 4 2 2 3 10" xfId="2172" xr:uid="{00000000-0005-0000-0000-00007C080000}"/>
    <cellStyle name="Currency 2 4 2 2 3 2" xfId="2173" xr:uid="{00000000-0005-0000-0000-00007D080000}"/>
    <cellStyle name="Currency 2 4 2 2 3 2 2" xfId="2174" xr:uid="{00000000-0005-0000-0000-00007E080000}"/>
    <cellStyle name="Currency 2 4 2 2 3 2 3" xfId="2175" xr:uid="{00000000-0005-0000-0000-00007F080000}"/>
    <cellStyle name="Currency 2 4 2 2 3 2 3 2" xfId="2176" xr:uid="{00000000-0005-0000-0000-000080080000}"/>
    <cellStyle name="Currency 2 4 2 2 3 2 3 3" xfId="2177" xr:uid="{00000000-0005-0000-0000-000081080000}"/>
    <cellStyle name="Currency 2 4 2 2 3 2 4" xfId="2178" xr:uid="{00000000-0005-0000-0000-000082080000}"/>
    <cellStyle name="Currency 2 4 2 2 3 2 4 2" xfId="2179" xr:uid="{00000000-0005-0000-0000-000083080000}"/>
    <cellStyle name="Currency 2 4 2 2 3 2 4 2 2" xfId="2180" xr:uid="{00000000-0005-0000-0000-000084080000}"/>
    <cellStyle name="Currency 2 4 2 2 3 2 4 3" xfId="2181" xr:uid="{00000000-0005-0000-0000-000085080000}"/>
    <cellStyle name="Currency 2 4 2 2 3 2 5" xfId="2182" xr:uid="{00000000-0005-0000-0000-000086080000}"/>
    <cellStyle name="Currency 2 4 2 2 3 2 5 2" xfId="2183" xr:uid="{00000000-0005-0000-0000-000087080000}"/>
    <cellStyle name="Currency 2 4 2 2 3 2 5 2 2" xfId="2184" xr:uid="{00000000-0005-0000-0000-000088080000}"/>
    <cellStyle name="Currency 2 4 2 2 3 2 5 3" xfId="2185" xr:uid="{00000000-0005-0000-0000-000089080000}"/>
    <cellStyle name="Currency 2 4 2 2 3 2 6" xfId="2186" xr:uid="{00000000-0005-0000-0000-00008A080000}"/>
    <cellStyle name="Currency 2 4 2 2 3 2 6 2" xfId="2187" xr:uid="{00000000-0005-0000-0000-00008B080000}"/>
    <cellStyle name="Currency 2 4 2 2 3 2 6 2 2" xfId="2188" xr:uid="{00000000-0005-0000-0000-00008C080000}"/>
    <cellStyle name="Currency 2 4 2 2 3 2 6 3" xfId="2189" xr:uid="{00000000-0005-0000-0000-00008D080000}"/>
    <cellStyle name="Currency 2 4 2 2 3 2 7" xfId="2190" xr:uid="{00000000-0005-0000-0000-00008E080000}"/>
    <cellStyle name="Currency 2 4 2 2 3 2 7 2" xfId="2191" xr:uid="{00000000-0005-0000-0000-00008F080000}"/>
    <cellStyle name="Currency 2 4 2 2 3 2 8" xfId="2192" xr:uid="{00000000-0005-0000-0000-000090080000}"/>
    <cellStyle name="Currency 2 4 2 2 3 2 8 2" xfId="2193" xr:uid="{00000000-0005-0000-0000-000091080000}"/>
    <cellStyle name="Currency 2 4 2 2 3 2 9" xfId="2194" xr:uid="{00000000-0005-0000-0000-000092080000}"/>
    <cellStyle name="Currency 2 4 2 2 3 3" xfId="2195" xr:uid="{00000000-0005-0000-0000-000093080000}"/>
    <cellStyle name="Currency 2 4 2 2 3 4" xfId="2196" xr:uid="{00000000-0005-0000-0000-000094080000}"/>
    <cellStyle name="Currency 2 4 2 2 3 4 2" xfId="2197" xr:uid="{00000000-0005-0000-0000-000095080000}"/>
    <cellStyle name="Currency 2 4 2 2 3 4 3" xfId="2198" xr:uid="{00000000-0005-0000-0000-000096080000}"/>
    <cellStyle name="Currency 2 4 2 2 3 5" xfId="2199" xr:uid="{00000000-0005-0000-0000-000097080000}"/>
    <cellStyle name="Currency 2 4 2 2 3 5 2" xfId="2200" xr:uid="{00000000-0005-0000-0000-000098080000}"/>
    <cellStyle name="Currency 2 4 2 2 3 5 2 2" xfId="2201" xr:uid="{00000000-0005-0000-0000-000099080000}"/>
    <cellStyle name="Currency 2 4 2 2 3 5 3" xfId="2202" xr:uid="{00000000-0005-0000-0000-00009A080000}"/>
    <cellStyle name="Currency 2 4 2 2 3 6" xfId="2203" xr:uid="{00000000-0005-0000-0000-00009B080000}"/>
    <cellStyle name="Currency 2 4 2 2 3 6 2" xfId="2204" xr:uid="{00000000-0005-0000-0000-00009C080000}"/>
    <cellStyle name="Currency 2 4 2 2 3 6 2 2" xfId="2205" xr:uid="{00000000-0005-0000-0000-00009D080000}"/>
    <cellStyle name="Currency 2 4 2 2 3 6 3" xfId="2206" xr:uid="{00000000-0005-0000-0000-00009E080000}"/>
    <cellStyle name="Currency 2 4 2 2 3 7" xfId="2207" xr:uid="{00000000-0005-0000-0000-00009F080000}"/>
    <cellStyle name="Currency 2 4 2 2 3 7 2" xfId="2208" xr:uid="{00000000-0005-0000-0000-0000A0080000}"/>
    <cellStyle name="Currency 2 4 2 2 3 7 2 2" xfId="2209" xr:uid="{00000000-0005-0000-0000-0000A1080000}"/>
    <cellStyle name="Currency 2 4 2 2 3 7 3" xfId="2210" xr:uid="{00000000-0005-0000-0000-0000A2080000}"/>
    <cellStyle name="Currency 2 4 2 2 3 8" xfId="2211" xr:uid="{00000000-0005-0000-0000-0000A3080000}"/>
    <cellStyle name="Currency 2 4 2 2 3 8 2" xfId="2212" xr:uid="{00000000-0005-0000-0000-0000A4080000}"/>
    <cellStyle name="Currency 2 4 2 2 3 9" xfId="2213" xr:uid="{00000000-0005-0000-0000-0000A5080000}"/>
    <cellStyle name="Currency 2 4 2 2 3 9 2" xfId="2214" xr:uid="{00000000-0005-0000-0000-0000A6080000}"/>
    <cellStyle name="Currency 2 4 2 2 4" xfId="2215" xr:uid="{00000000-0005-0000-0000-0000A7080000}"/>
    <cellStyle name="Currency 2 4 2 2 4 2" xfId="2216" xr:uid="{00000000-0005-0000-0000-0000A8080000}"/>
    <cellStyle name="Currency 2 4 2 2 4 2 10" xfId="2217" xr:uid="{00000000-0005-0000-0000-0000A9080000}"/>
    <cellStyle name="Currency 2 4 2 2 4 2 2" xfId="2218" xr:uid="{00000000-0005-0000-0000-0000AA080000}"/>
    <cellStyle name="Currency 2 4 2 2 4 2 3" xfId="2219" xr:uid="{00000000-0005-0000-0000-0000AB080000}"/>
    <cellStyle name="Currency 2 4 2 2 4 2 4" xfId="2220" xr:uid="{00000000-0005-0000-0000-0000AC080000}"/>
    <cellStyle name="Currency 2 4 2 2 4 2 4 2" xfId="2221" xr:uid="{00000000-0005-0000-0000-0000AD080000}"/>
    <cellStyle name="Currency 2 4 2 2 4 2 4 2 2" xfId="2222" xr:uid="{00000000-0005-0000-0000-0000AE080000}"/>
    <cellStyle name="Currency 2 4 2 2 4 2 4 3" xfId="2223" xr:uid="{00000000-0005-0000-0000-0000AF080000}"/>
    <cellStyle name="Currency 2 4 2 2 4 2 5" xfId="2224" xr:uid="{00000000-0005-0000-0000-0000B0080000}"/>
    <cellStyle name="Currency 2 4 2 2 4 2 5 2" xfId="2225" xr:uid="{00000000-0005-0000-0000-0000B1080000}"/>
    <cellStyle name="Currency 2 4 2 2 4 2 5 2 2" xfId="2226" xr:uid="{00000000-0005-0000-0000-0000B2080000}"/>
    <cellStyle name="Currency 2 4 2 2 4 2 5 3" xfId="2227" xr:uid="{00000000-0005-0000-0000-0000B3080000}"/>
    <cellStyle name="Currency 2 4 2 2 4 2 6" xfId="2228" xr:uid="{00000000-0005-0000-0000-0000B4080000}"/>
    <cellStyle name="Currency 2 4 2 2 4 2 6 2" xfId="2229" xr:uid="{00000000-0005-0000-0000-0000B5080000}"/>
    <cellStyle name="Currency 2 4 2 2 4 2 6 2 2" xfId="2230" xr:uid="{00000000-0005-0000-0000-0000B6080000}"/>
    <cellStyle name="Currency 2 4 2 2 4 2 6 3" xfId="2231" xr:uid="{00000000-0005-0000-0000-0000B7080000}"/>
    <cellStyle name="Currency 2 4 2 2 4 2 7" xfId="2232" xr:uid="{00000000-0005-0000-0000-0000B8080000}"/>
    <cellStyle name="Currency 2 4 2 2 4 2 7 2" xfId="2233" xr:uid="{00000000-0005-0000-0000-0000B9080000}"/>
    <cellStyle name="Currency 2 4 2 2 4 2 8" xfId="2234" xr:uid="{00000000-0005-0000-0000-0000BA080000}"/>
    <cellStyle name="Currency 2 4 2 2 4 2 8 2" xfId="2235" xr:uid="{00000000-0005-0000-0000-0000BB080000}"/>
    <cellStyle name="Currency 2 4 2 2 4 2 9" xfId="2236" xr:uid="{00000000-0005-0000-0000-0000BC080000}"/>
    <cellStyle name="Currency 2 4 2 2 4 3" xfId="2237" xr:uid="{00000000-0005-0000-0000-0000BD080000}"/>
    <cellStyle name="Currency 2 4 2 2 4 4" xfId="2238" xr:uid="{00000000-0005-0000-0000-0000BE080000}"/>
    <cellStyle name="Currency 2 4 2 2 4 4 2" xfId="2239" xr:uid="{00000000-0005-0000-0000-0000BF080000}"/>
    <cellStyle name="Currency 2 4 2 2 4 4 2 2" xfId="2240" xr:uid="{00000000-0005-0000-0000-0000C0080000}"/>
    <cellStyle name="Currency 2 4 2 2 4 4 3" xfId="2241" xr:uid="{00000000-0005-0000-0000-0000C1080000}"/>
    <cellStyle name="Currency 2 4 2 2 4 5" xfId="2242" xr:uid="{00000000-0005-0000-0000-0000C2080000}"/>
    <cellStyle name="Currency 2 4 2 2 4 5 2" xfId="2243" xr:uid="{00000000-0005-0000-0000-0000C3080000}"/>
    <cellStyle name="Currency 2 4 2 2 4 5 2 2" xfId="2244" xr:uid="{00000000-0005-0000-0000-0000C4080000}"/>
    <cellStyle name="Currency 2 4 2 2 4 5 3" xfId="2245" xr:uid="{00000000-0005-0000-0000-0000C5080000}"/>
    <cellStyle name="Currency 2 4 2 2 5" xfId="2246" xr:uid="{00000000-0005-0000-0000-0000C6080000}"/>
    <cellStyle name="Currency 2 4 2 2 5 2" xfId="2247" xr:uid="{00000000-0005-0000-0000-0000C7080000}"/>
    <cellStyle name="Currency 2 4 2 2 5 3" xfId="2248" xr:uid="{00000000-0005-0000-0000-0000C8080000}"/>
    <cellStyle name="Currency 2 4 2 2 5 3 2" xfId="2249" xr:uid="{00000000-0005-0000-0000-0000C9080000}"/>
    <cellStyle name="Currency 2 4 2 2 5 3 3" xfId="2250" xr:uid="{00000000-0005-0000-0000-0000CA080000}"/>
    <cellStyle name="Currency 2 4 2 2 5 4" xfId="2251" xr:uid="{00000000-0005-0000-0000-0000CB080000}"/>
    <cellStyle name="Currency 2 4 2 2 5 4 2" xfId="2252" xr:uid="{00000000-0005-0000-0000-0000CC080000}"/>
    <cellStyle name="Currency 2 4 2 2 5 4 2 2" xfId="2253" xr:uid="{00000000-0005-0000-0000-0000CD080000}"/>
    <cellStyle name="Currency 2 4 2 2 5 4 3" xfId="2254" xr:uid="{00000000-0005-0000-0000-0000CE080000}"/>
    <cellStyle name="Currency 2 4 2 2 5 5" xfId="2255" xr:uid="{00000000-0005-0000-0000-0000CF080000}"/>
    <cellStyle name="Currency 2 4 2 2 5 5 2" xfId="2256" xr:uid="{00000000-0005-0000-0000-0000D0080000}"/>
    <cellStyle name="Currency 2 4 2 2 5 5 2 2" xfId="2257" xr:uid="{00000000-0005-0000-0000-0000D1080000}"/>
    <cellStyle name="Currency 2 4 2 2 5 5 3" xfId="2258" xr:uid="{00000000-0005-0000-0000-0000D2080000}"/>
    <cellStyle name="Currency 2 4 2 2 5 6" xfId="2259" xr:uid="{00000000-0005-0000-0000-0000D3080000}"/>
    <cellStyle name="Currency 2 4 2 2 5 6 2" xfId="2260" xr:uid="{00000000-0005-0000-0000-0000D4080000}"/>
    <cellStyle name="Currency 2 4 2 2 5 6 2 2" xfId="2261" xr:uid="{00000000-0005-0000-0000-0000D5080000}"/>
    <cellStyle name="Currency 2 4 2 2 5 6 3" xfId="2262" xr:uid="{00000000-0005-0000-0000-0000D6080000}"/>
    <cellStyle name="Currency 2 4 2 2 5 7" xfId="2263" xr:uid="{00000000-0005-0000-0000-0000D7080000}"/>
    <cellStyle name="Currency 2 4 2 2 5 7 2" xfId="2264" xr:uid="{00000000-0005-0000-0000-0000D8080000}"/>
    <cellStyle name="Currency 2 4 2 2 5 8" xfId="2265" xr:uid="{00000000-0005-0000-0000-0000D9080000}"/>
    <cellStyle name="Currency 2 4 2 2 5 8 2" xfId="2266" xr:uid="{00000000-0005-0000-0000-0000DA080000}"/>
    <cellStyle name="Currency 2 4 2 2 5 9" xfId="2267" xr:uid="{00000000-0005-0000-0000-0000DB080000}"/>
    <cellStyle name="Currency 2 4 2 2 6" xfId="2268" xr:uid="{00000000-0005-0000-0000-0000DC080000}"/>
    <cellStyle name="Currency 2 4 2 2 6 2" xfId="2269" xr:uid="{00000000-0005-0000-0000-0000DD080000}"/>
    <cellStyle name="Currency 2 4 2 2 6 3" xfId="2270" xr:uid="{00000000-0005-0000-0000-0000DE080000}"/>
    <cellStyle name="Currency 2 4 2 2 7" xfId="2271" xr:uid="{00000000-0005-0000-0000-0000DF080000}"/>
    <cellStyle name="Currency 2 4 2 2 8" xfId="2272" xr:uid="{00000000-0005-0000-0000-0000E0080000}"/>
    <cellStyle name="Currency 2 4 2 2 8 2" xfId="2273" xr:uid="{00000000-0005-0000-0000-0000E1080000}"/>
    <cellStyle name="Currency 2 4 2 2 8 2 2" xfId="2274" xr:uid="{00000000-0005-0000-0000-0000E2080000}"/>
    <cellStyle name="Currency 2 4 2 2 8 3" xfId="2275" xr:uid="{00000000-0005-0000-0000-0000E3080000}"/>
    <cellStyle name="Currency 2 4 2 2 8 4" xfId="2276" xr:uid="{00000000-0005-0000-0000-0000E4080000}"/>
    <cellStyle name="Currency 2 4 2 2 9" xfId="2277" xr:uid="{00000000-0005-0000-0000-0000E5080000}"/>
    <cellStyle name="Currency 2 4 2 2 9 2" xfId="2278" xr:uid="{00000000-0005-0000-0000-0000E6080000}"/>
    <cellStyle name="Currency 2 4 2 2 9 2 2" xfId="2279" xr:uid="{00000000-0005-0000-0000-0000E7080000}"/>
    <cellStyle name="Currency 2 4 2 2 9 3" xfId="2280" xr:uid="{00000000-0005-0000-0000-0000E8080000}"/>
    <cellStyle name="Currency 2 4 2 3" xfId="2281" xr:uid="{00000000-0005-0000-0000-0000E9080000}"/>
    <cellStyle name="Currency 2 4 2 3 10" xfId="2282" xr:uid="{00000000-0005-0000-0000-0000EA080000}"/>
    <cellStyle name="Currency 2 4 2 3 10 2" xfId="2283" xr:uid="{00000000-0005-0000-0000-0000EB080000}"/>
    <cellStyle name="Currency 2 4 2 3 10 2 2" xfId="2284" xr:uid="{00000000-0005-0000-0000-0000EC080000}"/>
    <cellStyle name="Currency 2 4 2 3 10 3" xfId="2285" xr:uid="{00000000-0005-0000-0000-0000ED080000}"/>
    <cellStyle name="Currency 2 4 2 3 11" xfId="2286" xr:uid="{00000000-0005-0000-0000-0000EE080000}"/>
    <cellStyle name="Currency 2 4 2 3 11 2" xfId="2287" xr:uid="{00000000-0005-0000-0000-0000EF080000}"/>
    <cellStyle name="Currency 2 4 2 3 12" xfId="2288" xr:uid="{00000000-0005-0000-0000-0000F0080000}"/>
    <cellStyle name="Currency 2 4 2 3 12 2" xfId="2289" xr:uid="{00000000-0005-0000-0000-0000F1080000}"/>
    <cellStyle name="Currency 2 4 2 3 13" xfId="2290" xr:uid="{00000000-0005-0000-0000-0000F2080000}"/>
    <cellStyle name="Currency 2 4 2 3 14" xfId="2291" xr:uid="{00000000-0005-0000-0000-0000F3080000}"/>
    <cellStyle name="Currency 2 4 2 3 15" xfId="2292" xr:uid="{00000000-0005-0000-0000-0000F4080000}"/>
    <cellStyle name="Currency 2 4 2 3 2" xfId="2293" xr:uid="{00000000-0005-0000-0000-0000F5080000}"/>
    <cellStyle name="Currency 2 4 2 3 2 2" xfId="2294" xr:uid="{00000000-0005-0000-0000-0000F6080000}"/>
    <cellStyle name="Currency 2 4 2 3 2 2 2" xfId="2295" xr:uid="{00000000-0005-0000-0000-0000F7080000}"/>
    <cellStyle name="Currency 2 4 2 3 2 2 3" xfId="2296" xr:uid="{00000000-0005-0000-0000-0000F8080000}"/>
    <cellStyle name="Currency 2 4 2 3 2 2 3 2" xfId="2297" xr:uid="{00000000-0005-0000-0000-0000F9080000}"/>
    <cellStyle name="Currency 2 4 2 3 2 2 3 3" xfId="2298" xr:uid="{00000000-0005-0000-0000-0000FA080000}"/>
    <cellStyle name="Currency 2 4 2 3 2 2 4" xfId="2299" xr:uid="{00000000-0005-0000-0000-0000FB080000}"/>
    <cellStyle name="Currency 2 4 2 3 2 2 4 2" xfId="2300" xr:uid="{00000000-0005-0000-0000-0000FC080000}"/>
    <cellStyle name="Currency 2 4 2 3 2 2 4 2 2" xfId="2301" xr:uid="{00000000-0005-0000-0000-0000FD080000}"/>
    <cellStyle name="Currency 2 4 2 3 2 2 4 3" xfId="2302" xr:uid="{00000000-0005-0000-0000-0000FE080000}"/>
    <cellStyle name="Currency 2 4 2 3 2 2 5" xfId="2303" xr:uid="{00000000-0005-0000-0000-0000FF080000}"/>
    <cellStyle name="Currency 2 4 2 3 2 2 5 2" xfId="2304" xr:uid="{00000000-0005-0000-0000-000000090000}"/>
    <cellStyle name="Currency 2 4 2 3 2 2 5 2 2" xfId="2305" xr:uid="{00000000-0005-0000-0000-000001090000}"/>
    <cellStyle name="Currency 2 4 2 3 2 2 5 3" xfId="2306" xr:uid="{00000000-0005-0000-0000-000002090000}"/>
    <cellStyle name="Currency 2 4 2 3 2 2 6" xfId="2307" xr:uid="{00000000-0005-0000-0000-000003090000}"/>
    <cellStyle name="Currency 2 4 2 3 2 2 6 2" xfId="2308" xr:uid="{00000000-0005-0000-0000-000004090000}"/>
    <cellStyle name="Currency 2 4 2 3 2 2 6 2 2" xfId="2309" xr:uid="{00000000-0005-0000-0000-000005090000}"/>
    <cellStyle name="Currency 2 4 2 3 2 2 6 3" xfId="2310" xr:uid="{00000000-0005-0000-0000-000006090000}"/>
    <cellStyle name="Currency 2 4 2 3 2 2 7" xfId="2311" xr:uid="{00000000-0005-0000-0000-000007090000}"/>
    <cellStyle name="Currency 2 4 2 3 2 2 7 2" xfId="2312" xr:uid="{00000000-0005-0000-0000-000008090000}"/>
    <cellStyle name="Currency 2 4 2 3 2 2 8" xfId="2313" xr:uid="{00000000-0005-0000-0000-000009090000}"/>
    <cellStyle name="Currency 2 4 2 3 2 2 8 2" xfId="2314" xr:uid="{00000000-0005-0000-0000-00000A090000}"/>
    <cellStyle name="Currency 2 4 2 3 2 2 9" xfId="2315" xr:uid="{00000000-0005-0000-0000-00000B090000}"/>
    <cellStyle name="Currency 2 4 2 3 2 3" xfId="2316" xr:uid="{00000000-0005-0000-0000-00000C090000}"/>
    <cellStyle name="Currency 2 4 2 3 2 3 2" xfId="2317" xr:uid="{00000000-0005-0000-0000-00000D090000}"/>
    <cellStyle name="Currency 2 4 2 3 2 3 3" xfId="2318" xr:uid="{00000000-0005-0000-0000-00000E090000}"/>
    <cellStyle name="Currency 2 4 2 3 2 3 3 2" xfId="2319" xr:uid="{00000000-0005-0000-0000-00000F090000}"/>
    <cellStyle name="Currency 2 4 2 3 2 3 3 3" xfId="2320" xr:uid="{00000000-0005-0000-0000-000010090000}"/>
    <cellStyle name="Currency 2 4 2 3 2 3 4" xfId="2321" xr:uid="{00000000-0005-0000-0000-000011090000}"/>
    <cellStyle name="Currency 2 4 2 3 2 3 4 2" xfId="2322" xr:uid="{00000000-0005-0000-0000-000012090000}"/>
    <cellStyle name="Currency 2 4 2 3 2 3 4 2 2" xfId="2323" xr:uid="{00000000-0005-0000-0000-000013090000}"/>
    <cellStyle name="Currency 2 4 2 3 2 3 4 3" xfId="2324" xr:uid="{00000000-0005-0000-0000-000014090000}"/>
    <cellStyle name="Currency 2 4 2 3 2 3 5" xfId="2325" xr:uid="{00000000-0005-0000-0000-000015090000}"/>
    <cellStyle name="Currency 2 4 2 3 2 3 5 2" xfId="2326" xr:uid="{00000000-0005-0000-0000-000016090000}"/>
    <cellStyle name="Currency 2 4 2 3 2 3 5 2 2" xfId="2327" xr:uid="{00000000-0005-0000-0000-000017090000}"/>
    <cellStyle name="Currency 2 4 2 3 2 3 5 3" xfId="2328" xr:uid="{00000000-0005-0000-0000-000018090000}"/>
    <cellStyle name="Currency 2 4 2 3 2 3 6" xfId="2329" xr:uid="{00000000-0005-0000-0000-000019090000}"/>
    <cellStyle name="Currency 2 4 2 3 2 3 6 2" xfId="2330" xr:uid="{00000000-0005-0000-0000-00001A090000}"/>
    <cellStyle name="Currency 2 4 2 3 2 3 6 2 2" xfId="2331" xr:uid="{00000000-0005-0000-0000-00001B090000}"/>
    <cellStyle name="Currency 2 4 2 3 2 3 6 3" xfId="2332" xr:uid="{00000000-0005-0000-0000-00001C090000}"/>
    <cellStyle name="Currency 2 4 2 3 2 3 7" xfId="2333" xr:uid="{00000000-0005-0000-0000-00001D090000}"/>
    <cellStyle name="Currency 2 4 2 3 2 3 7 2" xfId="2334" xr:uid="{00000000-0005-0000-0000-00001E090000}"/>
    <cellStyle name="Currency 2 4 2 3 2 3 8" xfId="2335" xr:uid="{00000000-0005-0000-0000-00001F090000}"/>
    <cellStyle name="Currency 2 4 2 3 2 3 8 2" xfId="2336" xr:uid="{00000000-0005-0000-0000-000020090000}"/>
    <cellStyle name="Currency 2 4 2 3 2 3 9" xfId="2337" xr:uid="{00000000-0005-0000-0000-000021090000}"/>
    <cellStyle name="Currency 2 4 2 3 2 4" xfId="2338" xr:uid="{00000000-0005-0000-0000-000022090000}"/>
    <cellStyle name="Currency 2 4 2 3 2 4 2" xfId="2339" xr:uid="{00000000-0005-0000-0000-000023090000}"/>
    <cellStyle name="Currency 2 4 2 3 2 4 3" xfId="2340" xr:uid="{00000000-0005-0000-0000-000024090000}"/>
    <cellStyle name="Currency 2 4 2 3 2 4 3 2" xfId="2341" xr:uid="{00000000-0005-0000-0000-000025090000}"/>
    <cellStyle name="Currency 2 4 2 3 2 4 3 2 2" xfId="2342" xr:uid="{00000000-0005-0000-0000-000026090000}"/>
    <cellStyle name="Currency 2 4 2 3 2 4 3 3" xfId="2343" xr:uid="{00000000-0005-0000-0000-000027090000}"/>
    <cellStyle name="Currency 2 4 2 3 2 4 4" xfId="2344" xr:uid="{00000000-0005-0000-0000-000028090000}"/>
    <cellStyle name="Currency 2 4 2 3 2 4 4 2" xfId="2345" xr:uid="{00000000-0005-0000-0000-000029090000}"/>
    <cellStyle name="Currency 2 4 2 3 2 4 4 2 2" xfId="2346" xr:uid="{00000000-0005-0000-0000-00002A090000}"/>
    <cellStyle name="Currency 2 4 2 3 2 4 4 3" xfId="2347" xr:uid="{00000000-0005-0000-0000-00002B090000}"/>
    <cellStyle name="Currency 2 4 2 3 2 4 5" xfId="2348" xr:uid="{00000000-0005-0000-0000-00002C090000}"/>
    <cellStyle name="Currency 2 4 2 3 2 4 5 2" xfId="2349" xr:uid="{00000000-0005-0000-0000-00002D090000}"/>
    <cellStyle name="Currency 2 4 2 3 2 4 5 2 2" xfId="2350" xr:uid="{00000000-0005-0000-0000-00002E090000}"/>
    <cellStyle name="Currency 2 4 2 3 2 4 5 3" xfId="2351" xr:uid="{00000000-0005-0000-0000-00002F090000}"/>
    <cellStyle name="Currency 2 4 2 3 2 4 6" xfId="2352" xr:uid="{00000000-0005-0000-0000-000030090000}"/>
    <cellStyle name="Currency 2 4 2 3 2 4 6 2" xfId="2353" xr:uid="{00000000-0005-0000-0000-000031090000}"/>
    <cellStyle name="Currency 2 4 2 3 2 4 7" xfId="2354" xr:uid="{00000000-0005-0000-0000-000032090000}"/>
    <cellStyle name="Currency 2 4 2 3 2 4 7 2" xfId="2355" xr:uid="{00000000-0005-0000-0000-000033090000}"/>
    <cellStyle name="Currency 2 4 2 3 2 4 8" xfId="2356" xr:uid="{00000000-0005-0000-0000-000034090000}"/>
    <cellStyle name="Currency 2 4 2 3 2 4 9" xfId="2357" xr:uid="{00000000-0005-0000-0000-000035090000}"/>
    <cellStyle name="Currency 2 4 2 3 2 5" xfId="2358" xr:uid="{00000000-0005-0000-0000-000036090000}"/>
    <cellStyle name="Currency 2 4 2 3 2 5 2" xfId="2359" xr:uid="{00000000-0005-0000-0000-000037090000}"/>
    <cellStyle name="Currency 2 4 2 3 2 5 3" xfId="2360" xr:uid="{00000000-0005-0000-0000-000038090000}"/>
    <cellStyle name="Currency 2 4 2 3 2 6" xfId="2361" xr:uid="{00000000-0005-0000-0000-000039090000}"/>
    <cellStyle name="Currency 2 4 2 3 2 6 2" xfId="2362" xr:uid="{00000000-0005-0000-0000-00003A090000}"/>
    <cellStyle name="Currency 2 4 2 3 2 6 2 2" xfId="2363" xr:uid="{00000000-0005-0000-0000-00003B090000}"/>
    <cellStyle name="Currency 2 4 2 3 2 6 2 2 2" xfId="2364" xr:uid="{00000000-0005-0000-0000-00003C090000}"/>
    <cellStyle name="Currency 2 4 2 3 2 6 2 3" xfId="2365" xr:uid="{00000000-0005-0000-0000-00003D090000}"/>
    <cellStyle name="Currency 2 4 2 3 2 6 3" xfId="2366" xr:uid="{00000000-0005-0000-0000-00003E090000}"/>
    <cellStyle name="Currency 2 4 2 3 2 6 3 2" xfId="2367" xr:uid="{00000000-0005-0000-0000-00003F090000}"/>
    <cellStyle name="Currency 2 4 2 3 2 6 3 2 2" xfId="2368" xr:uid="{00000000-0005-0000-0000-000040090000}"/>
    <cellStyle name="Currency 2 4 2 3 2 6 3 3" xfId="2369" xr:uid="{00000000-0005-0000-0000-000041090000}"/>
    <cellStyle name="Currency 2 4 2 3 2 6 4" xfId="2370" xr:uid="{00000000-0005-0000-0000-000042090000}"/>
    <cellStyle name="Currency 2 4 2 3 2 6 4 2" xfId="2371" xr:uid="{00000000-0005-0000-0000-000043090000}"/>
    <cellStyle name="Currency 2 4 2 3 2 6 4 2 2" xfId="2372" xr:uid="{00000000-0005-0000-0000-000044090000}"/>
    <cellStyle name="Currency 2 4 2 3 2 6 4 3" xfId="2373" xr:uid="{00000000-0005-0000-0000-000045090000}"/>
    <cellStyle name="Currency 2 4 2 3 2 6 5" xfId="2374" xr:uid="{00000000-0005-0000-0000-000046090000}"/>
    <cellStyle name="Currency 2 4 2 3 2 6 5 2" xfId="2375" xr:uid="{00000000-0005-0000-0000-000047090000}"/>
    <cellStyle name="Currency 2 4 2 3 2 6 6" xfId="2376" xr:uid="{00000000-0005-0000-0000-000048090000}"/>
    <cellStyle name="Currency 2 4 2 3 2 6 6 2" xfId="2377" xr:uid="{00000000-0005-0000-0000-000049090000}"/>
    <cellStyle name="Currency 2 4 2 3 2 6 7" xfId="2378" xr:uid="{00000000-0005-0000-0000-00004A090000}"/>
    <cellStyle name="Currency 2 4 2 3 2 7" xfId="2379" xr:uid="{00000000-0005-0000-0000-00004B090000}"/>
    <cellStyle name="Currency 2 4 2 3 2 7 2" xfId="2380" xr:uid="{00000000-0005-0000-0000-00004C090000}"/>
    <cellStyle name="Currency 2 4 2 3 2 7 2 2" xfId="2381" xr:uid="{00000000-0005-0000-0000-00004D090000}"/>
    <cellStyle name="Currency 2 4 2 3 2 7 3" xfId="2382" xr:uid="{00000000-0005-0000-0000-00004E090000}"/>
    <cellStyle name="Currency 2 4 2 3 2 8" xfId="2383" xr:uid="{00000000-0005-0000-0000-00004F090000}"/>
    <cellStyle name="Currency 2 4 2 3 2 8 2" xfId="2384" xr:uid="{00000000-0005-0000-0000-000050090000}"/>
    <cellStyle name="Currency 2 4 2 3 2 8 2 2" xfId="2385" xr:uid="{00000000-0005-0000-0000-000051090000}"/>
    <cellStyle name="Currency 2 4 2 3 2 8 3" xfId="2386" xr:uid="{00000000-0005-0000-0000-000052090000}"/>
    <cellStyle name="Currency 2 4 2 3 3" xfId="2387" xr:uid="{00000000-0005-0000-0000-000053090000}"/>
    <cellStyle name="Currency 2 4 2 3 3 10" xfId="2388" xr:uid="{00000000-0005-0000-0000-000054090000}"/>
    <cellStyle name="Currency 2 4 2 3 3 2" xfId="2389" xr:uid="{00000000-0005-0000-0000-000055090000}"/>
    <cellStyle name="Currency 2 4 2 3 3 2 2" xfId="2390" xr:uid="{00000000-0005-0000-0000-000056090000}"/>
    <cellStyle name="Currency 2 4 2 3 3 2 3" xfId="2391" xr:uid="{00000000-0005-0000-0000-000057090000}"/>
    <cellStyle name="Currency 2 4 2 3 3 2 3 2" xfId="2392" xr:uid="{00000000-0005-0000-0000-000058090000}"/>
    <cellStyle name="Currency 2 4 2 3 3 2 3 3" xfId="2393" xr:uid="{00000000-0005-0000-0000-000059090000}"/>
    <cellStyle name="Currency 2 4 2 3 3 2 4" xfId="2394" xr:uid="{00000000-0005-0000-0000-00005A090000}"/>
    <cellStyle name="Currency 2 4 2 3 3 2 4 2" xfId="2395" xr:uid="{00000000-0005-0000-0000-00005B090000}"/>
    <cellStyle name="Currency 2 4 2 3 3 2 4 2 2" xfId="2396" xr:uid="{00000000-0005-0000-0000-00005C090000}"/>
    <cellStyle name="Currency 2 4 2 3 3 2 4 3" xfId="2397" xr:uid="{00000000-0005-0000-0000-00005D090000}"/>
    <cellStyle name="Currency 2 4 2 3 3 2 5" xfId="2398" xr:uid="{00000000-0005-0000-0000-00005E090000}"/>
    <cellStyle name="Currency 2 4 2 3 3 2 5 2" xfId="2399" xr:uid="{00000000-0005-0000-0000-00005F090000}"/>
    <cellStyle name="Currency 2 4 2 3 3 2 5 2 2" xfId="2400" xr:uid="{00000000-0005-0000-0000-000060090000}"/>
    <cellStyle name="Currency 2 4 2 3 3 2 5 3" xfId="2401" xr:uid="{00000000-0005-0000-0000-000061090000}"/>
    <cellStyle name="Currency 2 4 2 3 3 2 6" xfId="2402" xr:uid="{00000000-0005-0000-0000-000062090000}"/>
    <cellStyle name="Currency 2 4 2 3 3 2 6 2" xfId="2403" xr:uid="{00000000-0005-0000-0000-000063090000}"/>
    <cellStyle name="Currency 2 4 2 3 3 2 6 2 2" xfId="2404" xr:uid="{00000000-0005-0000-0000-000064090000}"/>
    <cellStyle name="Currency 2 4 2 3 3 2 6 3" xfId="2405" xr:uid="{00000000-0005-0000-0000-000065090000}"/>
    <cellStyle name="Currency 2 4 2 3 3 2 7" xfId="2406" xr:uid="{00000000-0005-0000-0000-000066090000}"/>
    <cellStyle name="Currency 2 4 2 3 3 2 7 2" xfId="2407" xr:uid="{00000000-0005-0000-0000-000067090000}"/>
    <cellStyle name="Currency 2 4 2 3 3 2 8" xfId="2408" xr:uid="{00000000-0005-0000-0000-000068090000}"/>
    <cellStyle name="Currency 2 4 2 3 3 2 8 2" xfId="2409" xr:uid="{00000000-0005-0000-0000-000069090000}"/>
    <cellStyle name="Currency 2 4 2 3 3 2 9" xfId="2410" xr:uid="{00000000-0005-0000-0000-00006A090000}"/>
    <cellStyle name="Currency 2 4 2 3 3 3" xfId="2411" xr:uid="{00000000-0005-0000-0000-00006B090000}"/>
    <cellStyle name="Currency 2 4 2 3 3 4" xfId="2412" xr:uid="{00000000-0005-0000-0000-00006C090000}"/>
    <cellStyle name="Currency 2 4 2 3 3 4 2" xfId="2413" xr:uid="{00000000-0005-0000-0000-00006D090000}"/>
    <cellStyle name="Currency 2 4 2 3 3 4 3" xfId="2414" xr:uid="{00000000-0005-0000-0000-00006E090000}"/>
    <cellStyle name="Currency 2 4 2 3 3 5" xfId="2415" xr:uid="{00000000-0005-0000-0000-00006F090000}"/>
    <cellStyle name="Currency 2 4 2 3 3 5 2" xfId="2416" xr:uid="{00000000-0005-0000-0000-000070090000}"/>
    <cellStyle name="Currency 2 4 2 3 3 5 2 2" xfId="2417" xr:uid="{00000000-0005-0000-0000-000071090000}"/>
    <cellStyle name="Currency 2 4 2 3 3 5 3" xfId="2418" xr:uid="{00000000-0005-0000-0000-000072090000}"/>
    <cellStyle name="Currency 2 4 2 3 3 6" xfId="2419" xr:uid="{00000000-0005-0000-0000-000073090000}"/>
    <cellStyle name="Currency 2 4 2 3 3 6 2" xfId="2420" xr:uid="{00000000-0005-0000-0000-000074090000}"/>
    <cellStyle name="Currency 2 4 2 3 3 6 2 2" xfId="2421" xr:uid="{00000000-0005-0000-0000-000075090000}"/>
    <cellStyle name="Currency 2 4 2 3 3 6 3" xfId="2422" xr:uid="{00000000-0005-0000-0000-000076090000}"/>
    <cellStyle name="Currency 2 4 2 3 3 7" xfId="2423" xr:uid="{00000000-0005-0000-0000-000077090000}"/>
    <cellStyle name="Currency 2 4 2 3 3 7 2" xfId="2424" xr:uid="{00000000-0005-0000-0000-000078090000}"/>
    <cellStyle name="Currency 2 4 2 3 3 7 2 2" xfId="2425" xr:uid="{00000000-0005-0000-0000-000079090000}"/>
    <cellStyle name="Currency 2 4 2 3 3 7 3" xfId="2426" xr:uid="{00000000-0005-0000-0000-00007A090000}"/>
    <cellStyle name="Currency 2 4 2 3 3 8" xfId="2427" xr:uid="{00000000-0005-0000-0000-00007B090000}"/>
    <cellStyle name="Currency 2 4 2 3 3 8 2" xfId="2428" xr:uid="{00000000-0005-0000-0000-00007C090000}"/>
    <cellStyle name="Currency 2 4 2 3 3 9" xfId="2429" xr:uid="{00000000-0005-0000-0000-00007D090000}"/>
    <cellStyle name="Currency 2 4 2 3 3 9 2" xfId="2430" xr:uid="{00000000-0005-0000-0000-00007E090000}"/>
    <cellStyle name="Currency 2 4 2 3 4" xfId="2431" xr:uid="{00000000-0005-0000-0000-00007F090000}"/>
    <cellStyle name="Currency 2 4 2 3 4 2" xfId="2432" xr:uid="{00000000-0005-0000-0000-000080090000}"/>
    <cellStyle name="Currency 2 4 2 3 4 2 10" xfId="2433" xr:uid="{00000000-0005-0000-0000-000081090000}"/>
    <cellStyle name="Currency 2 4 2 3 4 2 2" xfId="2434" xr:uid="{00000000-0005-0000-0000-000082090000}"/>
    <cellStyle name="Currency 2 4 2 3 4 2 3" xfId="2435" xr:uid="{00000000-0005-0000-0000-000083090000}"/>
    <cellStyle name="Currency 2 4 2 3 4 2 4" xfId="2436" xr:uid="{00000000-0005-0000-0000-000084090000}"/>
    <cellStyle name="Currency 2 4 2 3 4 2 4 2" xfId="2437" xr:uid="{00000000-0005-0000-0000-000085090000}"/>
    <cellStyle name="Currency 2 4 2 3 4 2 4 2 2" xfId="2438" xr:uid="{00000000-0005-0000-0000-000086090000}"/>
    <cellStyle name="Currency 2 4 2 3 4 2 4 3" xfId="2439" xr:uid="{00000000-0005-0000-0000-000087090000}"/>
    <cellStyle name="Currency 2 4 2 3 4 2 5" xfId="2440" xr:uid="{00000000-0005-0000-0000-000088090000}"/>
    <cellStyle name="Currency 2 4 2 3 4 2 5 2" xfId="2441" xr:uid="{00000000-0005-0000-0000-000089090000}"/>
    <cellStyle name="Currency 2 4 2 3 4 2 5 2 2" xfId="2442" xr:uid="{00000000-0005-0000-0000-00008A090000}"/>
    <cellStyle name="Currency 2 4 2 3 4 2 5 3" xfId="2443" xr:uid="{00000000-0005-0000-0000-00008B090000}"/>
    <cellStyle name="Currency 2 4 2 3 4 2 6" xfId="2444" xr:uid="{00000000-0005-0000-0000-00008C090000}"/>
    <cellStyle name="Currency 2 4 2 3 4 2 6 2" xfId="2445" xr:uid="{00000000-0005-0000-0000-00008D090000}"/>
    <cellStyle name="Currency 2 4 2 3 4 2 6 2 2" xfId="2446" xr:uid="{00000000-0005-0000-0000-00008E090000}"/>
    <cellStyle name="Currency 2 4 2 3 4 2 6 3" xfId="2447" xr:uid="{00000000-0005-0000-0000-00008F090000}"/>
    <cellStyle name="Currency 2 4 2 3 4 2 7" xfId="2448" xr:uid="{00000000-0005-0000-0000-000090090000}"/>
    <cellStyle name="Currency 2 4 2 3 4 2 7 2" xfId="2449" xr:uid="{00000000-0005-0000-0000-000091090000}"/>
    <cellStyle name="Currency 2 4 2 3 4 2 8" xfId="2450" xr:uid="{00000000-0005-0000-0000-000092090000}"/>
    <cellStyle name="Currency 2 4 2 3 4 2 8 2" xfId="2451" xr:uid="{00000000-0005-0000-0000-000093090000}"/>
    <cellStyle name="Currency 2 4 2 3 4 2 9" xfId="2452" xr:uid="{00000000-0005-0000-0000-000094090000}"/>
    <cellStyle name="Currency 2 4 2 3 4 3" xfId="2453" xr:uid="{00000000-0005-0000-0000-000095090000}"/>
    <cellStyle name="Currency 2 4 2 3 4 4" xfId="2454" xr:uid="{00000000-0005-0000-0000-000096090000}"/>
    <cellStyle name="Currency 2 4 2 3 4 4 2" xfId="2455" xr:uid="{00000000-0005-0000-0000-000097090000}"/>
    <cellStyle name="Currency 2 4 2 3 4 4 2 2" xfId="2456" xr:uid="{00000000-0005-0000-0000-000098090000}"/>
    <cellStyle name="Currency 2 4 2 3 4 4 3" xfId="2457" xr:uid="{00000000-0005-0000-0000-000099090000}"/>
    <cellStyle name="Currency 2 4 2 3 4 5" xfId="2458" xr:uid="{00000000-0005-0000-0000-00009A090000}"/>
    <cellStyle name="Currency 2 4 2 3 4 5 2" xfId="2459" xr:uid="{00000000-0005-0000-0000-00009B090000}"/>
    <cellStyle name="Currency 2 4 2 3 4 5 2 2" xfId="2460" xr:uid="{00000000-0005-0000-0000-00009C090000}"/>
    <cellStyle name="Currency 2 4 2 3 4 5 3" xfId="2461" xr:uid="{00000000-0005-0000-0000-00009D090000}"/>
    <cellStyle name="Currency 2 4 2 3 5" xfId="2462" xr:uid="{00000000-0005-0000-0000-00009E090000}"/>
    <cellStyle name="Currency 2 4 2 3 5 2" xfId="2463" xr:uid="{00000000-0005-0000-0000-00009F090000}"/>
    <cellStyle name="Currency 2 4 2 3 5 3" xfId="2464" xr:uid="{00000000-0005-0000-0000-0000A0090000}"/>
    <cellStyle name="Currency 2 4 2 3 5 3 2" xfId="2465" xr:uid="{00000000-0005-0000-0000-0000A1090000}"/>
    <cellStyle name="Currency 2 4 2 3 5 3 3" xfId="2466" xr:uid="{00000000-0005-0000-0000-0000A2090000}"/>
    <cellStyle name="Currency 2 4 2 3 5 4" xfId="2467" xr:uid="{00000000-0005-0000-0000-0000A3090000}"/>
    <cellStyle name="Currency 2 4 2 3 5 4 2" xfId="2468" xr:uid="{00000000-0005-0000-0000-0000A4090000}"/>
    <cellStyle name="Currency 2 4 2 3 5 4 2 2" xfId="2469" xr:uid="{00000000-0005-0000-0000-0000A5090000}"/>
    <cellStyle name="Currency 2 4 2 3 5 4 3" xfId="2470" xr:uid="{00000000-0005-0000-0000-0000A6090000}"/>
    <cellStyle name="Currency 2 4 2 3 5 5" xfId="2471" xr:uid="{00000000-0005-0000-0000-0000A7090000}"/>
    <cellStyle name="Currency 2 4 2 3 5 5 2" xfId="2472" xr:uid="{00000000-0005-0000-0000-0000A8090000}"/>
    <cellStyle name="Currency 2 4 2 3 5 5 2 2" xfId="2473" xr:uid="{00000000-0005-0000-0000-0000A9090000}"/>
    <cellStyle name="Currency 2 4 2 3 5 5 3" xfId="2474" xr:uid="{00000000-0005-0000-0000-0000AA090000}"/>
    <cellStyle name="Currency 2 4 2 3 5 6" xfId="2475" xr:uid="{00000000-0005-0000-0000-0000AB090000}"/>
    <cellStyle name="Currency 2 4 2 3 5 6 2" xfId="2476" xr:uid="{00000000-0005-0000-0000-0000AC090000}"/>
    <cellStyle name="Currency 2 4 2 3 5 6 2 2" xfId="2477" xr:uid="{00000000-0005-0000-0000-0000AD090000}"/>
    <cellStyle name="Currency 2 4 2 3 5 6 3" xfId="2478" xr:uid="{00000000-0005-0000-0000-0000AE090000}"/>
    <cellStyle name="Currency 2 4 2 3 5 7" xfId="2479" xr:uid="{00000000-0005-0000-0000-0000AF090000}"/>
    <cellStyle name="Currency 2 4 2 3 5 7 2" xfId="2480" xr:uid="{00000000-0005-0000-0000-0000B0090000}"/>
    <cellStyle name="Currency 2 4 2 3 5 8" xfId="2481" xr:uid="{00000000-0005-0000-0000-0000B1090000}"/>
    <cellStyle name="Currency 2 4 2 3 5 8 2" xfId="2482" xr:uid="{00000000-0005-0000-0000-0000B2090000}"/>
    <cellStyle name="Currency 2 4 2 3 5 9" xfId="2483" xr:uid="{00000000-0005-0000-0000-0000B3090000}"/>
    <cellStyle name="Currency 2 4 2 3 6" xfId="2484" xr:uid="{00000000-0005-0000-0000-0000B4090000}"/>
    <cellStyle name="Currency 2 4 2 3 6 2" xfId="2485" xr:uid="{00000000-0005-0000-0000-0000B5090000}"/>
    <cellStyle name="Currency 2 4 2 3 6 3" xfId="2486" xr:uid="{00000000-0005-0000-0000-0000B6090000}"/>
    <cellStyle name="Currency 2 4 2 3 7" xfId="2487" xr:uid="{00000000-0005-0000-0000-0000B7090000}"/>
    <cellStyle name="Currency 2 4 2 3 8" xfId="2488" xr:uid="{00000000-0005-0000-0000-0000B8090000}"/>
    <cellStyle name="Currency 2 4 2 3 8 2" xfId="2489" xr:uid="{00000000-0005-0000-0000-0000B9090000}"/>
    <cellStyle name="Currency 2 4 2 3 8 2 2" xfId="2490" xr:uid="{00000000-0005-0000-0000-0000BA090000}"/>
    <cellStyle name="Currency 2 4 2 3 8 3" xfId="2491" xr:uid="{00000000-0005-0000-0000-0000BB090000}"/>
    <cellStyle name="Currency 2 4 2 3 8 4" xfId="2492" xr:uid="{00000000-0005-0000-0000-0000BC090000}"/>
    <cellStyle name="Currency 2 4 2 3 9" xfId="2493" xr:uid="{00000000-0005-0000-0000-0000BD090000}"/>
    <cellStyle name="Currency 2 4 2 3 9 2" xfId="2494" xr:uid="{00000000-0005-0000-0000-0000BE090000}"/>
    <cellStyle name="Currency 2 4 2 3 9 2 2" xfId="2495" xr:uid="{00000000-0005-0000-0000-0000BF090000}"/>
    <cellStyle name="Currency 2 4 2 3 9 3" xfId="2496" xr:uid="{00000000-0005-0000-0000-0000C0090000}"/>
    <cellStyle name="Currency 2 4 2 4" xfId="2497" xr:uid="{00000000-0005-0000-0000-0000C1090000}"/>
    <cellStyle name="Currency 2 4 2 4 2" xfId="2498" xr:uid="{00000000-0005-0000-0000-0000C2090000}"/>
    <cellStyle name="Currency 2 4 2 4 2 2" xfId="2499" xr:uid="{00000000-0005-0000-0000-0000C3090000}"/>
    <cellStyle name="Currency 2 4 2 4 2 3" xfId="2500" xr:uid="{00000000-0005-0000-0000-0000C4090000}"/>
    <cellStyle name="Currency 2 4 2 4 2 3 2" xfId="2501" xr:uid="{00000000-0005-0000-0000-0000C5090000}"/>
    <cellStyle name="Currency 2 4 2 4 2 3 3" xfId="2502" xr:uid="{00000000-0005-0000-0000-0000C6090000}"/>
    <cellStyle name="Currency 2 4 2 4 2 4" xfId="2503" xr:uid="{00000000-0005-0000-0000-0000C7090000}"/>
    <cellStyle name="Currency 2 4 2 4 2 4 2" xfId="2504" xr:uid="{00000000-0005-0000-0000-0000C8090000}"/>
    <cellStyle name="Currency 2 4 2 4 2 4 2 2" xfId="2505" xr:uid="{00000000-0005-0000-0000-0000C9090000}"/>
    <cellStyle name="Currency 2 4 2 4 2 4 3" xfId="2506" xr:uid="{00000000-0005-0000-0000-0000CA090000}"/>
    <cellStyle name="Currency 2 4 2 4 2 5" xfId="2507" xr:uid="{00000000-0005-0000-0000-0000CB090000}"/>
    <cellStyle name="Currency 2 4 2 4 2 5 2" xfId="2508" xr:uid="{00000000-0005-0000-0000-0000CC090000}"/>
    <cellStyle name="Currency 2 4 2 4 2 5 2 2" xfId="2509" xr:uid="{00000000-0005-0000-0000-0000CD090000}"/>
    <cellStyle name="Currency 2 4 2 4 2 5 3" xfId="2510" xr:uid="{00000000-0005-0000-0000-0000CE090000}"/>
    <cellStyle name="Currency 2 4 2 4 2 6" xfId="2511" xr:uid="{00000000-0005-0000-0000-0000CF090000}"/>
    <cellStyle name="Currency 2 4 2 4 2 6 2" xfId="2512" xr:uid="{00000000-0005-0000-0000-0000D0090000}"/>
    <cellStyle name="Currency 2 4 2 4 2 6 2 2" xfId="2513" xr:uid="{00000000-0005-0000-0000-0000D1090000}"/>
    <cellStyle name="Currency 2 4 2 4 2 6 3" xfId="2514" xr:uid="{00000000-0005-0000-0000-0000D2090000}"/>
    <cellStyle name="Currency 2 4 2 4 2 7" xfId="2515" xr:uid="{00000000-0005-0000-0000-0000D3090000}"/>
    <cellStyle name="Currency 2 4 2 4 2 7 2" xfId="2516" xr:uid="{00000000-0005-0000-0000-0000D4090000}"/>
    <cellStyle name="Currency 2 4 2 4 2 8" xfId="2517" xr:uid="{00000000-0005-0000-0000-0000D5090000}"/>
    <cellStyle name="Currency 2 4 2 4 2 8 2" xfId="2518" xr:uid="{00000000-0005-0000-0000-0000D6090000}"/>
    <cellStyle name="Currency 2 4 2 4 2 9" xfId="2519" xr:uid="{00000000-0005-0000-0000-0000D7090000}"/>
    <cellStyle name="Currency 2 4 2 4 3" xfId="2520" xr:uid="{00000000-0005-0000-0000-0000D8090000}"/>
    <cellStyle name="Currency 2 4 2 4 3 2" xfId="2521" xr:uid="{00000000-0005-0000-0000-0000D9090000}"/>
    <cellStyle name="Currency 2 4 2 4 3 3" xfId="2522" xr:uid="{00000000-0005-0000-0000-0000DA090000}"/>
    <cellStyle name="Currency 2 4 2 4 3 3 2" xfId="2523" xr:uid="{00000000-0005-0000-0000-0000DB090000}"/>
    <cellStyle name="Currency 2 4 2 4 3 3 3" xfId="2524" xr:uid="{00000000-0005-0000-0000-0000DC090000}"/>
    <cellStyle name="Currency 2 4 2 4 3 4" xfId="2525" xr:uid="{00000000-0005-0000-0000-0000DD090000}"/>
    <cellStyle name="Currency 2 4 2 4 3 4 2" xfId="2526" xr:uid="{00000000-0005-0000-0000-0000DE090000}"/>
    <cellStyle name="Currency 2 4 2 4 3 4 2 2" xfId="2527" xr:uid="{00000000-0005-0000-0000-0000DF090000}"/>
    <cellStyle name="Currency 2 4 2 4 3 4 3" xfId="2528" xr:uid="{00000000-0005-0000-0000-0000E0090000}"/>
    <cellStyle name="Currency 2 4 2 4 3 5" xfId="2529" xr:uid="{00000000-0005-0000-0000-0000E1090000}"/>
    <cellStyle name="Currency 2 4 2 4 3 5 2" xfId="2530" xr:uid="{00000000-0005-0000-0000-0000E2090000}"/>
    <cellStyle name="Currency 2 4 2 4 3 5 2 2" xfId="2531" xr:uid="{00000000-0005-0000-0000-0000E3090000}"/>
    <cellStyle name="Currency 2 4 2 4 3 5 3" xfId="2532" xr:uid="{00000000-0005-0000-0000-0000E4090000}"/>
    <cellStyle name="Currency 2 4 2 4 3 6" xfId="2533" xr:uid="{00000000-0005-0000-0000-0000E5090000}"/>
    <cellStyle name="Currency 2 4 2 4 3 6 2" xfId="2534" xr:uid="{00000000-0005-0000-0000-0000E6090000}"/>
    <cellStyle name="Currency 2 4 2 4 3 6 2 2" xfId="2535" xr:uid="{00000000-0005-0000-0000-0000E7090000}"/>
    <cellStyle name="Currency 2 4 2 4 3 6 3" xfId="2536" xr:uid="{00000000-0005-0000-0000-0000E8090000}"/>
    <cellStyle name="Currency 2 4 2 4 3 7" xfId="2537" xr:uid="{00000000-0005-0000-0000-0000E9090000}"/>
    <cellStyle name="Currency 2 4 2 4 3 7 2" xfId="2538" xr:uid="{00000000-0005-0000-0000-0000EA090000}"/>
    <cellStyle name="Currency 2 4 2 4 3 8" xfId="2539" xr:uid="{00000000-0005-0000-0000-0000EB090000}"/>
    <cellStyle name="Currency 2 4 2 4 3 8 2" xfId="2540" xr:uid="{00000000-0005-0000-0000-0000EC090000}"/>
    <cellStyle name="Currency 2 4 2 4 3 9" xfId="2541" xr:uid="{00000000-0005-0000-0000-0000ED090000}"/>
    <cellStyle name="Currency 2 4 2 4 4" xfId="2542" xr:uid="{00000000-0005-0000-0000-0000EE090000}"/>
    <cellStyle name="Currency 2 4 2 4 4 2" xfId="2543" xr:uid="{00000000-0005-0000-0000-0000EF090000}"/>
    <cellStyle name="Currency 2 4 2 4 4 3" xfId="2544" xr:uid="{00000000-0005-0000-0000-0000F0090000}"/>
    <cellStyle name="Currency 2 4 2 4 4 3 2" xfId="2545" xr:uid="{00000000-0005-0000-0000-0000F1090000}"/>
    <cellStyle name="Currency 2 4 2 4 4 3 2 2" xfId="2546" xr:uid="{00000000-0005-0000-0000-0000F2090000}"/>
    <cellStyle name="Currency 2 4 2 4 4 3 3" xfId="2547" xr:uid="{00000000-0005-0000-0000-0000F3090000}"/>
    <cellStyle name="Currency 2 4 2 4 4 4" xfId="2548" xr:uid="{00000000-0005-0000-0000-0000F4090000}"/>
    <cellStyle name="Currency 2 4 2 4 4 4 2" xfId="2549" xr:uid="{00000000-0005-0000-0000-0000F5090000}"/>
    <cellStyle name="Currency 2 4 2 4 4 4 2 2" xfId="2550" xr:uid="{00000000-0005-0000-0000-0000F6090000}"/>
    <cellStyle name="Currency 2 4 2 4 4 4 3" xfId="2551" xr:uid="{00000000-0005-0000-0000-0000F7090000}"/>
    <cellStyle name="Currency 2 4 2 4 4 5" xfId="2552" xr:uid="{00000000-0005-0000-0000-0000F8090000}"/>
    <cellStyle name="Currency 2 4 2 4 4 5 2" xfId="2553" xr:uid="{00000000-0005-0000-0000-0000F9090000}"/>
    <cellStyle name="Currency 2 4 2 4 4 5 2 2" xfId="2554" xr:uid="{00000000-0005-0000-0000-0000FA090000}"/>
    <cellStyle name="Currency 2 4 2 4 4 5 3" xfId="2555" xr:uid="{00000000-0005-0000-0000-0000FB090000}"/>
    <cellStyle name="Currency 2 4 2 4 4 6" xfId="2556" xr:uid="{00000000-0005-0000-0000-0000FC090000}"/>
    <cellStyle name="Currency 2 4 2 4 4 6 2" xfId="2557" xr:uid="{00000000-0005-0000-0000-0000FD090000}"/>
    <cellStyle name="Currency 2 4 2 4 4 7" xfId="2558" xr:uid="{00000000-0005-0000-0000-0000FE090000}"/>
    <cellStyle name="Currency 2 4 2 4 4 7 2" xfId="2559" xr:uid="{00000000-0005-0000-0000-0000FF090000}"/>
    <cellStyle name="Currency 2 4 2 4 4 8" xfId="2560" xr:uid="{00000000-0005-0000-0000-0000000A0000}"/>
    <cellStyle name="Currency 2 4 2 4 4 9" xfId="2561" xr:uid="{00000000-0005-0000-0000-0000010A0000}"/>
    <cellStyle name="Currency 2 4 2 4 5" xfId="2562" xr:uid="{00000000-0005-0000-0000-0000020A0000}"/>
    <cellStyle name="Currency 2 4 2 4 5 2" xfId="2563" xr:uid="{00000000-0005-0000-0000-0000030A0000}"/>
    <cellStyle name="Currency 2 4 2 4 5 3" xfId="2564" xr:uid="{00000000-0005-0000-0000-0000040A0000}"/>
    <cellStyle name="Currency 2 4 2 4 6" xfId="2565" xr:uid="{00000000-0005-0000-0000-0000050A0000}"/>
    <cellStyle name="Currency 2 4 2 4 6 2" xfId="2566" xr:uid="{00000000-0005-0000-0000-0000060A0000}"/>
    <cellStyle name="Currency 2 4 2 4 6 2 2" xfId="2567" xr:uid="{00000000-0005-0000-0000-0000070A0000}"/>
    <cellStyle name="Currency 2 4 2 4 6 2 2 2" xfId="2568" xr:uid="{00000000-0005-0000-0000-0000080A0000}"/>
    <cellStyle name="Currency 2 4 2 4 6 2 3" xfId="2569" xr:uid="{00000000-0005-0000-0000-0000090A0000}"/>
    <cellStyle name="Currency 2 4 2 4 6 3" xfId="2570" xr:uid="{00000000-0005-0000-0000-00000A0A0000}"/>
    <cellStyle name="Currency 2 4 2 4 6 3 2" xfId="2571" xr:uid="{00000000-0005-0000-0000-00000B0A0000}"/>
    <cellStyle name="Currency 2 4 2 4 6 3 2 2" xfId="2572" xr:uid="{00000000-0005-0000-0000-00000C0A0000}"/>
    <cellStyle name="Currency 2 4 2 4 6 3 3" xfId="2573" xr:uid="{00000000-0005-0000-0000-00000D0A0000}"/>
    <cellStyle name="Currency 2 4 2 4 6 4" xfId="2574" xr:uid="{00000000-0005-0000-0000-00000E0A0000}"/>
    <cellStyle name="Currency 2 4 2 4 6 4 2" xfId="2575" xr:uid="{00000000-0005-0000-0000-00000F0A0000}"/>
    <cellStyle name="Currency 2 4 2 4 6 4 2 2" xfId="2576" xr:uid="{00000000-0005-0000-0000-0000100A0000}"/>
    <cellStyle name="Currency 2 4 2 4 6 4 3" xfId="2577" xr:uid="{00000000-0005-0000-0000-0000110A0000}"/>
    <cellStyle name="Currency 2 4 2 4 6 5" xfId="2578" xr:uid="{00000000-0005-0000-0000-0000120A0000}"/>
    <cellStyle name="Currency 2 4 2 4 6 5 2" xfId="2579" xr:uid="{00000000-0005-0000-0000-0000130A0000}"/>
    <cellStyle name="Currency 2 4 2 4 6 6" xfId="2580" xr:uid="{00000000-0005-0000-0000-0000140A0000}"/>
    <cellStyle name="Currency 2 4 2 4 6 6 2" xfId="2581" xr:uid="{00000000-0005-0000-0000-0000150A0000}"/>
    <cellStyle name="Currency 2 4 2 4 6 7" xfId="2582" xr:uid="{00000000-0005-0000-0000-0000160A0000}"/>
    <cellStyle name="Currency 2 4 2 4 7" xfId="2583" xr:uid="{00000000-0005-0000-0000-0000170A0000}"/>
    <cellStyle name="Currency 2 4 2 4 7 2" xfId="2584" xr:uid="{00000000-0005-0000-0000-0000180A0000}"/>
    <cellStyle name="Currency 2 4 2 4 7 2 2" xfId="2585" xr:uid="{00000000-0005-0000-0000-0000190A0000}"/>
    <cellStyle name="Currency 2 4 2 4 7 3" xfId="2586" xr:uid="{00000000-0005-0000-0000-00001A0A0000}"/>
    <cellStyle name="Currency 2 4 2 4 8" xfId="2587" xr:uid="{00000000-0005-0000-0000-00001B0A0000}"/>
    <cellStyle name="Currency 2 4 2 4 8 2" xfId="2588" xr:uid="{00000000-0005-0000-0000-00001C0A0000}"/>
    <cellStyle name="Currency 2 4 2 4 8 2 2" xfId="2589" xr:uid="{00000000-0005-0000-0000-00001D0A0000}"/>
    <cellStyle name="Currency 2 4 2 4 8 3" xfId="2590" xr:uid="{00000000-0005-0000-0000-00001E0A0000}"/>
    <cellStyle name="Currency 2 4 2 5" xfId="2591" xr:uid="{00000000-0005-0000-0000-00001F0A0000}"/>
    <cellStyle name="Currency 2 4 2 5 10" xfId="2592" xr:uid="{00000000-0005-0000-0000-0000200A0000}"/>
    <cellStyle name="Currency 2 4 2 5 2" xfId="2593" xr:uid="{00000000-0005-0000-0000-0000210A0000}"/>
    <cellStyle name="Currency 2 4 2 5 2 2" xfId="2594" xr:uid="{00000000-0005-0000-0000-0000220A0000}"/>
    <cellStyle name="Currency 2 4 2 5 2 3" xfId="2595" xr:uid="{00000000-0005-0000-0000-0000230A0000}"/>
    <cellStyle name="Currency 2 4 2 5 2 3 2" xfId="2596" xr:uid="{00000000-0005-0000-0000-0000240A0000}"/>
    <cellStyle name="Currency 2 4 2 5 2 3 3" xfId="2597" xr:uid="{00000000-0005-0000-0000-0000250A0000}"/>
    <cellStyle name="Currency 2 4 2 5 2 4" xfId="2598" xr:uid="{00000000-0005-0000-0000-0000260A0000}"/>
    <cellStyle name="Currency 2 4 2 5 2 4 2" xfId="2599" xr:uid="{00000000-0005-0000-0000-0000270A0000}"/>
    <cellStyle name="Currency 2 4 2 5 2 4 2 2" xfId="2600" xr:uid="{00000000-0005-0000-0000-0000280A0000}"/>
    <cellStyle name="Currency 2 4 2 5 2 4 3" xfId="2601" xr:uid="{00000000-0005-0000-0000-0000290A0000}"/>
    <cellStyle name="Currency 2 4 2 5 2 5" xfId="2602" xr:uid="{00000000-0005-0000-0000-00002A0A0000}"/>
    <cellStyle name="Currency 2 4 2 5 2 5 2" xfId="2603" xr:uid="{00000000-0005-0000-0000-00002B0A0000}"/>
    <cellStyle name="Currency 2 4 2 5 2 5 2 2" xfId="2604" xr:uid="{00000000-0005-0000-0000-00002C0A0000}"/>
    <cellStyle name="Currency 2 4 2 5 2 5 3" xfId="2605" xr:uid="{00000000-0005-0000-0000-00002D0A0000}"/>
    <cellStyle name="Currency 2 4 2 5 2 6" xfId="2606" xr:uid="{00000000-0005-0000-0000-00002E0A0000}"/>
    <cellStyle name="Currency 2 4 2 5 2 6 2" xfId="2607" xr:uid="{00000000-0005-0000-0000-00002F0A0000}"/>
    <cellStyle name="Currency 2 4 2 5 2 6 2 2" xfId="2608" xr:uid="{00000000-0005-0000-0000-0000300A0000}"/>
    <cellStyle name="Currency 2 4 2 5 2 6 3" xfId="2609" xr:uid="{00000000-0005-0000-0000-0000310A0000}"/>
    <cellStyle name="Currency 2 4 2 5 2 7" xfId="2610" xr:uid="{00000000-0005-0000-0000-0000320A0000}"/>
    <cellStyle name="Currency 2 4 2 5 2 7 2" xfId="2611" xr:uid="{00000000-0005-0000-0000-0000330A0000}"/>
    <cellStyle name="Currency 2 4 2 5 2 8" xfId="2612" xr:uid="{00000000-0005-0000-0000-0000340A0000}"/>
    <cellStyle name="Currency 2 4 2 5 2 8 2" xfId="2613" xr:uid="{00000000-0005-0000-0000-0000350A0000}"/>
    <cellStyle name="Currency 2 4 2 5 2 9" xfId="2614" xr:uid="{00000000-0005-0000-0000-0000360A0000}"/>
    <cellStyle name="Currency 2 4 2 5 3" xfId="2615" xr:uid="{00000000-0005-0000-0000-0000370A0000}"/>
    <cellStyle name="Currency 2 4 2 5 4" xfId="2616" xr:uid="{00000000-0005-0000-0000-0000380A0000}"/>
    <cellStyle name="Currency 2 4 2 5 4 2" xfId="2617" xr:uid="{00000000-0005-0000-0000-0000390A0000}"/>
    <cellStyle name="Currency 2 4 2 5 4 3" xfId="2618" xr:uid="{00000000-0005-0000-0000-00003A0A0000}"/>
    <cellStyle name="Currency 2 4 2 5 5" xfId="2619" xr:uid="{00000000-0005-0000-0000-00003B0A0000}"/>
    <cellStyle name="Currency 2 4 2 5 5 2" xfId="2620" xr:uid="{00000000-0005-0000-0000-00003C0A0000}"/>
    <cellStyle name="Currency 2 4 2 5 5 2 2" xfId="2621" xr:uid="{00000000-0005-0000-0000-00003D0A0000}"/>
    <cellStyle name="Currency 2 4 2 5 5 3" xfId="2622" xr:uid="{00000000-0005-0000-0000-00003E0A0000}"/>
    <cellStyle name="Currency 2 4 2 5 6" xfId="2623" xr:uid="{00000000-0005-0000-0000-00003F0A0000}"/>
    <cellStyle name="Currency 2 4 2 5 6 2" xfId="2624" xr:uid="{00000000-0005-0000-0000-0000400A0000}"/>
    <cellStyle name="Currency 2 4 2 5 6 2 2" xfId="2625" xr:uid="{00000000-0005-0000-0000-0000410A0000}"/>
    <cellStyle name="Currency 2 4 2 5 6 3" xfId="2626" xr:uid="{00000000-0005-0000-0000-0000420A0000}"/>
    <cellStyle name="Currency 2 4 2 5 7" xfId="2627" xr:uid="{00000000-0005-0000-0000-0000430A0000}"/>
    <cellStyle name="Currency 2 4 2 5 7 2" xfId="2628" xr:uid="{00000000-0005-0000-0000-0000440A0000}"/>
    <cellStyle name="Currency 2 4 2 5 7 2 2" xfId="2629" xr:uid="{00000000-0005-0000-0000-0000450A0000}"/>
    <cellStyle name="Currency 2 4 2 5 7 3" xfId="2630" xr:uid="{00000000-0005-0000-0000-0000460A0000}"/>
    <cellStyle name="Currency 2 4 2 5 8" xfId="2631" xr:uid="{00000000-0005-0000-0000-0000470A0000}"/>
    <cellStyle name="Currency 2 4 2 5 8 2" xfId="2632" xr:uid="{00000000-0005-0000-0000-0000480A0000}"/>
    <cellStyle name="Currency 2 4 2 5 9" xfId="2633" xr:uid="{00000000-0005-0000-0000-0000490A0000}"/>
    <cellStyle name="Currency 2 4 2 5 9 2" xfId="2634" xr:uid="{00000000-0005-0000-0000-00004A0A0000}"/>
    <cellStyle name="Currency 2 4 2 6" xfId="2635" xr:uid="{00000000-0005-0000-0000-00004B0A0000}"/>
    <cellStyle name="Currency 2 4 2 6 2" xfId="2636" xr:uid="{00000000-0005-0000-0000-00004C0A0000}"/>
    <cellStyle name="Currency 2 4 2 6 2 10" xfId="2637" xr:uid="{00000000-0005-0000-0000-00004D0A0000}"/>
    <cellStyle name="Currency 2 4 2 6 2 2" xfId="2638" xr:uid="{00000000-0005-0000-0000-00004E0A0000}"/>
    <cellStyle name="Currency 2 4 2 6 2 3" xfId="2639" xr:uid="{00000000-0005-0000-0000-00004F0A0000}"/>
    <cellStyle name="Currency 2 4 2 6 2 4" xfId="2640" xr:uid="{00000000-0005-0000-0000-0000500A0000}"/>
    <cellStyle name="Currency 2 4 2 6 2 4 2" xfId="2641" xr:uid="{00000000-0005-0000-0000-0000510A0000}"/>
    <cellStyle name="Currency 2 4 2 6 2 4 2 2" xfId="2642" xr:uid="{00000000-0005-0000-0000-0000520A0000}"/>
    <cellStyle name="Currency 2 4 2 6 2 4 3" xfId="2643" xr:uid="{00000000-0005-0000-0000-0000530A0000}"/>
    <cellStyle name="Currency 2 4 2 6 2 5" xfId="2644" xr:uid="{00000000-0005-0000-0000-0000540A0000}"/>
    <cellStyle name="Currency 2 4 2 6 2 5 2" xfId="2645" xr:uid="{00000000-0005-0000-0000-0000550A0000}"/>
    <cellStyle name="Currency 2 4 2 6 2 5 2 2" xfId="2646" xr:uid="{00000000-0005-0000-0000-0000560A0000}"/>
    <cellStyle name="Currency 2 4 2 6 2 5 3" xfId="2647" xr:uid="{00000000-0005-0000-0000-0000570A0000}"/>
    <cellStyle name="Currency 2 4 2 6 2 6" xfId="2648" xr:uid="{00000000-0005-0000-0000-0000580A0000}"/>
    <cellStyle name="Currency 2 4 2 6 2 6 2" xfId="2649" xr:uid="{00000000-0005-0000-0000-0000590A0000}"/>
    <cellStyle name="Currency 2 4 2 6 2 6 2 2" xfId="2650" xr:uid="{00000000-0005-0000-0000-00005A0A0000}"/>
    <cellStyle name="Currency 2 4 2 6 2 6 3" xfId="2651" xr:uid="{00000000-0005-0000-0000-00005B0A0000}"/>
    <cellStyle name="Currency 2 4 2 6 2 7" xfId="2652" xr:uid="{00000000-0005-0000-0000-00005C0A0000}"/>
    <cellStyle name="Currency 2 4 2 6 2 7 2" xfId="2653" xr:uid="{00000000-0005-0000-0000-00005D0A0000}"/>
    <cellStyle name="Currency 2 4 2 6 2 8" xfId="2654" xr:uid="{00000000-0005-0000-0000-00005E0A0000}"/>
    <cellStyle name="Currency 2 4 2 6 2 8 2" xfId="2655" xr:uid="{00000000-0005-0000-0000-00005F0A0000}"/>
    <cellStyle name="Currency 2 4 2 6 2 9" xfId="2656" xr:uid="{00000000-0005-0000-0000-0000600A0000}"/>
    <cellStyle name="Currency 2 4 2 6 3" xfId="2657" xr:uid="{00000000-0005-0000-0000-0000610A0000}"/>
    <cellStyle name="Currency 2 4 2 6 4" xfId="2658" xr:uid="{00000000-0005-0000-0000-0000620A0000}"/>
    <cellStyle name="Currency 2 4 2 6 4 2" xfId="2659" xr:uid="{00000000-0005-0000-0000-0000630A0000}"/>
    <cellStyle name="Currency 2 4 2 6 4 2 2" xfId="2660" xr:uid="{00000000-0005-0000-0000-0000640A0000}"/>
    <cellStyle name="Currency 2 4 2 6 4 3" xfId="2661" xr:uid="{00000000-0005-0000-0000-0000650A0000}"/>
    <cellStyle name="Currency 2 4 2 6 5" xfId="2662" xr:uid="{00000000-0005-0000-0000-0000660A0000}"/>
    <cellStyle name="Currency 2 4 2 6 5 2" xfId="2663" xr:uid="{00000000-0005-0000-0000-0000670A0000}"/>
    <cellStyle name="Currency 2 4 2 6 5 2 2" xfId="2664" xr:uid="{00000000-0005-0000-0000-0000680A0000}"/>
    <cellStyle name="Currency 2 4 2 6 5 3" xfId="2665" xr:uid="{00000000-0005-0000-0000-0000690A0000}"/>
    <cellStyle name="Currency 2 4 2 7" xfId="2666" xr:uid="{00000000-0005-0000-0000-00006A0A0000}"/>
    <cellStyle name="Currency 2 4 2 7 2" xfId="2667" xr:uid="{00000000-0005-0000-0000-00006B0A0000}"/>
    <cellStyle name="Currency 2 4 2 7 3" xfId="2668" xr:uid="{00000000-0005-0000-0000-00006C0A0000}"/>
    <cellStyle name="Currency 2 4 2 7 3 2" xfId="2669" xr:uid="{00000000-0005-0000-0000-00006D0A0000}"/>
    <cellStyle name="Currency 2 4 2 7 3 3" xfId="2670" xr:uid="{00000000-0005-0000-0000-00006E0A0000}"/>
    <cellStyle name="Currency 2 4 2 7 4" xfId="2671" xr:uid="{00000000-0005-0000-0000-00006F0A0000}"/>
    <cellStyle name="Currency 2 4 2 7 4 2" xfId="2672" xr:uid="{00000000-0005-0000-0000-0000700A0000}"/>
    <cellStyle name="Currency 2 4 2 7 4 2 2" xfId="2673" xr:uid="{00000000-0005-0000-0000-0000710A0000}"/>
    <cellStyle name="Currency 2 4 2 7 4 3" xfId="2674" xr:uid="{00000000-0005-0000-0000-0000720A0000}"/>
    <cellStyle name="Currency 2 4 2 7 5" xfId="2675" xr:uid="{00000000-0005-0000-0000-0000730A0000}"/>
    <cellStyle name="Currency 2 4 2 7 5 2" xfId="2676" xr:uid="{00000000-0005-0000-0000-0000740A0000}"/>
    <cellStyle name="Currency 2 4 2 7 5 2 2" xfId="2677" xr:uid="{00000000-0005-0000-0000-0000750A0000}"/>
    <cellStyle name="Currency 2 4 2 7 5 3" xfId="2678" xr:uid="{00000000-0005-0000-0000-0000760A0000}"/>
    <cellStyle name="Currency 2 4 2 7 6" xfId="2679" xr:uid="{00000000-0005-0000-0000-0000770A0000}"/>
    <cellStyle name="Currency 2 4 2 7 6 2" xfId="2680" xr:uid="{00000000-0005-0000-0000-0000780A0000}"/>
    <cellStyle name="Currency 2 4 2 7 6 2 2" xfId="2681" xr:uid="{00000000-0005-0000-0000-0000790A0000}"/>
    <cellStyle name="Currency 2 4 2 7 6 3" xfId="2682" xr:uid="{00000000-0005-0000-0000-00007A0A0000}"/>
    <cellStyle name="Currency 2 4 2 7 7" xfId="2683" xr:uid="{00000000-0005-0000-0000-00007B0A0000}"/>
    <cellStyle name="Currency 2 4 2 7 7 2" xfId="2684" xr:uid="{00000000-0005-0000-0000-00007C0A0000}"/>
    <cellStyle name="Currency 2 4 2 7 8" xfId="2685" xr:uid="{00000000-0005-0000-0000-00007D0A0000}"/>
    <cellStyle name="Currency 2 4 2 7 8 2" xfId="2686" xr:uid="{00000000-0005-0000-0000-00007E0A0000}"/>
    <cellStyle name="Currency 2 4 2 7 9" xfId="2687" xr:uid="{00000000-0005-0000-0000-00007F0A0000}"/>
    <cellStyle name="Currency 2 4 2 8" xfId="2688" xr:uid="{00000000-0005-0000-0000-0000800A0000}"/>
    <cellStyle name="Currency 2 4 2 8 2" xfId="2689" xr:uid="{00000000-0005-0000-0000-0000810A0000}"/>
    <cellStyle name="Currency 2 4 2 8 3" xfId="2690" xr:uid="{00000000-0005-0000-0000-0000820A0000}"/>
    <cellStyle name="Currency 2 4 2 9" xfId="2691" xr:uid="{00000000-0005-0000-0000-0000830A0000}"/>
    <cellStyle name="Currency 2 4 3" xfId="2692" xr:uid="{00000000-0005-0000-0000-0000840A0000}"/>
    <cellStyle name="Currency 2 4 3 10" xfId="2693" xr:uid="{00000000-0005-0000-0000-0000850A0000}"/>
    <cellStyle name="Currency 2 4 3 10 2" xfId="2694" xr:uid="{00000000-0005-0000-0000-0000860A0000}"/>
    <cellStyle name="Currency 2 4 3 10 2 2" xfId="2695" xr:uid="{00000000-0005-0000-0000-0000870A0000}"/>
    <cellStyle name="Currency 2 4 3 10 3" xfId="2696" xr:uid="{00000000-0005-0000-0000-0000880A0000}"/>
    <cellStyle name="Currency 2 4 3 10 4" xfId="2697" xr:uid="{00000000-0005-0000-0000-0000890A0000}"/>
    <cellStyle name="Currency 2 4 3 11" xfId="2698" xr:uid="{00000000-0005-0000-0000-00008A0A0000}"/>
    <cellStyle name="Currency 2 4 3 11 2" xfId="2699" xr:uid="{00000000-0005-0000-0000-00008B0A0000}"/>
    <cellStyle name="Currency 2 4 3 11 2 2" xfId="2700" xr:uid="{00000000-0005-0000-0000-00008C0A0000}"/>
    <cellStyle name="Currency 2 4 3 11 3" xfId="2701" xr:uid="{00000000-0005-0000-0000-00008D0A0000}"/>
    <cellStyle name="Currency 2 4 3 12" xfId="2702" xr:uid="{00000000-0005-0000-0000-00008E0A0000}"/>
    <cellStyle name="Currency 2 4 3 12 2" xfId="2703" xr:uid="{00000000-0005-0000-0000-00008F0A0000}"/>
    <cellStyle name="Currency 2 4 3 12 2 2" xfId="2704" xr:uid="{00000000-0005-0000-0000-0000900A0000}"/>
    <cellStyle name="Currency 2 4 3 12 3" xfId="2705" xr:uid="{00000000-0005-0000-0000-0000910A0000}"/>
    <cellStyle name="Currency 2 4 3 13" xfId="2706" xr:uid="{00000000-0005-0000-0000-0000920A0000}"/>
    <cellStyle name="Currency 2 4 3 13 2" xfId="2707" xr:uid="{00000000-0005-0000-0000-0000930A0000}"/>
    <cellStyle name="Currency 2 4 3 14" xfId="2708" xr:uid="{00000000-0005-0000-0000-0000940A0000}"/>
    <cellStyle name="Currency 2 4 3 14 2" xfId="2709" xr:uid="{00000000-0005-0000-0000-0000950A0000}"/>
    <cellStyle name="Currency 2 4 3 15" xfId="2710" xr:uid="{00000000-0005-0000-0000-0000960A0000}"/>
    <cellStyle name="Currency 2 4 3 16" xfId="2711" xr:uid="{00000000-0005-0000-0000-0000970A0000}"/>
    <cellStyle name="Currency 2 4 3 17" xfId="2712" xr:uid="{00000000-0005-0000-0000-0000980A0000}"/>
    <cellStyle name="Currency 2 4 3 2" xfId="2713" xr:uid="{00000000-0005-0000-0000-0000990A0000}"/>
    <cellStyle name="Currency 2 4 3 2 10" xfId="2714" xr:uid="{00000000-0005-0000-0000-00009A0A0000}"/>
    <cellStyle name="Currency 2 4 3 2 10 2" xfId="2715" xr:uid="{00000000-0005-0000-0000-00009B0A0000}"/>
    <cellStyle name="Currency 2 4 3 2 10 2 2" xfId="2716" xr:uid="{00000000-0005-0000-0000-00009C0A0000}"/>
    <cellStyle name="Currency 2 4 3 2 10 3" xfId="2717" xr:uid="{00000000-0005-0000-0000-00009D0A0000}"/>
    <cellStyle name="Currency 2 4 3 2 11" xfId="2718" xr:uid="{00000000-0005-0000-0000-00009E0A0000}"/>
    <cellStyle name="Currency 2 4 3 2 11 2" xfId="2719" xr:uid="{00000000-0005-0000-0000-00009F0A0000}"/>
    <cellStyle name="Currency 2 4 3 2 12" xfId="2720" xr:uid="{00000000-0005-0000-0000-0000A00A0000}"/>
    <cellStyle name="Currency 2 4 3 2 12 2" xfId="2721" xr:uid="{00000000-0005-0000-0000-0000A10A0000}"/>
    <cellStyle name="Currency 2 4 3 2 13" xfId="2722" xr:uid="{00000000-0005-0000-0000-0000A20A0000}"/>
    <cellStyle name="Currency 2 4 3 2 14" xfId="2723" xr:uid="{00000000-0005-0000-0000-0000A30A0000}"/>
    <cellStyle name="Currency 2 4 3 2 15" xfId="2724" xr:uid="{00000000-0005-0000-0000-0000A40A0000}"/>
    <cellStyle name="Currency 2 4 3 2 2" xfId="2725" xr:uid="{00000000-0005-0000-0000-0000A50A0000}"/>
    <cellStyle name="Currency 2 4 3 2 2 2" xfId="2726" xr:uid="{00000000-0005-0000-0000-0000A60A0000}"/>
    <cellStyle name="Currency 2 4 3 2 2 2 2" xfId="2727" xr:uid="{00000000-0005-0000-0000-0000A70A0000}"/>
    <cellStyle name="Currency 2 4 3 2 2 2 3" xfId="2728" xr:uid="{00000000-0005-0000-0000-0000A80A0000}"/>
    <cellStyle name="Currency 2 4 3 2 2 2 3 2" xfId="2729" xr:uid="{00000000-0005-0000-0000-0000A90A0000}"/>
    <cellStyle name="Currency 2 4 3 2 2 2 3 3" xfId="2730" xr:uid="{00000000-0005-0000-0000-0000AA0A0000}"/>
    <cellStyle name="Currency 2 4 3 2 2 2 4" xfId="2731" xr:uid="{00000000-0005-0000-0000-0000AB0A0000}"/>
    <cellStyle name="Currency 2 4 3 2 2 2 4 2" xfId="2732" xr:uid="{00000000-0005-0000-0000-0000AC0A0000}"/>
    <cellStyle name="Currency 2 4 3 2 2 2 4 2 2" xfId="2733" xr:uid="{00000000-0005-0000-0000-0000AD0A0000}"/>
    <cellStyle name="Currency 2 4 3 2 2 2 4 3" xfId="2734" xr:uid="{00000000-0005-0000-0000-0000AE0A0000}"/>
    <cellStyle name="Currency 2 4 3 2 2 2 5" xfId="2735" xr:uid="{00000000-0005-0000-0000-0000AF0A0000}"/>
    <cellStyle name="Currency 2 4 3 2 2 2 5 2" xfId="2736" xr:uid="{00000000-0005-0000-0000-0000B00A0000}"/>
    <cellStyle name="Currency 2 4 3 2 2 2 5 2 2" xfId="2737" xr:uid="{00000000-0005-0000-0000-0000B10A0000}"/>
    <cellStyle name="Currency 2 4 3 2 2 2 5 3" xfId="2738" xr:uid="{00000000-0005-0000-0000-0000B20A0000}"/>
    <cellStyle name="Currency 2 4 3 2 2 2 6" xfId="2739" xr:uid="{00000000-0005-0000-0000-0000B30A0000}"/>
    <cellStyle name="Currency 2 4 3 2 2 2 6 2" xfId="2740" xr:uid="{00000000-0005-0000-0000-0000B40A0000}"/>
    <cellStyle name="Currency 2 4 3 2 2 2 6 2 2" xfId="2741" xr:uid="{00000000-0005-0000-0000-0000B50A0000}"/>
    <cellStyle name="Currency 2 4 3 2 2 2 6 3" xfId="2742" xr:uid="{00000000-0005-0000-0000-0000B60A0000}"/>
    <cellStyle name="Currency 2 4 3 2 2 2 7" xfId="2743" xr:uid="{00000000-0005-0000-0000-0000B70A0000}"/>
    <cellStyle name="Currency 2 4 3 2 2 2 7 2" xfId="2744" xr:uid="{00000000-0005-0000-0000-0000B80A0000}"/>
    <cellStyle name="Currency 2 4 3 2 2 2 8" xfId="2745" xr:uid="{00000000-0005-0000-0000-0000B90A0000}"/>
    <cellStyle name="Currency 2 4 3 2 2 2 8 2" xfId="2746" xr:uid="{00000000-0005-0000-0000-0000BA0A0000}"/>
    <cellStyle name="Currency 2 4 3 2 2 2 9" xfId="2747" xr:uid="{00000000-0005-0000-0000-0000BB0A0000}"/>
    <cellStyle name="Currency 2 4 3 2 2 3" xfId="2748" xr:uid="{00000000-0005-0000-0000-0000BC0A0000}"/>
    <cellStyle name="Currency 2 4 3 2 2 3 2" xfId="2749" xr:uid="{00000000-0005-0000-0000-0000BD0A0000}"/>
    <cellStyle name="Currency 2 4 3 2 2 3 3" xfId="2750" xr:uid="{00000000-0005-0000-0000-0000BE0A0000}"/>
    <cellStyle name="Currency 2 4 3 2 2 3 3 2" xfId="2751" xr:uid="{00000000-0005-0000-0000-0000BF0A0000}"/>
    <cellStyle name="Currency 2 4 3 2 2 3 3 3" xfId="2752" xr:uid="{00000000-0005-0000-0000-0000C00A0000}"/>
    <cellStyle name="Currency 2 4 3 2 2 3 4" xfId="2753" xr:uid="{00000000-0005-0000-0000-0000C10A0000}"/>
    <cellStyle name="Currency 2 4 3 2 2 3 4 2" xfId="2754" xr:uid="{00000000-0005-0000-0000-0000C20A0000}"/>
    <cellStyle name="Currency 2 4 3 2 2 3 4 2 2" xfId="2755" xr:uid="{00000000-0005-0000-0000-0000C30A0000}"/>
    <cellStyle name="Currency 2 4 3 2 2 3 4 3" xfId="2756" xr:uid="{00000000-0005-0000-0000-0000C40A0000}"/>
    <cellStyle name="Currency 2 4 3 2 2 3 5" xfId="2757" xr:uid="{00000000-0005-0000-0000-0000C50A0000}"/>
    <cellStyle name="Currency 2 4 3 2 2 3 5 2" xfId="2758" xr:uid="{00000000-0005-0000-0000-0000C60A0000}"/>
    <cellStyle name="Currency 2 4 3 2 2 3 5 2 2" xfId="2759" xr:uid="{00000000-0005-0000-0000-0000C70A0000}"/>
    <cellStyle name="Currency 2 4 3 2 2 3 5 3" xfId="2760" xr:uid="{00000000-0005-0000-0000-0000C80A0000}"/>
    <cellStyle name="Currency 2 4 3 2 2 3 6" xfId="2761" xr:uid="{00000000-0005-0000-0000-0000C90A0000}"/>
    <cellStyle name="Currency 2 4 3 2 2 3 6 2" xfId="2762" xr:uid="{00000000-0005-0000-0000-0000CA0A0000}"/>
    <cellStyle name="Currency 2 4 3 2 2 3 6 2 2" xfId="2763" xr:uid="{00000000-0005-0000-0000-0000CB0A0000}"/>
    <cellStyle name="Currency 2 4 3 2 2 3 6 3" xfId="2764" xr:uid="{00000000-0005-0000-0000-0000CC0A0000}"/>
    <cellStyle name="Currency 2 4 3 2 2 3 7" xfId="2765" xr:uid="{00000000-0005-0000-0000-0000CD0A0000}"/>
    <cellStyle name="Currency 2 4 3 2 2 3 7 2" xfId="2766" xr:uid="{00000000-0005-0000-0000-0000CE0A0000}"/>
    <cellStyle name="Currency 2 4 3 2 2 3 8" xfId="2767" xr:uid="{00000000-0005-0000-0000-0000CF0A0000}"/>
    <cellStyle name="Currency 2 4 3 2 2 3 8 2" xfId="2768" xr:uid="{00000000-0005-0000-0000-0000D00A0000}"/>
    <cellStyle name="Currency 2 4 3 2 2 3 9" xfId="2769" xr:uid="{00000000-0005-0000-0000-0000D10A0000}"/>
    <cellStyle name="Currency 2 4 3 2 2 4" xfId="2770" xr:uid="{00000000-0005-0000-0000-0000D20A0000}"/>
    <cellStyle name="Currency 2 4 3 2 2 4 2" xfId="2771" xr:uid="{00000000-0005-0000-0000-0000D30A0000}"/>
    <cellStyle name="Currency 2 4 3 2 2 4 3" xfId="2772" xr:uid="{00000000-0005-0000-0000-0000D40A0000}"/>
    <cellStyle name="Currency 2 4 3 2 2 4 3 2" xfId="2773" xr:uid="{00000000-0005-0000-0000-0000D50A0000}"/>
    <cellStyle name="Currency 2 4 3 2 2 4 3 2 2" xfId="2774" xr:uid="{00000000-0005-0000-0000-0000D60A0000}"/>
    <cellStyle name="Currency 2 4 3 2 2 4 3 3" xfId="2775" xr:uid="{00000000-0005-0000-0000-0000D70A0000}"/>
    <cellStyle name="Currency 2 4 3 2 2 4 4" xfId="2776" xr:uid="{00000000-0005-0000-0000-0000D80A0000}"/>
    <cellStyle name="Currency 2 4 3 2 2 4 4 2" xfId="2777" xr:uid="{00000000-0005-0000-0000-0000D90A0000}"/>
    <cellStyle name="Currency 2 4 3 2 2 4 4 2 2" xfId="2778" xr:uid="{00000000-0005-0000-0000-0000DA0A0000}"/>
    <cellStyle name="Currency 2 4 3 2 2 4 4 3" xfId="2779" xr:uid="{00000000-0005-0000-0000-0000DB0A0000}"/>
    <cellStyle name="Currency 2 4 3 2 2 4 5" xfId="2780" xr:uid="{00000000-0005-0000-0000-0000DC0A0000}"/>
    <cellStyle name="Currency 2 4 3 2 2 4 5 2" xfId="2781" xr:uid="{00000000-0005-0000-0000-0000DD0A0000}"/>
    <cellStyle name="Currency 2 4 3 2 2 4 5 2 2" xfId="2782" xr:uid="{00000000-0005-0000-0000-0000DE0A0000}"/>
    <cellStyle name="Currency 2 4 3 2 2 4 5 3" xfId="2783" xr:uid="{00000000-0005-0000-0000-0000DF0A0000}"/>
    <cellStyle name="Currency 2 4 3 2 2 4 6" xfId="2784" xr:uid="{00000000-0005-0000-0000-0000E00A0000}"/>
    <cellStyle name="Currency 2 4 3 2 2 4 6 2" xfId="2785" xr:uid="{00000000-0005-0000-0000-0000E10A0000}"/>
    <cellStyle name="Currency 2 4 3 2 2 4 7" xfId="2786" xr:uid="{00000000-0005-0000-0000-0000E20A0000}"/>
    <cellStyle name="Currency 2 4 3 2 2 4 7 2" xfId="2787" xr:uid="{00000000-0005-0000-0000-0000E30A0000}"/>
    <cellStyle name="Currency 2 4 3 2 2 4 8" xfId="2788" xr:uid="{00000000-0005-0000-0000-0000E40A0000}"/>
    <cellStyle name="Currency 2 4 3 2 2 4 9" xfId="2789" xr:uid="{00000000-0005-0000-0000-0000E50A0000}"/>
    <cellStyle name="Currency 2 4 3 2 2 5" xfId="2790" xr:uid="{00000000-0005-0000-0000-0000E60A0000}"/>
    <cellStyle name="Currency 2 4 3 2 2 5 2" xfId="2791" xr:uid="{00000000-0005-0000-0000-0000E70A0000}"/>
    <cellStyle name="Currency 2 4 3 2 2 5 3" xfId="2792" xr:uid="{00000000-0005-0000-0000-0000E80A0000}"/>
    <cellStyle name="Currency 2 4 3 2 2 6" xfId="2793" xr:uid="{00000000-0005-0000-0000-0000E90A0000}"/>
    <cellStyle name="Currency 2 4 3 2 2 6 2" xfId="2794" xr:uid="{00000000-0005-0000-0000-0000EA0A0000}"/>
    <cellStyle name="Currency 2 4 3 2 2 6 2 2" xfId="2795" xr:uid="{00000000-0005-0000-0000-0000EB0A0000}"/>
    <cellStyle name="Currency 2 4 3 2 2 6 2 2 2" xfId="2796" xr:uid="{00000000-0005-0000-0000-0000EC0A0000}"/>
    <cellStyle name="Currency 2 4 3 2 2 6 2 3" xfId="2797" xr:uid="{00000000-0005-0000-0000-0000ED0A0000}"/>
    <cellStyle name="Currency 2 4 3 2 2 6 3" xfId="2798" xr:uid="{00000000-0005-0000-0000-0000EE0A0000}"/>
    <cellStyle name="Currency 2 4 3 2 2 6 3 2" xfId="2799" xr:uid="{00000000-0005-0000-0000-0000EF0A0000}"/>
    <cellStyle name="Currency 2 4 3 2 2 6 3 2 2" xfId="2800" xr:uid="{00000000-0005-0000-0000-0000F00A0000}"/>
    <cellStyle name="Currency 2 4 3 2 2 6 3 3" xfId="2801" xr:uid="{00000000-0005-0000-0000-0000F10A0000}"/>
    <cellStyle name="Currency 2 4 3 2 2 6 4" xfId="2802" xr:uid="{00000000-0005-0000-0000-0000F20A0000}"/>
    <cellStyle name="Currency 2 4 3 2 2 6 4 2" xfId="2803" xr:uid="{00000000-0005-0000-0000-0000F30A0000}"/>
    <cellStyle name="Currency 2 4 3 2 2 6 4 2 2" xfId="2804" xr:uid="{00000000-0005-0000-0000-0000F40A0000}"/>
    <cellStyle name="Currency 2 4 3 2 2 6 4 3" xfId="2805" xr:uid="{00000000-0005-0000-0000-0000F50A0000}"/>
    <cellStyle name="Currency 2 4 3 2 2 6 5" xfId="2806" xr:uid="{00000000-0005-0000-0000-0000F60A0000}"/>
    <cellStyle name="Currency 2 4 3 2 2 6 5 2" xfId="2807" xr:uid="{00000000-0005-0000-0000-0000F70A0000}"/>
    <cellStyle name="Currency 2 4 3 2 2 6 6" xfId="2808" xr:uid="{00000000-0005-0000-0000-0000F80A0000}"/>
    <cellStyle name="Currency 2 4 3 2 2 6 6 2" xfId="2809" xr:uid="{00000000-0005-0000-0000-0000F90A0000}"/>
    <cellStyle name="Currency 2 4 3 2 2 6 7" xfId="2810" xr:uid="{00000000-0005-0000-0000-0000FA0A0000}"/>
    <cellStyle name="Currency 2 4 3 2 2 7" xfId="2811" xr:uid="{00000000-0005-0000-0000-0000FB0A0000}"/>
    <cellStyle name="Currency 2 4 3 2 2 7 2" xfId="2812" xr:uid="{00000000-0005-0000-0000-0000FC0A0000}"/>
    <cellStyle name="Currency 2 4 3 2 2 7 2 2" xfId="2813" xr:uid="{00000000-0005-0000-0000-0000FD0A0000}"/>
    <cellStyle name="Currency 2 4 3 2 2 7 3" xfId="2814" xr:uid="{00000000-0005-0000-0000-0000FE0A0000}"/>
    <cellStyle name="Currency 2 4 3 2 2 8" xfId="2815" xr:uid="{00000000-0005-0000-0000-0000FF0A0000}"/>
    <cellStyle name="Currency 2 4 3 2 2 8 2" xfId="2816" xr:uid="{00000000-0005-0000-0000-0000000B0000}"/>
    <cellStyle name="Currency 2 4 3 2 2 8 2 2" xfId="2817" xr:uid="{00000000-0005-0000-0000-0000010B0000}"/>
    <cellStyle name="Currency 2 4 3 2 2 8 3" xfId="2818" xr:uid="{00000000-0005-0000-0000-0000020B0000}"/>
    <cellStyle name="Currency 2 4 3 2 3" xfId="2819" xr:uid="{00000000-0005-0000-0000-0000030B0000}"/>
    <cellStyle name="Currency 2 4 3 2 3 10" xfId="2820" xr:uid="{00000000-0005-0000-0000-0000040B0000}"/>
    <cellStyle name="Currency 2 4 3 2 3 2" xfId="2821" xr:uid="{00000000-0005-0000-0000-0000050B0000}"/>
    <cellStyle name="Currency 2 4 3 2 3 2 2" xfId="2822" xr:uid="{00000000-0005-0000-0000-0000060B0000}"/>
    <cellStyle name="Currency 2 4 3 2 3 2 3" xfId="2823" xr:uid="{00000000-0005-0000-0000-0000070B0000}"/>
    <cellStyle name="Currency 2 4 3 2 3 2 3 2" xfId="2824" xr:uid="{00000000-0005-0000-0000-0000080B0000}"/>
    <cellStyle name="Currency 2 4 3 2 3 2 3 3" xfId="2825" xr:uid="{00000000-0005-0000-0000-0000090B0000}"/>
    <cellStyle name="Currency 2 4 3 2 3 2 4" xfId="2826" xr:uid="{00000000-0005-0000-0000-00000A0B0000}"/>
    <cellStyle name="Currency 2 4 3 2 3 2 4 2" xfId="2827" xr:uid="{00000000-0005-0000-0000-00000B0B0000}"/>
    <cellStyle name="Currency 2 4 3 2 3 2 4 2 2" xfId="2828" xr:uid="{00000000-0005-0000-0000-00000C0B0000}"/>
    <cellStyle name="Currency 2 4 3 2 3 2 4 3" xfId="2829" xr:uid="{00000000-0005-0000-0000-00000D0B0000}"/>
    <cellStyle name="Currency 2 4 3 2 3 2 5" xfId="2830" xr:uid="{00000000-0005-0000-0000-00000E0B0000}"/>
    <cellStyle name="Currency 2 4 3 2 3 2 5 2" xfId="2831" xr:uid="{00000000-0005-0000-0000-00000F0B0000}"/>
    <cellStyle name="Currency 2 4 3 2 3 2 5 2 2" xfId="2832" xr:uid="{00000000-0005-0000-0000-0000100B0000}"/>
    <cellStyle name="Currency 2 4 3 2 3 2 5 3" xfId="2833" xr:uid="{00000000-0005-0000-0000-0000110B0000}"/>
    <cellStyle name="Currency 2 4 3 2 3 2 6" xfId="2834" xr:uid="{00000000-0005-0000-0000-0000120B0000}"/>
    <cellStyle name="Currency 2 4 3 2 3 2 6 2" xfId="2835" xr:uid="{00000000-0005-0000-0000-0000130B0000}"/>
    <cellStyle name="Currency 2 4 3 2 3 2 6 2 2" xfId="2836" xr:uid="{00000000-0005-0000-0000-0000140B0000}"/>
    <cellStyle name="Currency 2 4 3 2 3 2 6 3" xfId="2837" xr:uid="{00000000-0005-0000-0000-0000150B0000}"/>
    <cellStyle name="Currency 2 4 3 2 3 2 7" xfId="2838" xr:uid="{00000000-0005-0000-0000-0000160B0000}"/>
    <cellStyle name="Currency 2 4 3 2 3 2 7 2" xfId="2839" xr:uid="{00000000-0005-0000-0000-0000170B0000}"/>
    <cellStyle name="Currency 2 4 3 2 3 2 8" xfId="2840" xr:uid="{00000000-0005-0000-0000-0000180B0000}"/>
    <cellStyle name="Currency 2 4 3 2 3 2 8 2" xfId="2841" xr:uid="{00000000-0005-0000-0000-0000190B0000}"/>
    <cellStyle name="Currency 2 4 3 2 3 2 9" xfId="2842" xr:uid="{00000000-0005-0000-0000-00001A0B0000}"/>
    <cellStyle name="Currency 2 4 3 2 3 3" xfId="2843" xr:uid="{00000000-0005-0000-0000-00001B0B0000}"/>
    <cellStyle name="Currency 2 4 3 2 3 4" xfId="2844" xr:uid="{00000000-0005-0000-0000-00001C0B0000}"/>
    <cellStyle name="Currency 2 4 3 2 3 4 2" xfId="2845" xr:uid="{00000000-0005-0000-0000-00001D0B0000}"/>
    <cellStyle name="Currency 2 4 3 2 3 4 3" xfId="2846" xr:uid="{00000000-0005-0000-0000-00001E0B0000}"/>
    <cellStyle name="Currency 2 4 3 2 3 5" xfId="2847" xr:uid="{00000000-0005-0000-0000-00001F0B0000}"/>
    <cellStyle name="Currency 2 4 3 2 3 5 2" xfId="2848" xr:uid="{00000000-0005-0000-0000-0000200B0000}"/>
    <cellStyle name="Currency 2 4 3 2 3 5 2 2" xfId="2849" xr:uid="{00000000-0005-0000-0000-0000210B0000}"/>
    <cellStyle name="Currency 2 4 3 2 3 5 3" xfId="2850" xr:uid="{00000000-0005-0000-0000-0000220B0000}"/>
    <cellStyle name="Currency 2 4 3 2 3 6" xfId="2851" xr:uid="{00000000-0005-0000-0000-0000230B0000}"/>
    <cellStyle name="Currency 2 4 3 2 3 6 2" xfId="2852" xr:uid="{00000000-0005-0000-0000-0000240B0000}"/>
    <cellStyle name="Currency 2 4 3 2 3 6 2 2" xfId="2853" xr:uid="{00000000-0005-0000-0000-0000250B0000}"/>
    <cellStyle name="Currency 2 4 3 2 3 6 3" xfId="2854" xr:uid="{00000000-0005-0000-0000-0000260B0000}"/>
    <cellStyle name="Currency 2 4 3 2 3 7" xfId="2855" xr:uid="{00000000-0005-0000-0000-0000270B0000}"/>
    <cellStyle name="Currency 2 4 3 2 3 7 2" xfId="2856" xr:uid="{00000000-0005-0000-0000-0000280B0000}"/>
    <cellStyle name="Currency 2 4 3 2 3 7 2 2" xfId="2857" xr:uid="{00000000-0005-0000-0000-0000290B0000}"/>
    <cellStyle name="Currency 2 4 3 2 3 7 3" xfId="2858" xr:uid="{00000000-0005-0000-0000-00002A0B0000}"/>
    <cellStyle name="Currency 2 4 3 2 3 8" xfId="2859" xr:uid="{00000000-0005-0000-0000-00002B0B0000}"/>
    <cellStyle name="Currency 2 4 3 2 3 8 2" xfId="2860" xr:uid="{00000000-0005-0000-0000-00002C0B0000}"/>
    <cellStyle name="Currency 2 4 3 2 3 9" xfId="2861" xr:uid="{00000000-0005-0000-0000-00002D0B0000}"/>
    <cellStyle name="Currency 2 4 3 2 3 9 2" xfId="2862" xr:uid="{00000000-0005-0000-0000-00002E0B0000}"/>
    <cellStyle name="Currency 2 4 3 2 4" xfId="2863" xr:uid="{00000000-0005-0000-0000-00002F0B0000}"/>
    <cellStyle name="Currency 2 4 3 2 4 2" xfId="2864" xr:uid="{00000000-0005-0000-0000-0000300B0000}"/>
    <cellStyle name="Currency 2 4 3 2 4 2 10" xfId="2865" xr:uid="{00000000-0005-0000-0000-0000310B0000}"/>
    <cellStyle name="Currency 2 4 3 2 4 2 2" xfId="2866" xr:uid="{00000000-0005-0000-0000-0000320B0000}"/>
    <cellStyle name="Currency 2 4 3 2 4 2 3" xfId="2867" xr:uid="{00000000-0005-0000-0000-0000330B0000}"/>
    <cellStyle name="Currency 2 4 3 2 4 2 4" xfId="2868" xr:uid="{00000000-0005-0000-0000-0000340B0000}"/>
    <cellStyle name="Currency 2 4 3 2 4 2 4 2" xfId="2869" xr:uid="{00000000-0005-0000-0000-0000350B0000}"/>
    <cellStyle name="Currency 2 4 3 2 4 2 4 2 2" xfId="2870" xr:uid="{00000000-0005-0000-0000-0000360B0000}"/>
    <cellStyle name="Currency 2 4 3 2 4 2 4 3" xfId="2871" xr:uid="{00000000-0005-0000-0000-0000370B0000}"/>
    <cellStyle name="Currency 2 4 3 2 4 2 5" xfId="2872" xr:uid="{00000000-0005-0000-0000-0000380B0000}"/>
    <cellStyle name="Currency 2 4 3 2 4 2 5 2" xfId="2873" xr:uid="{00000000-0005-0000-0000-0000390B0000}"/>
    <cellStyle name="Currency 2 4 3 2 4 2 5 2 2" xfId="2874" xr:uid="{00000000-0005-0000-0000-00003A0B0000}"/>
    <cellStyle name="Currency 2 4 3 2 4 2 5 3" xfId="2875" xr:uid="{00000000-0005-0000-0000-00003B0B0000}"/>
    <cellStyle name="Currency 2 4 3 2 4 2 6" xfId="2876" xr:uid="{00000000-0005-0000-0000-00003C0B0000}"/>
    <cellStyle name="Currency 2 4 3 2 4 2 6 2" xfId="2877" xr:uid="{00000000-0005-0000-0000-00003D0B0000}"/>
    <cellStyle name="Currency 2 4 3 2 4 2 6 2 2" xfId="2878" xr:uid="{00000000-0005-0000-0000-00003E0B0000}"/>
    <cellStyle name="Currency 2 4 3 2 4 2 6 3" xfId="2879" xr:uid="{00000000-0005-0000-0000-00003F0B0000}"/>
    <cellStyle name="Currency 2 4 3 2 4 2 7" xfId="2880" xr:uid="{00000000-0005-0000-0000-0000400B0000}"/>
    <cellStyle name="Currency 2 4 3 2 4 2 7 2" xfId="2881" xr:uid="{00000000-0005-0000-0000-0000410B0000}"/>
    <cellStyle name="Currency 2 4 3 2 4 2 8" xfId="2882" xr:uid="{00000000-0005-0000-0000-0000420B0000}"/>
    <cellStyle name="Currency 2 4 3 2 4 2 8 2" xfId="2883" xr:uid="{00000000-0005-0000-0000-0000430B0000}"/>
    <cellStyle name="Currency 2 4 3 2 4 2 9" xfId="2884" xr:uid="{00000000-0005-0000-0000-0000440B0000}"/>
    <cellStyle name="Currency 2 4 3 2 4 3" xfId="2885" xr:uid="{00000000-0005-0000-0000-0000450B0000}"/>
    <cellStyle name="Currency 2 4 3 2 4 4" xfId="2886" xr:uid="{00000000-0005-0000-0000-0000460B0000}"/>
    <cellStyle name="Currency 2 4 3 2 4 4 2" xfId="2887" xr:uid="{00000000-0005-0000-0000-0000470B0000}"/>
    <cellStyle name="Currency 2 4 3 2 4 4 2 2" xfId="2888" xr:uid="{00000000-0005-0000-0000-0000480B0000}"/>
    <cellStyle name="Currency 2 4 3 2 4 4 3" xfId="2889" xr:uid="{00000000-0005-0000-0000-0000490B0000}"/>
    <cellStyle name="Currency 2 4 3 2 4 5" xfId="2890" xr:uid="{00000000-0005-0000-0000-00004A0B0000}"/>
    <cellStyle name="Currency 2 4 3 2 4 5 2" xfId="2891" xr:uid="{00000000-0005-0000-0000-00004B0B0000}"/>
    <cellStyle name="Currency 2 4 3 2 4 5 2 2" xfId="2892" xr:uid="{00000000-0005-0000-0000-00004C0B0000}"/>
    <cellStyle name="Currency 2 4 3 2 4 5 3" xfId="2893" xr:uid="{00000000-0005-0000-0000-00004D0B0000}"/>
    <cellStyle name="Currency 2 4 3 2 5" xfId="2894" xr:uid="{00000000-0005-0000-0000-00004E0B0000}"/>
    <cellStyle name="Currency 2 4 3 2 5 2" xfId="2895" xr:uid="{00000000-0005-0000-0000-00004F0B0000}"/>
    <cellStyle name="Currency 2 4 3 2 5 3" xfId="2896" xr:uid="{00000000-0005-0000-0000-0000500B0000}"/>
    <cellStyle name="Currency 2 4 3 2 5 3 2" xfId="2897" xr:uid="{00000000-0005-0000-0000-0000510B0000}"/>
    <cellStyle name="Currency 2 4 3 2 5 3 3" xfId="2898" xr:uid="{00000000-0005-0000-0000-0000520B0000}"/>
    <cellStyle name="Currency 2 4 3 2 5 4" xfId="2899" xr:uid="{00000000-0005-0000-0000-0000530B0000}"/>
    <cellStyle name="Currency 2 4 3 2 5 4 2" xfId="2900" xr:uid="{00000000-0005-0000-0000-0000540B0000}"/>
    <cellStyle name="Currency 2 4 3 2 5 4 2 2" xfId="2901" xr:uid="{00000000-0005-0000-0000-0000550B0000}"/>
    <cellStyle name="Currency 2 4 3 2 5 4 3" xfId="2902" xr:uid="{00000000-0005-0000-0000-0000560B0000}"/>
    <cellStyle name="Currency 2 4 3 2 5 5" xfId="2903" xr:uid="{00000000-0005-0000-0000-0000570B0000}"/>
    <cellStyle name="Currency 2 4 3 2 5 5 2" xfId="2904" xr:uid="{00000000-0005-0000-0000-0000580B0000}"/>
    <cellStyle name="Currency 2 4 3 2 5 5 2 2" xfId="2905" xr:uid="{00000000-0005-0000-0000-0000590B0000}"/>
    <cellStyle name="Currency 2 4 3 2 5 5 3" xfId="2906" xr:uid="{00000000-0005-0000-0000-00005A0B0000}"/>
    <cellStyle name="Currency 2 4 3 2 5 6" xfId="2907" xr:uid="{00000000-0005-0000-0000-00005B0B0000}"/>
    <cellStyle name="Currency 2 4 3 2 5 6 2" xfId="2908" xr:uid="{00000000-0005-0000-0000-00005C0B0000}"/>
    <cellStyle name="Currency 2 4 3 2 5 6 2 2" xfId="2909" xr:uid="{00000000-0005-0000-0000-00005D0B0000}"/>
    <cellStyle name="Currency 2 4 3 2 5 6 3" xfId="2910" xr:uid="{00000000-0005-0000-0000-00005E0B0000}"/>
    <cellStyle name="Currency 2 4 3 2 5 7" xfId="2911" xr:uid="{00000000-0005-0000-0000-00005F0B0000}"/>
    <cellStyle name="Currency 2 4 3 2 5 7 2" xfId="2912" xr:uid="{00000000-0005-0000-0000-0000600B0000}"/>
    <cellStyle name="Currency 2 4 3 2 5 8" xfId="2913" xr:uid="{00000000-0005-0000-0000-0000610B0000}"/>
    <cellStyle name="Currency 2 4 3 2 5 8 2" xfId="2914" xr:uid="{00000000-0005-0000-0000-0000620B0000}"/>
    <cellStyle name="Currency 2 4 3 2 5 9" xfId="2915" xr:uid="{00000000-0005-0000-0000-0000630B0000}"/>
    <cellStyle name="Currency 2 4 3 2 6" xfId="2916" xr:uid="{00000000-0005-0000-0000-0000640B0000}"/>
    <cellStyle name="Currency 2 4 3 2 6 2" xfId="2917" xr:uid="{00000000-0005-0000-0000-0000650B0000}"/>
    <cellStyle name="Currency 2 4 3 2 6 3" xfId="2918" xr:uid="{00000000-0005-0000-0000-0000660B0000}"/>
    <cellStyle name="Currency 2 4 3 2 7" xfId="2919" xr:uid="{00000000-0005-0000-0000-0000670B0000}"/>
    <cellStyle name="Currency 2 4 3 2 8" xfId="2920" xr:uid="{00000000-0005-0000-0000-0000680B0000}"/>
    <cellStyle name="Currency 2 4 3 2 8 2" xfId="2921" xr:uid="{00000000-0005-0000-0000-0000690B0000}"/>
    <cellStyle name="Currency 2 4 3 2 8 2 2" xfId="2922" xr:uid="{00000000-0005-0000-0000-00006A0B0000}"/>
    <cellStyle name="Currency 2 4 3 2 8 3" xfId="2923" xr:uid="{00000000-0005-0000-0000-00006B0B0000}"/>
    <cellStyle name="Currency 2 4 3 2 8 4" xfId="2924" xr:uid="{00000000-0005-0000-0000-00006C0B0000}"/>
    <cellStyle name="Currency 2 4 3 2 9" xfId="2925" xr:uid="{00000000-0005-0000-0000-00006D0B0000}"/>
    <cellStyle name="Currency 2 4 3 2 9 2" xfId="2926" xr:uid="{00000000-0005-0000-0000-00006E0B0000}"/>
    <cellStyle name="Currency 2 4 3 2 9 2 2" xfId="2927" xr:uid="{00000000-0005-0000-0000-00006F0B0000}"/>
    <cellStyle name="Currency 2 4 3 2 9 3" xfId="2928" xr:uid="{00000000-0005-0000-0000-0000700B0000}"/>
    <cellStyle name="Currency 2 4 3 3" xfId="2929" xr:uid="{00000000-0005-0000-0000-0000710B0000}"/>
    <cellStyle name="Currency 2 4 3 3 10" xfId="2930" xr:uid="{00000000-0005-0000-0000-0000720B0000}"/>
    <cellStyle name="Currency 2 4 3 3 10 2" xfId="2931" xr:uid="{00000000-0005-0000-0000-0000730B0000}"/>
    <cellStyle name="Currency 2 4 3 3 10 2 2" xfId="2932" xr:uid="{00000000-0005-0000-0000-0000740B0000}"/>
    <cellStyle name="Currency 2 4 3 3 10 3" xfId="2933" xr:uid="{00000000-0005-0000-0000-0000750B0000}"/>
    <cellStyle name="Currency 2 4 3 3 11" xfId="2934" xr:uid="{00000000-0005-0000-0000-0000760B0000}"/>
    <cellStyle name="Currency 2 4 3 3 11 2" xfId="2935" xr:uid="{00000000-0005-0000-0000-0000770B0000}"/>
    <cellStyle name="Currency 2 4 3 3 12" xfId="2936" xr:uid="{00000000-0005-0000-0000-0000780B0000}"/>
    <cellStyle name="Currency 2 4 3 3 12 2" xfId="2937" xr:uid="{00000000-0005-0000-0000-0000790B0000}"/>
    <cellStyle name="Currency 2 4 3 3 13" xfId="2938" xr:uid="{00000000-0005-0000-0000-00007A0B0000}"/>
    <cellStyle name="Currency 2 4 3 3 14" xfId="2939" xr:uid="{00000000-0005-0000-0000-00007B0B0000}"/>
    <cellStyle name="Currency 2 4 3 3 15" xfId="2940" xr:uid="{00000000-0005-0000-0000-00007C0B0000}"/>
    <cellStyle name="Currency 2 4 3 3 2" xfId="2941" xr:uid="{00000000-0005-0000-0000-00007D0B0000}"/>
    <cellStyle name="Currency 2 4 3 3 2 2" xfId="2942" xr:uid="{00000000-0005-0000-0000-00007E0B0000}"/>
    <cellStyle name="Currency 2 4 3 3 2 2 2" xfId="2943" xr:uid="{00000000-0005-0000-0000-00007F0B0000}"/>
    <cellStyle name="Currency 2 4 3 3 2 2 3" xfId="2944" xr:uid="{00000000-0005-0000-0000-0000800B0000}"/>
    <cellStyle name="Currency 2 4 3 3 2 2 3 2" xfId="2945" xr:uid="{00000000-0005-0000-0000-0000810B0000}"/>
    <cellStyle name="Currency 2 4 3 3 2 2 3 3" xfId="2946" xr:uid="{00000000-0005-0000-0000-0000820B0000}"/>
    <cellStyle name="Currency 2 4 3 3 2 2 4" xfId="2947" xr:uid="{00000000-0005-0000-0000-0000830B0000}"/>
    <cellStyle name="Currency 2 4 3 3 2 2 4 2" xfId="2948" xr:uid="{00000000-0005-0000-0000-0000840B0000}"/>
    <cellStyle name="Currency 2 4 3 3 2 2 4 2 2" xfId="2949" xr:uid="{00000000-0005-0000-0000-0000850B0000}"/>
    <cellStyle name="Currency 2 4 3 3 2 2 4 3" xfId="2950" xr:uid="{00000000-0005-0000-0000-0000860B0000}"/>
    <cellStyle name="Currency 2 4 3 3 2 2 5" xfId="2951" xr:uid="{00000000-0005-0000-0000-0000870B0000}"/>
    <cellStyle name="Currency 2 4 3 3 2 2 5 2" xfId="2952" xr:uid="{00000000-0005-0000-0000-0000880B0000}"/>
    <cellStyle name="Currency 2 4 3 3 2 2 5 2 2" xfId="2953" xr:uid="{00000000-0005-0000-0000-0000890B0000}"/>
    <cellStyle name="Currency 2 4 3 3 2 2 5 3" xfId="2954" xr:uid="{00000000-0005-0000-0000-00008A0B0000}"/>
    <cellStyle name="Currency 2 4 3 3 2 2 6" xfId="2955" xr:uid="{00000000-0005-0000-0000-00008B0B0000}"/>
    <cellStyle name="Currency 2 4 3 3 2 2 6 2" xfId="2956" xr:uid="{00000000-0005-0000-0000-00008C0B0000}"/>
    <cellStyle name="Currency 2 4 3 3 2 2 6 2 2" xfId="2957" xr:uid="{00000000-0005-0000-0000-00008D0B0000}"/>
    <cellStyle name="Currency 2 4 3 3 2 2 6 3" xfId="2958" xr:uid="{00000000-0005-0000-0000-00008E0B0000}"/>
    <cellStyle name="Currency 2 4 3 3 2 2 7" xfId="2959" xr:uid="{00000000-0005-0000-0000-00008F0B0000}"/>
    <cellStyle name="Currency 2 4 3 3 2 2 7 2" xfId="2960" xr:uid="{00000000-0005-0000-0000-0000900B0000}"/>
    <cellStyle name="Currency 2 4 3 3 2 2 8" xfId="2961" xr:uid="{00000000-0005-0000-0000-0000910B0000}"/>
    <cellStyle name="Currency 2 4 3 3 2 2 8 2" xfId="2962" xr:uid="{00000000-0005-0000-0000-0000920B0000}"/>
    <cellStyle name="Currency 2 4 3 3 2 2 9" xfId="2963" xr:uid="{00000000-0005-0000-0000-0000930B0000}"/>
    <cellStyle name="Currency 2 4 3 3 2 3" xfId="2964" xr:uid="{00000000-0005-0000-0000-0000940B0000}"/>
    <cellStyle name="Currency 2 4 3 3 2 3 2" xfId="2965" xr:uid="{00000000-0005-0000-0000-0000950B0000}"/>
    <cellStyle name="Currency 2 4 3 3 2 3 3" xfId="2966" xr:uid="{00000000-0005-0000-0000-0000960B0000}"/>
    <cellStyle name="Currency 2 4 3 3 2 3 3 2" xfId="2967" xr:uid="{00000000-0005-0000-0000-0000970B0000}"/>
    <cellStyle name="Currency 2 4 3 3 2 3 3 3" xfId="2968" xr:uid="{00000000-0005-0000-0000-0000980B0000}"/>
    <cellStyle name="Currency 2 4 3 3 2 3 4" xfId="2969" xr:uid="{00000000-0005-0000-0000-0000990B0000}"/>
    <cellStyle name="Currency 2 4 3 3 2 3 4 2" xfId="2970" xr:uid="{00000000-0005-0000-0000-00009A0B0000}"/>
    <cellStyle name="Currency 2 4 3 3 2 3 4 2 2" xfId="2971" xr:uid="{00000000-0005-0000-0000-00009B0B0000}"/>
    <cellStyle name="Currency 2 4 3 3 2 3 4 3" xfId="2972" xr:uid="{00000000-0005-0000-0000-00009C0B0000}"/>
    <cellStyle name="Currency 2 4 3 3 2 3 5" xfId="2973" xr:uid="{00000000-0005-0000-0000-00009D0B0000}"/>
    <cellStyle name="Currency 2 4 3 3 2 3 5 2" xfId="2974" xr:uid="{00000000-0005-0000-0000-00009E0B0000}"/>
    <cellStyle name="Currency 2 4 3 3 2 3 5 2 2" xfId="2975" xr:uid="{00000000-0005-0000-0000-00009F0B0000}"/>
    <cellStyle name="Currency 2 4 3 3 2 3 5 3" xfId="2976" xr:uid="{00000000-0005-0000-0000-0000A00B0000}"/>
    <cellStyle name="Currency 2 4 3 3 2 3 6" xfId="2977" xr:uid="{00000000-0005-0000-0000-0000A10B0000}"/>
    <cellStyle name="Currency 2 4 3 3 2 3 6 2" xfId="2978" xr:uid="{00000000-0005-0000-0000-0000A20B0000}"/>
    <cellStyle name="Currency 2 4 3 3 2 3 6 2 2" xfId="2979" xr:uid="{00000000-0005-0000-0000-0000A30B0000}"/>
    <cellStyle name="Currency 2 4 3 3 2 3 6 3" xfId="2980" xr:uid="{00000000-0005-0000-0000-0000A40B0000}"/>
    <cellStyle name="Currency 2 4 3 3 2 3 7" xfId="2981" xr:uid="{00000000-0005-0000-0000-0000A50B0000}"/>
    <cellStyle name="Currency 2 4 3 3 2 3 7 2" xfId="2982" xr:uid="{00000000-0005-0000-0000-0000A60B0000}"/>
    <cellStyle name="Currency 2 4 3 3 2 3 8" xfId="2983" xr:uid="{00000000-0005-0000-0000-0000A70B0000}"/>
    <cellStyle name="Currency 2 4 3 3 2 3 8 2" xfId="2984" xr:uid="{00000000-0005-0000-0000-0000A80B0000}"/>
    <cellStyle name="Currency 2 4 3 3 2 3 9" xfId="2985" xr:uid="{00000000-0005-0000-0000-0000A90B0000}"/>
    <cellStyle name="Currency 2 4 3 3 2 4" xfId="2986" xr:uid="{00000000-0005-0000-0000-0000AA0B0000}"/>
    <cellStyle name="Currency 2 4 3 3 2 4 2" xfId="2987" xr:uid="{00000000-0005-0000-0000-0000AB0B0000}"/>
    <cellStyle name="Currency 2 4 3 3 2 4 3" xfId="2988" xr:uid="{00000000-0005-0000-0000-0000AC0B0000}"/>
    <cellStyle name="Currency 2 4 3 3 2 4 3 2" xfId="2989" xr:uid="{00000000-0005-0000-0000-0000AD0B0000}"/>
    <cellStyle name="Currency 2 4 3 3 2 4 3 2 2" xfId="2990" xr:uid="{00000000-0005-0000-0000-0000AE0B0000}"/>
    <cellStyle name="Currency 2 4 3 3 2 4 3 3" xfId="2991" xr:uid="{00000000-0005-0000-0000-0000AF0B0000}"/>
    <cellStyle name="Currency 2 4 3 3 2 4 4" xfId="2992" xr:uid="{00000000-0005-0000-0000-0000B00B0000}"/>
    <cellStyle name="Currency 2 4 3 3 2 4 4 2" xfId="2993" xr:uid="{00000000-0005-0000-0000-0000B10B0000}"/>
    <cellStyle name="Currency 2 4 3 3 2 4 4 2 2" xfId="2994" xr:uid="{00000000-0005-0000-0000-0000B20B0000}"/>
    <cellStyle name="Currency 2 4 3 3 2 4 4 3" xfId="2995" xr:uid="{00000000-0005-0000-0000-0000B30B0000}"/>
    <cellStyle name="Currency 2 4 3 3 2 4 5" xfId="2996" xr:uid="{00000000-0005-0000-0000-0000B40B0000}"/>
    <cellStyle name="Currency 2 4 3 3 2 4 5 2" xfId="2997" xr:uid="{00000000-0005-0000-0000-0000B50B0000}"/>
    <cellStyle name="Currency 2 4 3 3 2 4 5 2 2" xfId="2998" xr:uid="{00000000-0005-0000-0000-0000B60B0000}"/>
    <cellStyle name="Currency 2 4 3 3 2 4 5 3" xfId="2999" xr:uid="{00000000-0005-0000-0000-0000B70B0000}"/>
    <cellStyle name="Currency 2 4 3 3 2 4 6" xfId="3000" xr:uid="{00000000-0005-0000-0000-0000B80B0000}"/>
    <cellStyle name="Currency 2 4 3 3 2 4 6 2" xfId="3001" xr:uid="{00000000-0005-0000-0000-0000B90B0000}"/>
    <cellStyle name="Currency 2 4 3 3 2 4 7" xfId="3002" xr:uid="{00000000-0005-0000-0000-0000BA0B0000}"/>
    <cellStyle name="Currency 2 4 3 3 2 4 7 2" xfId="3003" xr:uid="{00000000-0005-0000-0000-0000BB0B0000}"/>
    <cellStyle name="Currency 2 4 3 3 2 4 8" xfId="3004" xr:uid="{00000000-0005-0000-0000-0000BC0B0000}"/>
    <cellStyle name="Currency 2 4 3 3 2 4 9" xfId="3005" xr:uid="{00000000-0005-0000-0000-0000BD0B0000}"/>
    <cellStyle name="Currency 2 4 3 3 2 5" xfId="3006" xr:uid="{00000000-0005-0000-0000-0000BE0B0000}"/>
    <cellStyle name="Currency 2 4 3 3 2 5 2" xfId="3007" xr:uid="{00000000-0005-0000-0000-0000BF0B0000}"/>
    <cellStyle name="Currency 2 4 3 3 2 5 3" xfId="3008" xr:uid="{00000000-0005-0000-0000-0000C00B0000}"/>
    <cellStyle name="Currency 2 4 3 3 2 6" xfId="3009" xr:uid="{00000000-0005-0000-0000-0000C10B0000}"/>
    <cellStyle name="Currency 2 4 3 3 2 6 2" xfId="3010" xr:uid="{00000000-0005-0000-0000-0000C20B0000}"/>
    <cellStyle name="Currency 2 4 3 3 2 6 2 2" xfId="3011" xr:uid="{00000000-0005-0000-0000-0000C30B0000}"/>
    <cellStyle name="Currency 2 4 3 3 2 6 2 2 2" xfId="3012" xr:uid="{00000000-0005-0000-0000-0000C40B0000}"/>
    <cellStyle name="Currency 2 4 3 3 2 6 2 3" xfId="3013" xr:uid="{00000000-0005-0000-0000-0000C50B0000}"/>
    <cellStyle name="Currency 2 4 3 3 2 6 3" xfId="3014" xr:uid="{00000000-0005-0000-0000-0000C60B0000}"/>
    <cellStyle name="Currency 2 4 3 3 2 6 3 2" xfId="3015" xr:uid="{00000000-0005-0000-0000-0000C70B0000}"/>
    <cellStyle name="Currency 2 4 3 3 2 6 3 2 2" xfId="3016" xr:uid="{00000000-0005-0000-0000-0000C80B0000}"/>
    <cellStyle name="Currency 2 4 3 3 2 6 3 3" xfId="3017" xr:uid="{00000000-0005-0000-0000-0000C90B0000}"/>
    <cellStyle name="Currency 2 4 3 3 2 6 4" xfId="3018" xr:uid="{00000000-0005-0000-0000-0000CA0B0000}"/>
    <cellStyle name="Currency 2 4 3 3 2 6 4 2" xfId="3019" xr:uid="{00000000-0005-0000-0000-0000CB0B0000}"/>
    <cellStyle name="Currency 2 4 3 3 2 6 4 2 2" xfId="3020" xr:uid="{00000000-0005-0000-0000-0000CC0B0000}"/>
    <cellStyle name="Currency 2 4 3 3 2 6 4 3" xfId="3021" xr:uid="{00000000-0005-0000-0000-0000CD0B0000}"/>
    <cellStyle name="Currency 2 4 3 3 2 6 5" xfId="3022" xr:uid="{00000000-0005-0000-0000-0000CE0B0000}"/>
    <cellStyle name="Currency 2 4 3 3 2 6 5 2" xfId="3023" xr:uid="{00000000-0005-0000-0000-0000CF0B0000}"/>
    <cellStyle name="Currency 2 4 3 3 2 6 6" xfId="3024" xr:uid="{00000000-0005-0000-0000-0000D00B0000}"/>
    <cellStyle name="Currency 2 4 3 3 2 6 6 2" xfId="3025" xr:uid="{00000000-0005-0000-0000-0000D10B0000}"/>
    <cellStyle name="Currency 2 4 3 3 2 6 7" xfId="3026" xr:uid="{00000000-0005-0000-0000-0000D20B0000}"/>
    <cellStyle name="Currency 2 4 3 3 2 7" xfId="3027" xr:uid="{00000000-0005-0000-0000-0000D30B0000}"/>
    <cellStyle name="Currency 2 4 3 3 2 7 2" xfId="3028" xr:uid="{00000000-0005-0000-0000-0000D40B0000}"/>
    <cellStyle name="Currency 2 4 3 3 2 7 2 2" xfId="3029" xr:uid="{00000000-0005-0000-0000-0000D50B0000}"/>
    <cellStyle name="Currency 2 4 3 3 2 7 3" xfId="3030" xr:uid="{00000000-0005-0000-0000-0000D60B0000}"/>
    <cellStyle name="Currency 2 4 3 3 2 8" xfId="3031" xr:uid="{00000000-0005-0000-0000-0000D70B0000}"/>
    <cellStyle name="Currency 2 4 3 3 2 8 2" xfId="3032" xr:uid="{00000000-0005-0000-0000-0000D80B0000}"/>
    <cellStyle name="Currency 2 4 3 3 2 8 2 2" xfId="3033" xr:uid="{00000000-0005-0000-0000-0000D90B0000}"/>
    <cellStyle name="Currency 2 4 3 3 2 8 3" xfId="3034" xr:uid="{00000000-0005-0000-0000-0000DA0B0000}"/>
    <cellStyle name="Currency 2 4 3 3 3" xfId="3035" xr:uid="{00000000-0005-0000-0000-0000DB0B0000}"/>
    <cellStyle name="Currency 2 4 3 3 3 10" xfId="3036" xr:uid="{00000000-0005-0000-0000-0000DC0B0000}"/>
    <cellStyle name="Currency 2 4 3 3 3 2" xfId="3037" xr:uid="{00000000-0005-0000-0000-0000DD0B0000}"/>
    <cellStyle name="Currency 2 4 3 3 3 2 2" xfId="3038" xr:uid="{00000000-0005-0000-0000-0000DE0B0000}"/>
    <cellStyle name="Currency 2 4 3 3 3 2 3" xfId="3039" xr:uid="{00000000-0005-0000-0000-0000DF0B0000}"/>
    <cellStyle name="Currency 2 4 3 3 3 2 3 2" xfId="3040" xr:uid="{00000000-0005-0000-0000-0000E00B0000}"/>
    <cellStyle name="Currency 2 4 3 3 3 2 3 3" xfId="3041" xr:uid="{00000000-0005-0000-0000-0000E10B0000}"/>
    <cellStyle name="Currency 2 4 3 3 3 2 4" xfId="3042" xr:uid="{00000000-0005-0000-0000-0000E20B0000}"/>
    <cellStyle name="Currency 2 4 3 3 3 2 4 2" xfId="3043" xr:uid="{00000000-0005-0000-0000-0000E30B0000}"/>
    <cellStyle name="Currency 2 4 3 3 3 2 4 2 2" xfId="3044" xr:uid="{00000000-0005-0000-0000-0000E40B0000}"/>
    <cellStyle name="Currency 2 4 3 3 3 2 4 3" xfId="3045" xr:uid="{00000000-0005-0000-0000-0000E50B0000}"/>
    <cellStyle name="Currency 2 4 3 3 3 2 5" xfId="3046" xr:uid="{00000000-0005-0000-0000-0000E60B0000}"/>
    <cellStyle name="Currency 2 4 3 3 3 2 5 2" xfId="3047" xr:uid="{00000000-0005-0000-0000-0000E70B0000}"/>
    <cellStyle name="Currency 2 4 3 3 3 2 5 2 2" xfId="3048" xr:uid="{00000000-0005-0000-0000-0000E80B0000}"/>
    <cellStyle name="Currency 2 4 3 3 3 2 5 3" xfId="3049" xr:uid="{00000000-0005-0000-0000-0000E90B0000}"/>
    <cellStyle name="Currency 2 4 3 3 3 2 6" xfId="3050" xr:uid="{00000000-0005-0000-0000-0000EA0B0000}"/>
    <cellStyle name="Currency 2 4 3 3 3 2 6 2" xfId="3051" xr:uid="{00000000-0005-0000-0000-0000EB0B0000}"/>
    <cellStyle name="Currency 2 4 3 3 3 2 6 2 2" xfId="3052" xr:uid="{00000000-0005-0000-0000-0000EC0B0000}"/>
    <cellStyle name="Currency 2 4 3 3 3 2 6 3" xfId="3053" xr:uid="{00000000-0005-0000-0000-0000ED0B0000}"/>
    <cellStyle name="Currency 2 4 3 3 3 2 7" xfId="3054" xr:uid="{00000000-0005-0000-0000-0000EE0B0000}"/>
    <cellStyle name="Currency 2 4 3 3 3 2 7 2" xfId="3055" xr:uid="{00000000-0005-0000-0000-0000EF0B0000}"/>
    <cellStyle name="Currency 2 4 3 3 3 2 8" xfId="3056" xr:uid="{00000000-0005-0000-0000-0000F00B0000}"/>
    <cellStyle name="Currency 2 4 3 3 3 2 8 2" xfId="3057" xr:uid="{00000000-0005-0000-0000-0000F10B0000}"/>
    <cellStyle name="Currency 2 4 3 3 3 2 9" xfId="3058" xr:uid="{00000000-0005-0000-0000-0000F20B0000}"/>
    <cellStyle name="Currency 2 4 3 3 3 3" xfId="3059" xr:uid="{00000000-0005-0000-0000-0000F30B0000}"/>
    <cellStyle name="Currency 2 4 3 3 3 4" xfId="3060" xr:uid="{00000000-0005-0000-0000-0000F40B0000}"/>
    <cellStyle name="Currency 2 4 3 3 3 4 2" xfId="3061" xr:uid="{00000000-0005-0000-0000-0000F50B0000}"/>
    <cellStyle name="Currency 2 4 3 3 3 4 3" xfId="3062" xr:uid="{00000000-0005-0000-0000-0000F60B0000}"/>
    <cellStyle name="Currency 2 4 3 3 3 5" xfId="3063" xr:uid="{00000000-0005-0000-0000-0000F70B0000}"/>
    <cellStyle name="Currency 2 4 3 3 3 5 2" xfId="3064" xr:uid="{00000000-0005-0000-0000-0000F80B0000}"/>
    <cellStyle name="Currency 2 4 3 3 3 5 2 2" xfId="3065" xr:uid="{00000000-0005-0000-0000-0000F90B0000}"/>
    <cellStyle name="Currency 2 4 3 3 3 5 3" xfId="3066" xr:uid="{00000000-0005-0000-0000-0000FA0B0000}"/>
    <cellStyle name="Currency 2 4 3 3 3 6" xfId="3067" xr:uid="{00000000-0005-0000-0000-0000FB0B0000}"/>
    <cellStyle name="Currency 2 4 3 3 3 6 2" xfId="3068" xr:uid="{00000000-0005-0000-0000-0000FC0B0000}"/>
    <cellStyle name="Currency 2 4 3 3 3 6 2 2" xfId="3069" xr:uid="{00000000-0005-0000-0000-0000FD0B0000}"/>
    <cellStyle name="Currency 2 4 3 3 3 6 3" xfId="3070" xr:uid="{00000000-0005-0000-0000-0000FE0B0000}"/>
    <cellStyle name="Currency 2 4 3 3 3 7" xfId="3071" xr:uid="{00000000-0005-0000-0000-0000FF0B0000}"/>
    <cellStyle name="Currency 2 4 3 3 3 7 2" xfId="3072" xr:uid="{00000000-0005-0000-0000-0000000C0000}"/>
    <cellStyle name="Currency 2 4 3 3 3 7 2 2" xfId="3073" xr:uid="{00000000-0005-0000-0000-0000010C0000}"/>
    <cellStyle name="Currency 2 4 3 3 3 7 3" xfId="3074" xr:uid="{00000000-0005-0000-0000-0000020C0000}"/>
    <cellStyle name="Currency 2 4 3 3 3 8" xfId="3075" xr:uid="{00000000-0005-0000-0000-0000030C0000}"/>
    <cellStyle name="Currency 2 4 3 3 3 8 2" xfId="3076" xr:uid="{00000000-0005-0000-0000-0000040C0000}"/>
    <cellStyle name="Currency 2 4 3 3 3 9" xfId="3077" xr:uid="{00000000-0005-0000-0000-0000050C0000}"/>
    <cellStyle name="Currency 2 4 3 3 3 9 2" xfId="3078" xr:uid="{00000000-0005-0000-0000-0000060C0000}"/>
    <cellStyle name="Currency 2 4 3 3 4" xfId="3079" xr:uid="{00000000-0005-0000-0000-0000070C0000}"/>
    <cellStyle name="Currency 2 4 3 3 4 2" xfId="3080" xr:uid="{00000000-0005-0000-0000-0000080C0000}"/>
    <cellStyle name="Currency 2 4 3 3 4 2 10" xfId="3081" xr:uid="{00000000-0005-0000-0000-0000090C0000}"/>
    <cellStyle name="Currency 2 4 3 3 4 2 2" xfId="3082" xr:uid="{00000000-0005-0000-0000-00000A0C0000}"/>
    <cellStyle name="Currency 2 4 3 3 4 2 3" xfId="3083" xr:uid="{00000000-0005-0000-0000-00000B0C0000}"/>
    <cellStyle name="Currency 2 4 3 3 4 2 4" xfId="3084" xr:uid="{00000000-0005-0000-0000-00000C0C0000}"/>
    <cellStyle name="Currency 2 4 3 3 4 2 4 2" xfId="3085" xr:uid="{00000000-0005-0000-0000-00000D0C0000}"/>
    <cellStyle name="Currency 2 4 3 3 4 2 4 2 2" xfId="3086" xr:uid="{00000000-0005-0000-0000-00000E0C0000}"/>
    <cellStyle name="Currency 2 4 3 3 4 2 4 3" xfId="3087" xr:uid="{00000000-0005-0000-0000-00000F0C0000}"/>
    <cellStyle name="Currency 2 4 3 3 4 2 5" xfId="3088" xr:uid="{00000000-0005-0000-0000-0000100C0000}"/>
    <cellStyle name="Currency 2 4 3 3 4 2 5 2" xfId="3089" xr:uid="{00000000-0005-0000-0000-0000110C0000}"/>
    <cellStyle name="Currency 2 4 3 3 4 2 5 2 2" xfId="3090" xr:uid="{00000000-0005-0000-0000-0000120C0000}"/>
    <cellStyle name="Currency 2 4 3 3 4 2 5 3" xfId="3091" xr:uid="{00000000-0005-0000-0000-0000130C0000}"/>
    <cellStyle name="Currency 2 4 3 3 4 2 6" xfId="3092" xr:uid="{00000000-0005-0000-0000-0000140C0000}"/>
    <cellStyle name="Currency 2 4 3 3 4 2 6 2" xfId="3093" xr:uid="{00000000-0005-0000-0000-0000150C0000}"/>
    <cellStyle name="Currency 2 4 3 3 4 2 6 2 2" xfId="3094" xr:uid="{00000000-0005-0000-0000-0000160C0000}"/>
    <cellStyle name="Currency 2 4 3 3 4 2 6 3" xfId="3095" xr:uid="{00000000-0005-0000-0000-0000170C0000}"/>
    <cellStyle name="Currency 2 4 3 3 4 2 7" xfId="3096" xr:uid="{00000000-0005-0000-0000-0000180C0000}"/>
    <cellStyle name="Currency 2 4 3 3 4 2 7 2" xfId="3097" xr:uid="{00000000-0005-0000-0000-0000190C0000}"/>
    <cellStyle name="Currency 2 4 3 3 4 2 8" xfId="3098" xr:uid="{00000000-0005-0000-0000-00001A0C0000}"/>
    <cellStyle name="Currency 2 4 3 3 4 2 8 2" xfId="3099" xr:uid="{00000000-0005-0000-0000-00001B0C0000}"/>
    <cellStyle name="Currency 2 4 3 3 4 2 9" xfId="3100" xr:uid="{00000000-0005-0000-0000-00001C0C0000}"/>
    <cellStyle name="Currency 2 4 3 3 4 3" xfId="3101" xr:uid="{00000000-0005-0000-0000-00001D0C0000}"/>
    <cellStyle name="Currency 2 4 3 3 4 4" xfId="3102" xr:uid="{00000000-0005-0000-0000-00001E0C0000}"/>
    <cellStyle name="Currency 2 4 3 3 4 4 2" xfId="3103" xr:uid="{00000000-0005-0000-0000-00001F0C0000}"/>
    <cellStyle name="Currency 2 4 3 3 4 4 2 2" xfId="3104" xr:uid="{00000000-0005-0000-0000-0000200C0000}"/>
    <cellStyle name="Currency 2 4 3 3 4 4 3" xfId="3105" xr:uid="{00000000-0005-0000-0000-0000210C0000}"/>
    <cellStyle name="Currency 2 4 3 3 4 5" xfId="3106" xr:uid="{00000000-0005-0000-0000-0000220C0000}"/>
    <cellStyle name="Currency 2 4 3 3 4 5 2" xfId="3107" xr:uid="{00000000-0005-0000-0000-0000230C0000}"/>
    <cellStyle name="Currency 2 4 3 3 4 5 2 2" xfId="3108" xr:uid="{00000000-0005-0000-0000-0000240C0000}"/>
    <cellStyle name="Currency 2 4 3 3 4 5 3" xfId="3109" xr:uid="{00000000-0005-0000-0000-0000250C0000}"/>
    <cellStyle name="Currency 2 4 3 3 5" xfId="3110" xr:uid="{00000000-0005-0000-0000-0000260C0000}"/>
    <cellStyle name="Currency 2 4 3 3 5 2" xfId="3111" xr:uid="{00000000-0005-0000-0000-0000270C0000}"/>
    <cellStyle name="Currency 2 4 3 3 5 3" xfId="3112" xr:uid="{00000000-0005-0000-0000-0000280C0000}"/>
    <cellStyle name="Currency 2 4 3 3 5 3 2" xfId="3113" xr:uid="{00000000-0005-0000-0000-0000290C0000}"/>
    <cellStyle name="Currency 2 4 3 3 5 3 3" xfId="3114" xr:uid="{00000000-0005-0000-0000-00002A0C0000}"/>
    <cellStyle name="Currency 2 4 3 3 5 4" xfId="3115" xr:uid="{00000000-0005-0000-0000-00002B0C0000}"/>
    <cellStyle name="Currency 2 4 3 3 5 4 2" xfId="3116" xr:uid="{00000000-0005-0000-0000-00002C0C0000}"/>
    <cellStyle name="Currency 2 4 3 3 5 4 2 2" xfId="3117" xr:uid="{00000000-0005-0000-0000-00002D0C0000}"/>
    <cellStyle name="Currency 2 4 3 3 5 4 3" xfId="3118" xr:uid="{00000000-0005-0000-0000-00002E0C0000}"/>
    <cellStyle name="Currency 2 4 3 3 5 5" xfId="3119" xr:uid="{00000000-0005-0000-0000-00002F0C0000}"/>
    <cellStyle name="Currency 2 4 3 3 5 5 2" xfId="3120" xr:uid="{00000000-0005-0000-0000-0000300C0000}"/>
    <cellStyle name="Currency 2 4 3 3 5 5 2 2" xfId="3121" xr:uid="{00000000-0005-0000-0000-0000310C0000}"/>
    <cellStyle name="Currency 2 4 3 3 5 5 3" xfId="3122" xr:uid="{00000000-0005-0000-0000-0000320C0000}"/>
    <cellStyle name="Currency 2 4 3 3 5 6" xfId="3123" xr:uid="{00000000-0005-0000-0000-0000330C0000}"/>
    <cellStyle name="Currency 2 4 3 3 5 6 2" xfId="3124" xr:uid="{00000000-0005-0000-0000-0000340C0000}"/>
    <cellStyle name="Currency 2 4 3 3 5 6 2 2" xfId="3125" xr:uid="{00000000-0005-0000-0000-0000350C0000}"/>
    <cellStyle name="Currency 2 4 3 3 5 6 3" xfId="3126" xr:uid="{00000000-0005-0000-0000-0000360C0000}"/>
    <cellStyle name="Currency 2 4 3 3 5 7" xfId="3127" xr:uid="{00000000-0005-0000-0000-0000370C0000}"/>
    <cellStyle name="Currency 2 4 3 3 5 7 2" xfId="3128" xr:uid="{00000000-0005-0000-0000-0000380C0000}"/>
    <cellStyle name="Currency 2 4 3 3 5 8" xfId="3129" xr:uid="{00000000-0005-0000-0000-0000390C0000}"/>
    <cellStyle name="Currency 2 4 3 3 5 8 2" xfId="3130" xr:uid="{00000000-0005-0000-0000-00003A0C0000}"/>
    <cellStyle name="Currency 2 4 3 3 5 9" xfId="3131" xr:uid="{00000000-0005-0000-0000-00003B0C0000}"/>
    <cellStyle name="Currency 2 4 3 3 6" xfId="3132" xr:uid="{00000000-0005-0000-0000-00003C0C0000}"/>
    <cellStyle name="Currency 2 4 3 3 6 2" xfId="3133" xr:uid="{00000000-0005-0000-0000-00003D0C0000}"/>
    <cellStyle name="Currency 2 4 3 3 6 3" xfId="3134" xr:uid="{00000000-0005-0000-0000-00003E0C0000}"/>
    <cellStyle name="Currency 2 4 3 3 7" xfId="3135" xr:uid="{00000000-0005-0000-0000-00003F0C0000}"/>
    <cellStyle name="Currency 2 4 3 3 8" xfId="3136" xr:uid="{00000000-0005-0000-0000-0000400C0000}"/>
    <cellStyle name="Currency 2 4 3 3 8 2" xfId="3137" xr:uid="{00000000-0005-0000-0000-0000410C0000}"/>
    <cellStyle name="Currency 2 4 3 3 8 2 2" xfId="3138" xr:uid="{00000000-0005-0000-0000-0000420C0000}"/>
    <cellStyle name="Currency 2 4 3 3 8 3" xfId="3139" xr:uid="{00000000-0005-0000-0000-0000430C0000}"/>
    <cellStyle name="Currency 2 4 3 3 8 4" xfId="3140" xr:uid="{00000000-0005-0000-0000-0000440C0000}"/>
    <cellStyle name="Currency 2 4 3 3 9" xfId="3141" xr:uid="{00000000-0005-0000-0000-0000450C0000}"/>
    <cellStyle name="Currency 2 4 3 3 9 2" xfId="3142" xr:uid="{00000000-0005-0000-0000-0000460C0000}"/>
    <cellStyle name="Currency 2 4 3 3 9 2 2" xfId="3143" xr:uid="{00000000-0005-0000-0000-0000470C0000}"/>
    <cellStyle name="Currency 2 4 3 3 9 3" xfId="3144" xr:uid="{00000000-0005-0000-0000-0000480C0000}"/>
    <cellStyle name="Currency 2 4 3 4" xfId="3145" xr:uid="{00000000-0005-0000-0000-0000490C0000}"/>
    <cellStyle name="Currency 2 4 3 4 2" xfId="3146" xr:uid="{00000000-0005-0000-0000-00004A0C0000}"/>
    <cellStyle name="Currency 2 4 3 4 2 2" xfId="3147" xr:uid="{00000000-0005-0000-0000-00004B0C0000}"/>
    <cellStyle name="Currency 2 4 3 4 2 3" xfId="3148" xr:uid="{00000000-0005-0000-0000-00004C0C0000}"/>
    <cellStyle name="Currency 2 4 3 4 2 3 2" xfId="3149" xr:uid="{00000000-0005-0000-0000-00004D0C0000}"/>
    <cellStyle name="Currency 2 4 3 4 2 3 3" xfId="3150" xr:uid="{00000000-0005-0000-0000-00004E0C0000}"/>
    <cellStyle name="Currency 2 4 3 4 2 4" xfId="3151" xr:uid="{00000000-0005-0000-0000-00004F0C0000}"/>
    <cellStyle name="Currency 2 4 3 4 2 4 2" xfId="3152" xr:uid="{00000000-0005-0000-0000-0000500C0000}"/>
    <cellStyle name="Currency 2 4 3 4 2 4 2 2" xfId="3153" xr:uid="{00000000-0005-0000-0000-0000510C0000}"/>
    <cellStyle name="Currency 2 4 3 4 2 4 3" xfId="3154" xr:uid="{00000000-0005-0000-0000-0000520C0000}"/>
    <cellStyle name="Currency 2 4 3 4 2 5" xfId="3155" xr:uid="{00000000-0005-0000-0000-0000530C0000}"/>
    <cellStyle name="Currency 2 4 3 4 2 5 2" xfId="3156" xr:uid="{00000000-0005-0000-0000-0000540C0000}"/>
    <cellStyle name="Currency 2 4 3 4 2 5 2 2" xfId="3157" xr:uid="{00000000-0005-0000-0000-0000550C0000}"/>
    <cellStyle name="Currency 2 4 3 4 2 5 3" xfId="3158" xr:uid="{00000000-0005-0000-0000-0000560C0000}"/>
    <cellStyle name="Currency 2 4 3 4 2 6" xfId="3159" xr:uid="{00000000-0005-0000-0000-0000570C0000}"/>
    <cellStyle name="Currency 2 4 3 4 2 6 2" xfId="3160" xr:uid="{00000000-0005-0000-0000-0000580C0000}"/>
    <cellStyle name="Currency 2 4 3 4 2 6 2 2" xfId="3161" xr:uid="{00000000-0005-0000-0000-0000590C0000}"/>
    <cellStyle name="Currency 2 4 3 4 2 6 3" xfId="3162" xr:uid="{00000000-0005-0000-0000-00005A0C0000}"/>
    <cellStyle name="Currency 2 4 3 4 2 7" xfId="3163" xr:uid="{00000000-0005-0000-0000-00005B0C0000}"/>
    <cellStyle name="Currency 2 4 3 4 2 7 2" xfId="3164" xr:uid="{00000000-0005-0000-0000-00005C0C0000}"/>
    <cellStyle name="Currency 2 4 3 4 2 8" xfId="3165" xr:uid="{00000000-0005-0000-0000-00005D0C0000}"/>
    <cellStyle name="Currency 2 4 3 4 2 8 2" xfId="3166" xr:uid="{00000000-0005-0000-0000-00005E0C0000}"/>
    <cellStyle name="Currency 2 4 3 4 2 9" xfId="3167" xr:uid="{00000000-0005-0000-0000-00005F0C0000}"/>
    <cellStyle name="Currency 2 4 3 4 3" xfId="3168" xr:uid="{00000000-0005-0000-0000-0000600C0000}"/>
    <cellStyle name="Currency 2 4 3 4 3 2" xfId="3169" xr:uid="{00000000-0005-0000-0000-0000610C0000}"/>
    <cellStyle name="Currency 2 4 3 4 3 3" xfId="3170" xr:uid="{00000000-0005-0000-0000-0000620C0000}"/>
    <cellStyle name="Currency 2 4 3 4 3 3 2" xfId="3171" xr:uid="{00000000-0005-0000-0000-0000630C0000}"/>
    <cellStyle name="Currency 2 4 3 4 3 3 3" xfId="3172" xr:uid="{00000000-0005-0000-0000-0000640C0000}"/>
    <cellStyle name="Currency 2 4 3 4 3 4" xfId="3173" xr:uid="{00000000-0005-0000-0000-0000650C0000}"/>
    <cellStyle name="Currency 2 4 3 4 3 4 2" xfId="3174" xr:uid="{00000000-0005-0000-0000-0000660C0000}"/>
    <cellStyle name="Currency 2 4 3 4 3 4 2 2" xfId="3175" xr:uid="{00000000-0005-0000-0000-0000670C0000}"/>
    <cellStyle name="Currency 2 4 3 4 3 4 3" xfId="3176" xr:uid="{00000000-0005-0000-0000-0000680C0000}"/>
    <cellStyle name="Currency 2 4 3 4 3 5" xfId="3177" xr:uid="{00000000-0005-0000-0000-0000690C0000}"/>
    <cellStyle name="Currency 2 4 3 4 3 5 2" xfId="3178" xr:uid="{00000000-0005-0000-0000-00006A0C0000}"/>
    <cellStyle name="Currency 2 4 3 4 3 5 2 2" xfId="3179" xr:uid="{00000000-0005-0000-0000-00006B0C0000}"/>
    <cellStyle name="Currency 2 4 3 4 3 5 3" xfId="3180" xr:uid="{00000000-0005-0000-0000-00006C0C0000}"/>
    <cellStyle name="Currency 2 4 3 4 3 6" xfId="3181" xr:uid="{00000000-0005-0000-0000-00006D0C0000}"/>
    <cellStyle name="Currency 2 4 3 4 3 6 2" xfId="3182" xr:uid="{00000000-0005-0000-0000-00006E0C0000}"/>
    <cellStyle name="Currency 2 4 3 4 3 6 2 2" xfId="3183" xr:uid="{00000000-0005-0000-0000-00006F0C0000}"/>
    <cellStyle name="Currency 2 4 3 4 3 6 3" xfId="3184" xr:uid="{00000000-0005-0000-0000-0000700C0000}"/>
    <cellStyle name="Currency 2 4 3 4 3 7" xfId="3185" xr:uid="{00000000-0005-0000-0000-0000710C0000}"/>
    <cellStyle name="Currency 2 4 3 4 3 7 2" xfId="3186" xr:uid="{00000000-0005-0000-0000-0000720C0000}"/>
    <cellStyle name="Currency 2 4 3 4 3 8" xfId="3187" xr:uid="{00000000-0005-0000-0000-0000730C0000}"/>
    <cellStyle name="Currency 2 4 3 4 3 8 2" xfId="3188" xr:uid="{00000000-0005-0000-0000-0000740C0000}"/>
    <cellStyle name="Currency 2 4 3 4 3 9" xfId="3189" xr:uid="{00000000-0005-0000-0000-0000750C0000}"/>
    <cellStyle name="Currency 2 4 3 4 4" xfId="3190" xr:uid="{00000000-0005-0000-0000-0000760C0000}"/>
    <cellStyle name="Currency 2 4 3 4 4 2" xfId="3191" xr:uid="{00000000-0005-0000-0000-0000770C0000}"/>
    <cellStyle name="Currency 2 4 3 4 4 3" xfId="3192" xr:uid="{00000000-0005-0000-0000-0000780C0000}"/>
    <cellStyle name="Currency 2 4 3 4 4 3 2" xfId="3193" xr:uid="{00000000-0005-0000-0000-0000790C0000}"/>
    <cellStyle name="Currency 2 4 3 4 4 3 2 2" xfId="3194" xr:uid="{00000000-0005-0000-0000-00007A0C0000}"/>
    <cellStyle name="Currency 2 4 3 4 4 3 3" xfId="3195" xr:uid="{00000000-0005-0000-0000-00007B0C0000}"/>
    <cellStyle name="Currency 2 4 3 4 4 4" xfId="3196" xr:uid="{00000000-0005-0000-0000-00007C0C0000}"/>
    <cellStyle name="Currency 2 4 3 4 4 4 2" xfId="3197" xr:uid="{00000000-0005-0000-0000-00007D0C0000}"/>
    <cellStyle name="Currency 2 4 3 4 4 4 2 2" xfId="3198" xr:uid="{00000000-0005-0000-0000-00007E0C0000}"/>
    <cellStyle name="Currency 2 4 3 4 4 4 3" xfId="3199" xr:uid="{00000000-0005-0000-0000-00007F0C0000}"/>
    <cellStyle name="Currency 2 4 3 4 4 5" xfId="3200" xr:uid="{00000000-0005-0000-0000-0000800C0000}"/>
    <cellStyle name="Currency 2 4 3 4 4 5 2" xfId="3201" xr:uid="{00000000-0005-0000-0000-0000810C0000}"/>
    <cellStyle name="Currency 2 4 3 4 4 5 2 2" xfId="3202" xr:uid="{00000000-0005-0000-0000-0000820C0000}"/>
    <cellStyle name="Currency 2 4 3 4 4 5 3" xfId="3203" xr:uid="{00000000-0005-0000-0000-0000830C0000}"/>
    <cellStyle name="Currency 2 4 3 4 4 6" xfId="3204" xr:uid="{00000000-0005-0000-0000-0000840C0000}"/>
    <cellStyle name="Currency 2 4 3 4 4 6 2" xfId="3205" xr:uid="{00000000-0005-0000-0000-0000850C0000}"/>
    <cellStyle name="Currency 2 4 3 4 4 7" xfId="3206" xr:uid="{00000000-0005-0000-0000-0000860C0000}"/>
    <cellStyle name="Currency 2 4 3 4 4 7 2" xfId="3207" xr:uid="{00000000-0005-0000-0000-0000870C0000}"/>
    <cellStyle name="Currency 2 4 3 4 4 8" xfId="3208" xr:uid="{00000000-0005-0000-0000-0000880C0000}"/>
    <cellStyle name="Currency 2 4 3 4 4 9" xfId="3209" xr:uid="{00000000-0005-0000-0000-0000890C0000}"/>
    <cellStyle name="Currency 2 4 3 4 5" xfId="3210" xr:uid="{00000000-0005-0000-0000-00008A0C0000}"/>
    <cellStyle name="Currency 2 4 3 4 5 2" xfId="3211" xr:uid="{00000000-0005-0000-0000-00008B0C0000}"/>
    <cellStyle name="Currency 2 4 3 4 5 3" xfId="3212" xr:uid="{00000000-0005-0000-0000-00008C0C0000}"/>
    <cellStyle name="Currency 2 4 3 4 6" xfId="3213" xr:uid="{00000000-0005-0000-0000-00008D0C0000}"/>
    <cellStyle name="Currency 2 4 3 4 6 2" xfId="3214" xr:uid="{00000000-0005-0000-0000-00008E0C0000}"/>
    <cellStyle name="Currency 2 4 3 4 6 2 2" xfId="3215" xr:uid="{00000000-0005-0000-0000-00008F0C0000}"/>
    <cellStyle name="Currency 2 4 3 4 6 2 2 2" xfId="3216" xr:uid="{00000000-0005-0000-0000-0000900C0000}"/>
    <cellStyle name="Currency 2 4 3 4 6 2 3" xfId="3217" xr:uid="{00000000-0005-0000-0000-0000910C0000}"/>
    <cellStyle name="Currency 2 4 3 4 6 3" xfId="3218" xr:uid="{00000000-0005-0000-0000-0000920C0000}"/>
    <cellStyle name="Currency 2 4 3 4 6 3 2" xfId="3219" xr:uid="{00000000-0005-0000-0000-0000930C0000}"/>
    <cellStyle name="Currency 2 4 3 4 6 3 2 2" xfId="3220" xr:uid="{00000000-0005-0000-0000-0000940C0000}"/>
    <cellStyle name="Currency 2 4 3 4 6 3 3" xfId="3221" xr:uid="{00000000-0005-0000-0000-0000950C0000}"/>
    <cellStyle name="Currency 2 4 3 4 6 4" xfId="3222" xr:uid="{00000000-0005-0000-0000-0000960C0000}"/>
    <cellStyle name="Currency 2 4 3 4 6 4 2" xfId="3223" xr:uid="{00000000-0005-0000-0000-0000970C0000}"/>
    <cellStyle name="Currency 2 4 3 4 6 4 2 2" xfId="3224" xr:uid="{00000000-0005-0000-0000-0000980C0000}"/>
    <cellStyle name="Currency 2 4 3 4 6 4 3" xfId="3225" xr:uid="{00000000-0005-0000-0000-0000990C0000}"/>
    <cellStyle name="Currency 2 4 3 4 6 5" xfId="3226" xr:uid="{00000000-0005-0000-0000-00009A0C0000}"/>
    <cellStyle name="Currency 2 4 3 4 6 5 2" xfId="3227" xr:uid="{00000000-0005-0000-0000-00009B0C0000}"/>
    <cellStyle name="Currency 2 4 3 4 6 6" xfId="3228" xr:uid="{00000000-0005-0000-0000-00009C0C0000}"/>
    <cellStyle name="Currency 2 4 3 4 6 6 2" xfId="3229" xr:uid="{00000000-0005-0000-0000-00009D0C0000}"/>
    <cellStyle name="Currency 2 4 3 4 6 7" xfId="3230" xr:uid="{00000000-0005-0000-0000-00009E0C0000}"/>
    <cellStyle name="Currency 2 4 3 4 7" xfId="3231" xr:uid="{00000000-0005-0000-0000-00009F0C0000}"/>
    <cellStyle name="Currency 2 4 3 4 7 2" xfId="3232" xr:uid="{00000000-0005-0000-0000-0000A00C0000}"/>
    <cellStyle name="Currency 2 4 3 4 7 2 2" xfId="3233" xr:uid="{00000000-0005-0000-0000-0000A10C0000}"/>
    <cellStyle name="Currency 2 4 3 4 7 3" xfId="3234" xr:uid="{00000000-0005-0000-0000-0000A20C0000}"/>
    <cellStyle name="Currency 2 4 3 4 8" xfId="3235" xr:uid="{00000000-0005-0000-0000-0000A30C0000}"/>
    <cellStyle name="Currency 2 4 3 4 8 2" xfId="3236" xr:uid="{00000000-0005-0000-0000-0000A40C0000}"/>
    <cellStyle name="Currency 2 4 3 4 8 2 2" xfId="3237" xr:uid="{00000000-0005-0000-0000-0000A50C0000}"/>
    <cellStyle name="Currency 2 4 3 4 8 3" xfId="3238" xr:uid="{00000000-0005-0000-0000-0000A60C0000}"/>
    <cellStyle name="Currency 2 4 3 5" xfId="3239" xr:uid="{00000000-0005-0000-0000-0000A70C0000}"/>
    <cellStyle name="Currency 2 4 3 5 10" xfId="3240" xr:uid="{00000000-0005-0000-0000-0000A80C0000}"/>
    <cellStyle name="Currency 2 4 3 5 2" xfId="3241" xr:uid="{00000000-0005-0000-0000-0000A90C0000}"/>
    <cellStyle name="Currency 2 4 3 5 2 2" xfId="3242" xr:uid="{00000000-0005-0000-0000-0000AA0C0000}"/>
    <cellStyle name="Currency 2 4 3 5 2 3" xfId="3243" xr:uid="{00000000-0005-0000-0000-0000AB0C0000}"/>
    <cellStyle name="Currency 2 4 3 5 2 3 2" xfId="3244" xr:uid="{00000000-0005-0000-0000-0000AC0C0000}"/>
    <cellStyle name="Currency 2 4 3 5 2 3 3" xfId="3245" xr:uid="{00000000-0005-0000-0000-0000AD0C0000}"/>
    <cellStyle name="Currency 2 4 3 5 2 4" xfId="3246" xr:uid="{00000000-0005-0000-0000-0000AE0C0000}"/>
    <cellStyle name="Currency 2 4 3 5 2 4 2" xfId="3247" xr:uid="{00000000-0005-0000-0000-0000AF0C0000}"/>
    <cellStyle name="Currency 2 4 3 5 2 4 2 2" xfId="3248" xr:uid="{00000000-0005-0000-0000-0000B00C0000}"/>
    <cellStyle name="Currency 2 4 3 5 2 4 3" xfId="3249" xr:uid="{00000000-0005-0000-0000-0000B10C0000}"/>
    <cellStyle name="Currency 2 4 3 5 2 5" xfId="3250" xr:uid="{00000000-0005-0000-0000-0000B20C0000}"/>
    <cellStyle name="Currency 2 4 3 5 2 5 2" xfId="3251" xr:uid="{00000000-0005-0000-0000-0000B30C0000}"/>
    <cellStyle name="Currency 2 4 3 5 2 5 2 2" xfId="3252" xr:uid="{00000000-0005-0000-0000-0000B40C0000}"/>
    <cellStyle name="Currency 2 4 3 5 2 5 3" xfId="3253" xr:uid="{00000000-0005-0000-0000-0000B50C0000}"/>
    <cellStyle name="Currency 2 4 3 5 2 6" xfId="3254" xr:uid="{00000000-0005-0000-0000-0000B60C0000}"/>
    <cellStyle name="Currency 2 4 3 5 2 6 2" xfId="3255" xr:uid="{00000000-0005-0000-0000-0000B70C0000}"/>
    <cellStyle name="Currency 2 4 3 5 2 6 2 2" xfId="3256" xr:uid="{00000000-0005-0000-0000-0000B80C0000}"/>
    <cellStyle name="Currency 2 4 3 5 2 6 3" xfId="3257" xr:uid="{00000000-0005-0000-0000-0000B90C0000}"/>
    <cellStyle name="Currency 2 4 3 5 2 7" xfId="3258" xr:uid="{00000000-0005-0000-0000-0000BA0C0000}"/>
    <cellStyle name="Currency 2 4 3 5 2 7 2" xfId="3259" xr:uid="{00000000-0005-0000-0000-0000BB0C0000}"/>
    <cellStyle name="Currency 2 4 3 5 2 8" xfId="3260" xr:uid="{00000000-0005-0000-0000-0000BC0C0000}"/>
    <cellStyle name="Currency 2 4 3 5 2 8 2" xfId="3261" xr:uid="{00000000-0005-0000-0000-0000BD0C0000}"/>
    <cellStyle name="Currency 2 4 3 5 2 9" xfId="3262" xr:uid="{00000000-0005-0000-0000-0000BE0C0000}"/>
    <cellStyle name="Currency 2 4 3 5 3" xfId="3263" xr:uid="{00000000-0005-0000-0000-0000BF0C0000}"/>
    <cellStyle name="Currency 2 4 3 5 4" xfId="3264" xr:uid="{00000000-0005-0000-0000-0000C00C0000}"/>
    <cellStyle name="Currency 2 4 3 5 4 2" xfId="3265" xr:uid="{00000000-0005-0000-0000-0000C10C0000}"/>
    <cellStyle name="Currency 2 4 3 5 4 3" xfId="3266" xr:uid="{00000000-0005-0000-0000-0000C20C0000}"/>
    <cellStyle name="Currency 2 4 3 5 5" xfId="3267" xr:uid="{00000000-0005-0000-0000-0000C30C0000}"/>
    <cellStyle name="Currency 2 4 3 5 5 2" xfId="3268" xr:uid="{00000000-0005-0000-0000-0000C40C0000}"/>
    <cellStyle name="Currency 2 4 3 5 5 2 2" xfId="3269" xr:uid="{00000000-0005-0000-0000-0000C50C0000}"/>
    <cellStyle name="Currency 2 4 3 5 5 3" xfId="3270" xr:uid="{00000000-0005-0000-0000-0000C60C0000}"/>
    <cellStyle name="Currency 2 4 3 5 6" xfId="3271" xr:uid="{00000000-0005-0000-0000-0000C70C0000}"/>
    <cellStyle name="Currency 2 4 3 5 6 2" xfId="3272" xr:uid="{00000000-0005-0000-0000-0000C80C0000}"/>
    <cellStyle name="Currency 2 4 3 5 6 2 2" xfId="3273" xr:uid="{00000000-0005-0000-0000-0000C90C0000}"/>
    <cellStyle name="Currency 2 4 3 5 6 3" xfId="3274" xr:uid="{00000000-0005-0000-0000-0000CA0C0000}"/>
    <cellStyle name="Currency 2 4 3 5 7" xfId="3275" xr:uid="{00000000-0005-0000-0000-0000CB0C0000}"/>
    <cellStyle name="Currency 2 4 3 5 7 2" xfId="3276" xr:uid="{00000000-0005-0000-0000-0000CC0C0000}"/>
    <cellStyle name="Currency 2 4 3 5 7 2 2" xfId="3277" xr:uid="{00000000-0005-0000-0000-0000CD0C0000}"/>
    <cellStyle name="Currency 2 4 3 5 7 3" xfId="3278" xr:uid="{00000000-0005-0000-0000-0000CE0C0000}"/>
    <cellStyle name="Currency 2 4 3 5 8" xfId="3279" xr:uid="{00000000-0005-0000-0000-0000CF0C0000}"/>
    <cellStyle name="Currency 2 4 3 5 8 2" xfId="3280" xr:uid="{00000000-0005-0000-0000-0000D00C0000}"/>
    <cellStyle name="Currency 2 4 3 5 9" xfId="3281" xr:uid="{00000000-0005-0000-0000-0000D10C0000}"/>
    <cellStyle name="Currency 2 4 3 5 9 2" xfId="3282" xr:uid="{00000000-0005-0000-0000-0000D20C0000}"/>
    <cellStyle name="Currency 2 4 3 6" xfId="3283" xr:uid="{00000000-0005-0000-0000-0000D30C0000}"/>
    <cellStyle name="Currency 2 4 3 6 2" xfId="3284" xr:uid="{00000000-0005-0000-0000-0000D40C0000}"/>
    <cellStyle name="Currency 2 4 3 6 2 10" xfId="3285" xr:uid="{00000000-0005-0000-0000-0000D50C0000}"/>
    <cellStyle name="Currency 2 4 3 6 2 2" xfId="3286" xr:uid="{00000000-0005-0000-0000-0000D60C0000}"/>
    <cellStyle name="Currency 2 4 3 6 2 3" xfId="3287" xr:uid="{00000000-0005-0000-0000-0000D70C0000}"/>
    <cellStyle name="Currency 2 4 3 6 2 4" xfId="3288" xr:uid="{00000000-0005-0000-0000-0000D80C0000}"/>
    <cellStyle name="Currency 2 4 3 6 2 4 2" xfId="3289" xr:uid="{00000000-0005-0000-0000-0000D90C0000}"/>
    <cellStyle name="Currency 2 4 3 6 2 4 2 2" xfId="3290" xr:uid="{00000000-0005-0000-0000-0000DA0C0000}"/>
    <cellStyle name="Currency 2 4 3 6 2 4 3" xfId="3291" xr:uid="{00000000-0005-0000-0000-0000DB0C0000}"/>
    <cellStyle name="Currency 2 4 3 6 2 5" xfId="3292" xr:uid="{00000000-0005-0000-0000-0000DC0C0000}"/>
    <cellStyle name="Currency 2 4 3 6 2 5 2" xfId="3293" xr:uid="{00000000-0005-0000-0000-0000DD0C0000}"/>
    <cellStyle name="Currency 2 4 3 6 2 5 2 2" xfId="3294" xr:uid="{00000000-0005-0000-0000-0000DE0C0000}"/>
    <cellStyle name="Currency 2 4 3 6 2 5 3" xfId="3295" xr:uid="{00000000-0005-0000-0000-0000DF0C0000}"/>
    <cellStyle name="Currency 2 4 3 6 2 6" xfId="3296" xr:uid="{00000000-0005-0000-0000-0000E00C0000}"/>
    <cellStyle name="Currency 2 4 3 6 2 6 2" xfId="3297" xr:uid="{00000000-0005-0000-0000-0000E10C0000}"/>
    <cellStyle name="Currency 2 4 3 6 2 6 2 2" xfId="3298" xr:uid="{00000000-0005-0000-0000-0000E20C0000}"/>
    <cellStyle name="Currency 2 4 3 6 2 6 3" xfId="3299" xr:uid="{00000000-0005-0000-0000-0000E30C0000}"/>
    <cellStyle name="Currency 2 4 3 6 2 7" xfId="3300" xr:uid="{00000000-0005-0000-0000-0000E40C0000}"/>
    <cellStyle name="Currency 2 4 3 6 2 7 2" xfId="3301" xr:uid="{00000000-0005-0000-0000-0000E50C0000}"/>
    <cellStyle name="Currency 2 4 3 6 2 8" xfId="3302" xr:uid="{00000000-0005-0000-0000-0000E60C0000}"/>
    <cellStyle name="Currency 2 4 3 6 2 8 2" xfId="3303" xr:uid="{00000000-0005-0000-0000-0000E70C0000}"/>
    <cellStyle name="Currency 2 4 3 6 2 9" xfId="3304" xr:uid="{00000000-0005-0000-0000-0000E80C0000}"/>
    <cellStyle name="Currency 2 4 3 6 3" xfId="3305" xr:uid="{00000000-0005-0000-0000-0000E90C0000}"/>
    <cellStyle name="Currency 2 4 3 6 4" xfId="3306" xr:uid="{00000000-0005-0000-0000-0000EA0C0000}"/>
    <cellStyle name="Currency 2 4 3 6 4 2" xfId="3307" xr:uid="{00000000-0005-0000-0000-0000EB0C0000}"/>
    <cellStyle name="Currency 2 4 3 6 4 2 2" xfId="3308" xr:uid="{00000000-0005-0000-0000-0000EC0C0000}"/>
    <cellStyle name="Currency 2 4 3 6 4 3" xfId="3309" xr:uid="{00000000-0005-0000-0000-0000ED0C0000}"/>
    <cellStyle name="Currency 2 4 3 6 5" xfId="3310" xr:uid="{00000000-0005-0000-0000-0000EE0C0000}"/>
    <cellStyle name="Currency 2 4 3 6 5 2" xfId="3311" xr:uid="{00000000-0005-0000-0000-0000EF0C0000}"/>
    <cellStyle name="Currency 2 4 3 6 5 2 2" xfId="3312" xr:uid="{00000000-0005-0000-0000-0000F00C0000}"/>
    <cellStyle name="Currency 2 4 3 6 5 3" xfId="3313" xr:uid="{00000000-0005-0000-0000-0000F10C0000}"/>
    <cellStyle name="Currency 2 4 3 7" xfId="3314" xr:uid="{00000000-0005-0000-0000-0000F20C0000}"/>
    <cellStyle name="Currency 2 4 3 7 2" xfId="3315" xr:uid="{00000000-0005-0000-0000-0000F30C0000}"/>
    <cellStyle name="Currency 2 4 3 7 3" xfId="3316" xr:uid="{00000000-0005-0000-0000-0000F40C0000}"/>
    <cellStyle name="Currency 2 4 3 7 3 2" xfId="3317" xr:uid="{00000000-0005-0000-0000-0000F50C0000}"/>
    <cellStyle name="Currency 2 4 3 7 3 3" xfId="3318" xr:uid="{00000000-0005-0000-0000-0000F60C0000}"/>
    <cellStyle name="Currency 2 4 3 7 4" xfId="3319" xr:uid="{00000000-0005-0000-0000-0000F70C0000}"/>
    <cellStyle name="Currency 2 4 3 7 4 2" xfId="3320" xr:uid="{00000000-0005-0000-0000-0000F80C0000}"/>
    <cellStyle name="Currency 2 4 3 7 4 2 2" xfId="3321" xr:uid="{00000000-0005-0000-0000-0000F90C0000}"/>
    <cellStyle name="Currency 2 4 3 7 4 3" xfId="3322" xr:uid="{00000000-0005-0000-0000-0000FA0C0000}"/>
    <cellStyle name="Currency 2 4 3 7 5" xfId="3323" xr:uid="{00000000-0005-0000-0000-0000FB0C0000}"/>
    <cellStyle name="Currency 2 4 3 7 5 2" xfId="3324" xr:uid="{00000000-0005-0000-0000-0000FC0C0000}"/>
    <cellStyle name="Currency 2 4 3 7 5 2 2" xfId="3325" xr:uid="{00000000-0005-0000-0000-0000FD0C0000}"/>
    <cellStyle name="Currency 2 4 3 7 5 3" xfId="3326" xr:uid="{00000000-0005-0000-0000-0000FE0C0000}"/>
    <cellStyle name="Currency 2 4 3 7 6" xfId="3327" xr:uid="{00000000-0005-0000-0000-0000FF0C0000}"/>
    <cellStyle name="Currency 2 4 3 7 6 2" xfId="3328" xr:uid="{00000000-0005-0000-0000-0000000D0000}"/>
    <cellStyle name="Currency 2 4 3 7 6 2 2" xfId="3329" xr:uid="{00000000-0005-0000-0000-0000010D0000}"/>
    <cellStyle name="Currency 2 4 3 7 6 3" xfId="3330" xr:uid="{00000000-0005-0000-0000-0000020D0000}"/>
    <cellStyle name="Currency 2 4 3 7 7" xfId="3331" xr:uid="{00000000-0005-0000-0000-0000030D0000}"/>
    <cellStyle name="Currency 2 4 3 7 7 2" xfId="3332" xr:uid="{00000000-0005-0000-0000-0000040D0000}"/>
    <cellStyle name="Currency 2 4 3 7 8" xfId="3333" xr:uid="{00000000-0005-0000-0000-0000050D0000}"/>
    <cellStyle name="Currency 2 4 3 7 8 2" xfId="3334" xr:uid="{00000000-0005-0000-0000-0000060D0000}"/>
    <cellStyle name="Currency 2 4 3 7 9" xfId="3335" xr:uid="{00000000-0005-0000-0000-0000070D0000}"/>
    <cellStyle name="Currency 2 4 3 8" xfId="3336" xr:uid="{00000000-0005-0000-0000-0000080D0000}"/>
    <cellStyle name="Currency 2 4 3 8 2" xfId="3337" xr:uid="{00000000-0005-0000-0000-0000090D0000}"/>
    <cellStyle name="Currency 2 4 3 8 3" xfId="3338" xr:uid="{00000000-0005-0000-0000-00000A0D0000}"/>
    <cellStyle name="Currency 2 4 3 9" xfId="3339" xr:uid="{00000000-0005-0000-0000-00000B0D0000}"/>
    <cellStyle name="Currency 2 4 4" xfId="3340" xr:uid="{00000000-0005-0000-0000-00000C0D0000}"/>
    <cellStyle name="Currency 2 4 4 10" xfId="3341" xr:uid="{00000000-0005-0000-0000-00000D0D0000}"/>
    <cellStyle name="Currency 2 4 4 10 2" xfId="3342" xr:uid="{00000000-0005-0000-0000-00000E0D0000}"/>
    <cellStyle name="Currency 2 4 4 10 2 2" xfId="3343" xr:uid="{00000000-0005-0000-0000-00000F0D0000}"/>
    <cellStyle name="Currency 2 4 4 10 3" xfId="3344" xr:uid="{00000000-0005-0000-0000-0000100D0000}"/>
    <cellStyle name="Currency 2 4 4 11" xfId="3345" xr:uid="{00000000-0005-0000-0000-0000110D0000}"/>
    <cellStyle name="Currency 2 4 4 11 2" xfId="3346" xr:uid="{00000000-0005-0000-0000-0000120D0000}"/>
    <cellStyle name="Currency 2 4 4 12" xfId="3347" xr:uid="{00000000-0005-0000-0000-0000130D0000}"/>
    <cellStyle name="Currency 2 4 4 12 2" xfId="3348" xr:uid="{00000000-0005-0000-0000-0000140D0000}"/>
    <cellStyle name="Currency 2 4 4 13" xfId="3349" xr:uid="{00000000-0005-0000-0000-0000150D0000}"/>
    <cellStyle name="Currency 2 4 4 14" xfId="3350" xr:uid="{00000000-0005-0000-0000-0000160D0000}"/>
    <cellStyle name="Currency 2 4 4 15" xfId="3351" xr:uid="{00000000-0005-0000-0000-0000170D0000}"/>
    <cellStyle name="Currency 2 4 4 2" xfId="3352" xr:uid="{00000000-0005-0000-0000-0000180D0000}"/>
    <cellStyle name="Currency 2 4 4 2 2" xfId="3353" xr:uid="{00000000-0005-0000-0000-0000190D0000}"/>
    <cellStyle name="Currency 2 4 4 2 2 2" xfId="3354" xr:uid="{00000000-0005-0000-0000-00001A0D0000}"/>
    <cellStyle name="Currency 2 4 4 2 2 3" xfId="3355" xr:uid="{00000000-0005-0000-0000-00001B0D0000}"/>
    <cellStyle name="Currency 2 4 4 2 2 3 2" xfId="3356" xr:uid="{00000000-0005-0000-0000-00001C0D0000}"/>
    <cellStyle name="Currency 2 4 4 2 2 3 3" xfId="3357" xr:uid="{00000000-0005-0000-0000-00001D0D0000}"/>
    <cellStyle name="Currency 2 4 4 2 2 4" xfId="3358" xr:uid="{00000000-0005-0000-0000-00001E0D0000}"/>
    <cellStyle name="Currency 2 4 4 2 2 4 2" xfId="3359" xr:uid="{00000000-0005-0000-0000-00001F0D0000}"/>
    <cellStyle name="Currency 2 4 4 2 2 4 2 2" xfId="3360" xr:uid="{00000000-0005-0000-0000-0000200D0000}"/>
    <cellStyle name="Currency 2 4 4 2 2 4 3" xfId="3361" xr:uid="{00000000-0005-0000-0000-0000210D0000}"/>
    <cellStyle name="Currency 2 4 4 2 2 5" xfId="3362" xr:uid="{00000000-0005-0000-0000-0000220D0000}"/>
    <cellStyle name="Currency 2 4 4 2 2 5 2" xfId="3363" xr:uid="{00000000-0005-0000-0000-0000230D0000}"/>
    <cellStyle name="Currency 2 4 4 2 2 5 2 2" xfId="3364" xr:uid="{00000000-0005-0000-0000-0000240D0000}"/>
    <cellStyle name="Currency 2 4 4 2 2 5 3" xfId="3365" xr:uid="{00000000-0005-0000-0000-0000250D0000}"/>
    <cellStyle name="Currency 2 4 4 2 2 6" xfId="3366" xr:uid="{00000000-0005-0000-0000-0000260D0000}"/>
    <cellStyle name="Currency 2 4 4 2 2 6 2" xfId="3367" xr:uid="{00000000-0005-0000-0000-0000270D0000}"/>
    <cellStyle name="Currency 2 4 4 2 2 6 2 2" xfId="3368" xr:uid="{00000000-0005-0000-0000-0000280D0000}"/>
    <cellStyle name="Currency 2 4 4 2 2 6 3" xfId="3369" xr:uid="{00000000-0005-0000-0000-0000290D0000}"/>
    <cellStyle name="Currency 2 4 4 2 2 7" xfId="3370" xr:uid="{00000000-0005-0000-0000-00002A0D0000}"/>
    <cellStyle name="Currency 2 4 4 2 2 7 2" xfId="3371" xr:uid="{00000000-0005-0000-0000-00002B0D0000}"/>
    <cellStyle name="Currency 2 4 4 2 2 8" xfId="3372" xr:uid="{00000000-0005-0000-0000-00002C0D0000}"/>
    <cellStyle name="Currency 2 4 4 2 2 8 2" xfId="3373" xr:uid="{00000000-0005-0000-0000-00002D0D0000}"/>
    <cellStyle name="Currency 2 4 4 2 2 9" xfId="3374" xr:uid="{00000000-0005-0000-0000-00002E0D0000}"/>
    <cellStyle name="Currency 2 4 4 2 3" xfId="3375" xr:uid="{00000000-0005-0000-0000-00002F0D0000}"/>
    <cellStyle name="Currency 2 4 4 2 3 2" xfId="3376" xr:uid="{00000000-0005-0000-0000-0000300D0000}"/>
    <cellStyle name="Currency 2 4 4 2 3 3" xfId="3377" xr:uid="{00000000-0005-0000-0000-0000310D0000}"/>
    <cellStyle name="Currency 2 4 4 2 3 3 2" xfId="3378" xr:uid="{00000000-0005-0000-0000-0000320D0000}"/>
    <cellStyle name="Currency 2 4 4 2 3 3 3" xfId="3379" xr:uid="{00000000-0005-0000-0000-0000330D0000}"/>
    <cellStyle name="Currency 2 4 4 2 3 4" xfId="3380" xr:uid="{00000000-0005-0000-0000-0000340D0000}"/>
    <cellStyle name="Currency 2 4 4 2 3 4 2" xfId="3381" xr:uid="{00000000-0005-0000-0000-0000350D0000}"/>
    <cellStyle name="Currency 2 4 4 2 3 4 2 2" xfId="3382" xr:uid="{00000000-0005-0000-0000-0000360D0000}"/>
    <cellStyle name="Currency 2 4 4 2 3 4 3" xfId="3383" xr:uid="{00000000-0005-0000-0000-0000370D0000}"/>
    <cellStyle name="Currency 2 4 4 2 3 5" xfId="3384" xr:uid="{00000000-0005-0000-0000-0000380D0000}"/>
    <cellStyle name="Currency 2 4 4 2 3 5 2" xfId="3385" xr:uid="{00000000-0005-0000-0000-0000390D0000}"/>
    <cellStyle name="Currency 2 4 4 2 3 5 2 2" xfId="3386" xr:uid="{00000000-0005-0000-0000-00003A0D0000}"/>
    <cellStyle name="Currency 2 4 4 2 3 5 3" xfId="3387" xr:uid="{00000000-0005-0000-0000-00003B0D0000}"/>
    <cellStyle name="Currency 2 4 4 2 3 6" xfId="3388" xr:uid="{00000000-0005-0000-0000-00003C0D0000}"/>
    <cellStyle name="Currency 2 4 4 2 3 6 2" xfId="3389" xr:uid="{00000000-0005-0000-0000-00003D0D0000}"/>
    <cellStyle name="Currency 2 4 4 2 3 6 2 2" xfId="3390" xr:uid="{00000000-0005-0000-0000-00003E0D0000}"/>
    <cellStyle name="Currency 2 4 4 2 3 6 3" xfId="3391" xr:uid="{00000000-0005-0000-0000-00003F0D0000}"/>
    <cellStyle name="Currency 2 4 4 2 3 7" xfId="3392" xr:uid="{00000000-0005-0000-0000-0000400D0000}"/>
    <cellStyle name="Currency 2 4 4 2 3 7 2" xfId="3393" xr:uid="{00000000-0005-0000-0000-0000410D0000}"/>
    <cellStyle name="Currency 2 4 4 2 3 8" xfId="3394" xr:uid="{00000000-0005-0000-0000-0000420D0000}"/>
    <cellStyle name="Currency 2 4 4 2 3 8 2" xfId="3395" xr:uid="{00000000-0005-0000-0000-0000430D0000}"/>
    <cellStyle name="Currency 2 4 4 2 3 9" xfId="3396" xr:uid="{00000000-0005-0000-0000-0000440D0000}"/>
    <cellStyle name="Currency 2 4 4 2 4" xfId="3397" xr:uid="{00000000-0005-0000-0000-0000450D0000}"/>
    <cellStyle name="Currency 2 4 4 2 4 2" xfId="3398" xr:uid="{00000000-0005-0000-0000-0000460D0000}"/>
    <cellStyle name="Currency 2 4 4 2 4 3" xfId="3399" xr:uid="{00000000-0005-0000-0000-0000470D0000}"/>
    <cellStyle name="Currency 2 4 4 2 4 3 2" xfId="3400" xr:uid="{00000000-0005-0000-0000-0000480D0000}"/>
    <cellStyle name="Currency 2 4 4 2 4 3 2 2" xfId="3401" xr:uid="{00000000-0005-0000-0000-0000490D0000}"/>
    <cellStyle name="Currency 2 4 4 2 4 3 3" xfId="3402" xr:uid="{00000000-0005-0000-0000-00004A0D0000}"/>
    <cellStyle name="Currency 2 4 4 2 4 4" xfId="3403" xr:uid="{00000000-0005-0000-0000-00004B0D0000}"/>
    <cellStyle name="Currency 2 4 4 2 4 4 2" xfId="3404" xr:uid="{00000000-0005-0000-0000-00004C0D0000}"/>
    <cellStyle name="Currency 2 4 4 2 4 4 2 2" xfId="3405" xr:uid="{00000000-0005-0000-0000-00004D0D0000}"/>
    <cellStyle name="Currency 2 4 4 2 4 4 3" xfId="3406" xr:uid="{00000000-0005-0000-0000-00004E0D0000}"/>
    <cellStyle name="Currency 2 4 4 2 4 5" xfId="3407" xr:uid="{00000000-0005-0000-0000-00004F0D0000}"/>
    <cellStyle name="Currency 2 4 4 2 4 5 2" xfId="3408" xr:uid="{00000000-0005-0000-0000-0000500D0000}"/>
    <cellStyle name="Currency 2 4 4 2 4 5 2 2" xfId="3409" xr:uid="{00000000-0005-0000-0000-0000510D0000}"/>
    <cellStyle name="Currency 2 4 4 2 4 5 3" xfId="3410" xr:uid="{00000000-0005-0000-0000-0000520D0000}"/>
    <cellStyle name="Currency 2 4 4 2 4 6" xfId="3411" xr:uid="{00000000-0005-0000-0000-0000530D0000}"/>
    <cellStyle name="Currency 2 4 4 2 4 6 2" xfId="3412" xr:uid="{00000000-0005-0000-0000-0000540D0000}"/>
    <cellStyle name="Currency 2 4 4 2 4 7" xfId="3413" xr:uid="{00000000-0005-0000-0000-0000550D0000}"/>
    <cellStyle name="Currency 2 4 4 2 4 7 2" xfId="3414" xr:uid="{00000000-0005-0000-0000-0000560D0000}"/>
    <cellStyle name="Currency 2 4 4 2 4 8" xfId="3415" xr:uid="{00000000-0005-0000-0000-0000570D0000}"/>
    <cellStyle name="Currency 2 4 4 2 4 9" xfId="3416" xr:uid="{00000000-0005-0000-0000-0000580D0000}"/>
    <cellStyle name="Currency 2 4 4 2 5" xfId="3417" xr:uid="{00000000-0005-0000-0000-0000590D0000}"/>
    <cellStyle name="Currency 2 4 4 2 5 2" xfId="3418" xr:uid="{00000000-0005-0000-0000-00005A0D0000}"/>
    <cellStyle name="Currency 2 4 4 2 5 3" xfId="3419" xr:uid="{00000000-0005-0000-0000-00005B0D0000}"/>
    <cellStyle name="Currency 2 4 4 2 6" xfId="3420" xr:uid="{00000000-0005-0000-0000-00005C0D0000}"/>
    <cellStyle name="Currency 2 4 4 2 6 2" xfId="3421" xr:uid="{00000000-0005-0000-0000-00005D0D0000}"/>
    <cellStyle name="Currency 2 4 4 2 6 2 2" xfId="3422" xr:uid="{00000000-0005-0000-0000-00005E0D0000}"/>
    <cellStyle name="Currency 2 4 4 2 6 2 2 2" xfId="3423" xr:uid="{00000000-0005-0000-0000-00005F0D0000}"/>
    <cellStyle name="Currency 2 4 4 2 6 2 3" xfId="3424" xr:uid="{00000000-0005-0000-0000-0000600D0000}"/>
    <cellStyle name="Currency 2 4 4 2 6 3" xfId="3425" xr:uid="{00000000-0005-0000-0000-0000610D0000}"/>
    <cellStyle name="Currency 2 4 4 2 6 3 2" xfId="3426" xr:uid="{00000000-0005-0000-0000-0000620D0000}"/>
    <cellStyle name="Currency 2 4 4 2 6 3 2 2" xfId="3427" xr:uid="{00000000-0005-0000-0000-0000630D0000}"/>
    <cellStyle name="Currency 2 4 4 2 6 3 3" xfId="3428" xr:uid="{00000000-0005-0000-0000-0000640D0000}"/>
    <cellStyle name="Currency 2 4 4 2 6 4" xfId="3429" xr:uid="{00000000-0005-0000-0000-0000650D0000}"/>
    <cellStyle name="Currency 2 4 4 2 6 4 2" xfId="3430" xr:uid="{00000000-0005-0000-0000-0000660D0000}"/>
    <cellStyle name="Currency 2 4 4 2 6 4 2 2" xfId="3431" xr:uid="{00000000-0005-0000-0000-0000670D0000}"/>
    <cellStyle name="Currency 2 4 4 2 6 4 3" xfId="3432" xr:uid="{00000000-0005-0000-0000-0000680D0000}"/>
    <cellStyle name="Currency 2 4 4 2 6 5" xfId="3433" xr:uid="{00000000-0005-0000-0000-0000690D0000}"/>
    <cellStyle name="Currency 2 4 4 2 6 5 2" xfId="3434" xr:uid="{00000000-0005-0000-0000-00006A0D0000}"/>
    <cellStyle name="Currency 2 4 4 2 6 6" xfId="3435" xr:uid="{00000000-0005-0000-0000-00006B0D0000}"/>
    <cellStyle name="Currency 2 4 4 2 6 6 2" xfId="3436" xr:uid="{00000000-0005-0000-0000-00006C0D0000}"/>
    <cellStyle name="Currency 2 4 4 2 6 7" xfId="3437" xr:uid="{00000000-0005-0000-0000-00006D0D0000}"/>
    <cellStyle name="Currency 2 4 4 2 7" xfId="3438" xr:uid="{00000000-0005-0000-0000-00006E0D0000}"/>
    <cellStyle name="Currency 2 4 4 2 7 2" xfId="3439" xr:uid="{00000000-0005-0000-0000-00006F0D0000}"/>
    <cellStyle name="Currency 2 4 4 2 7 2 2" xfId="3440" xr:uid="{00000000-0005-0000-0000-0000700D0000}"/>
    <cellStyle name="Currency 2 4 4 2 7 3" xfId="3441" xr:uid="{00000000-0005-0000-0000-0000710D0000}"/>
    <cellStyle name="Currency 2 4 4 2 8" xfId="3442" xr:uid="{00000000-0005-0000-0000-0000720D0000}"/>
    <cellStyle name="Currency 2 4 4 2 8 2" xfId="3443" xr:uid="{00000000-0005-0000-0000-0000730D0000}"/>
    <cellStyle name="Currency 2 4 4 2 8 2 2" xfId="3444" xr:uid="{00000000-0005-0000-0000-0000740D0000}"/>
    <cellStyle name="Currency 2 4 4 2 8 3" xfId="3445" xr:uid="{00000000-0005-0000-0000-0000750D0000}"/>
    <cellStyle name="Currency 2 4 4 3" xfId="3446" xr:uid="{00000000-0005-0000-0000-0000760D0000}"/>
    <cellStyle name="Currency 2 4 4 3 10" xfId="3447" xr:uid="{00000000-0005-0000-0000-0000770D0000}"/>
    <cellStyle name="Currency 2 4 4 3 2" xfId="3448" xr:uid="{00000000-0005-0000-0000-0000780D0000}"/>
    <cellStyle name="Currency 2 4 4 3 2 2" xfId="3449" xr:uid="{00000000-0005-0000-0000-0000790D0000}"/>
    <cellStyle name="Currency 2 4 4 3 2 3" xfId="3450" xr:uid="{00000000-0005-0000-0000-00007A0D0000}"/>
    <cellStyle name="Currency 2 4 4 3 2 3 2" xfId="3451" xr:uid="{00000000-0005-0000-0000-00007B0D0000}"/>
    <cellStyle name="Currency 2 4 4 3 2 3 3" xfId="3452" xr:uid="{00000000-0005-0000-0000-00007C0D0000}"/>
    <cellStyle name="Currency 2 4 4 3 2 4" xfId="3453" xr:uid="{00000000-0005-0000-0000-00007D0D0000}"/>
    <cellStyle name="Currency 2 4 4 3 2 4 2" xfId="3454" xr:uid="{00000000-0005-0000-0000-00007E0D0000}"/>
    <cellStyle name="Currency 2 4 4 3 2 4 2 2" xfId="3455" xr:uid="{00000000-0005-0000-0000-00007F0D0000}"/>
    <cellStyle name="Currency 2 4 4 3 2 4 3" xfId="3456" xr:uid="{00000000-0005-0000-0000-0000800D0000}"/>
    <cellStyle name="Currency 2 4 4 3 2 5" xfId="3457" xr:uid="{00000000-0005-0000-0000-0000810D0000}"/>
    <cellStyle name="Currency 2 4 4 3 2 5 2" xfId="3458" xr:uid="{00000000-0005-0000-0000-0000820D0000}"/>
    <cellStyle name="Currency 2 4 4 3 2 5 2 2" xfId="3459" xr:uid="{00000000-0005-0000-0000-0000830D0000}"/>
    <cellStyle name="Currency 2 4 4 3 2 5 3" xfId="3460" xr:uid="{00000000-0005-0000-0000-0000840D0000}"/>
    <cellStyle name="Currency 2 4 4 3 2 6" xfId="3461" xr:uid="{00000000-0005-0000-0000-0000850D0000}"/>
    <cellStyle name="Currency 2 4 4 3 2 6 2" xfId="3462" xr:uid="{00000000-0005-0000-0000-0000860D0000}"/>
    <cellStyle name="Currency 2 4 4 3 2 6 2 2" xfId="3463" xr:uid="{00000000-0005-0000-0000-0000870D0000}"/>
    <cellStyle name="Currency 2 4 4 3 2 6 3" xfId="3464" xr:uid="{00000000-0005-0000-0000-0000880D0000}"/>
    <cellStyle name="Currency 2 4 4 3 2 7" xfId="3465" xr:uid="{00000000-0005-0000-0000-0000890D0000}"/>
    <cellStyle name="Currency 2 4 4 3 2 7 2" xfId="3466" xr:uid="{00000000-0005-0000-0000-00008A0D0000}"/>
    <cellStyle name="Currency 2 4 4 3 2 8" xfId="3467" xr:uid="{00000000-0005-0000-0000-00008B0D0000}"/>
    <cellStyle name="Currency 2 4 4 3 2 8 2" xfId="3468" xr:uid="{00000000-0005-0000-0000-00008C0D0000}"/>
    <cellStyle name="Currency 2 4 4 3 2 9" xfId="3469" xr:uid="{00000000-0005-0000-0000-00008D0D0000}"/>
    <cellStyle name="Currency 2 4 4 3 3" xfId="3470" xr:uid="{00000000-0005-0000-0000-00008E0D0000}"/>
    <cellStyle name="Currency 2 4 4 3 4" xfId="3471" xr:uid="{00000000-0005-0000-0000-00008F0D0000}"/>
    <cellStyle name="Currency 2 4 4 3 4 2" xfId="3472" xr:uid="{00000000-0005-0000-0000-0000900D0000}"/>
    <cellStyle name="Currency 2 4 4 3 4 3" xfId="3473" xr:uid="{00000000-0005-0000-0000-0000910D0000}"/>
    <cellStyle name="Currency 2 4 4 3 5" xfId="3474" xr:uid="{00000000-0005-0000-0000-0000920D0000}"/>
    <cellStyle name="Currency 2 4 4 3 5 2" xfId="3475" xr:uid="{00000000-0005-0000-0000-0000930D0000}"/>
    <cellStyle name="Currency 2 4 4 3 5 2 2" xfId="3476" xr:uid="{00000000-0005-0000-0000-0000940D0000}"/>
    <cellStyle name="Currency 2 4 4 3 5 3" xfId="3477" xr:uid="{00000000-0005-0000-0000-0000950D0000}"/>
    <cellStyle name="Currency 2 4 4 3 6" xfId="3478" xr:uid="{00000000-0005-0000-0000-0000960D0000}"/>
    <cellStyle name="Currency 2 4 4 3 6 2" xfId="3479" xr:uid="{00000000-0005-0000-0000-0000970D0000}"/>
    <cellStyle name="Currency 2 4 4 3 6 2 2" xfId="3480" xr:uid="{00000000-0005-0000-0000-0000980D0000}"/>
    <cellStyle name="Currency 2 4 4 3 6 3" xfId="3481" xr:uid="{00000000-0005-0000-0000-0000990D0000}"/>
    <cellStyle name="Currency 2 4 4 3 7" xfId="3482" xr:uid="{00000000-0005-0000-0000-00009A0D0000}"/>
    <cellStyle name="Currency 2 4 4 3 7 2" xfId="3483" xr:uid="{00000000-0005-0000-0000-00009B0D0000}"/>
    <cellStyle name="Currency 2 4 4 3 7 2 2" xfId="3484" xr:uid="{00000000-0005-0000-0000-00009C0D0000}"/>
    <cellStyle name="Currency 2 4 4 3 7 3" xfId="3485" xr:uid="{00000000-0005-0000-0000-00009D0D0000}"/>
    <cellStyle name="Currency 2 4 4 3 8" xfId="3486" xr:uid="{00000000-0005-0000-0000-00009E0D0000}"/>
    <cellStyle name="Currency 2 4 4 3 8 2" xfId="3487" xr:uid="{00000000-0005-0000-0000-00009F0D0000}"/>
    <cellStyle name="Currency 2 4 4 3 9" xfId="3488" xr:uid="{00000000-0005-0000-0000-0000A00D0000}"/>
    <cellStyle name="Currency 2 4 4 3 9 2" xfId="3489" xr:uid="{00000000-0005-0000-0000-0000A10D0000}"/>
    <cellStyle name="Currency 2 4 4 4" xfId="3490" xr:uid="{00000000-0005-0000-0000-0000A20D0000}"/>
    <cellStyle name="Currency 2 4 4 4 2" xfId="3491" xr:uid="{00000000-0005-0000-0000-0000A30D0000}"/>
    <cellStyle name="Currency 2 4 4 4 2 10" xfId="3492" xr:uid="{00000000-0005-0000-0000-0000A40D0000}"/>
    <cellStyle name="Currency 2 4 4 4 2 2" xfId="3493" xr:uid="{00000000-0005-0000-0000-0000A50D0000}"/>
    <cellStyle name="Currency 2 4 4 4 2 3" xfId="3494" xr:uid="{00000000-0005-0000-0000-0000A60D0000}"/>
    <cellStyle name="Currency 2 4 4 4 2 4" xfId="3495" xr:uid="{00000000-0005-0000-0000-0000A70D0000}"/>
    <cellStyle name="Currency 2 4 4 4 2 4 2" xfId="3496" xr:uid="{00000000-0005-0000-0000-0000A80D0000}"/>
    <cellStyle name="Currency 2 4 4 4 2 4 2 2" xfId="3497" xr:uid="{00000000-0005-0000-0000-0000A90D0000}"/>
    <cellStyle name="Currency 2 4 4 4 2 4 3" xfId="3498" xr:uid="{00000000-0005-0000-0000-0000AA0D0000}"/>
    <cellStyle name="Currency 2 4 4 4 2 5" xfId="3499" xr:uid="{00000000-0005-0000-0000-0000AB0D0000}"/>
    <cellStyle name="Currency 2 4 4 4 2 5 2" xfId="3500" xr:uid="{00000000-0005-0000-0000-0000AC0D0000}"/>
    <cellStyle name="Currency 2 4 4 4 2 5 2 2" xfId="3501" xr:uid="{00000000-0005-0000-0000-0000AD0D0000}"/>
    <cellStyle name="Currency 2 4 4 4 2 5 3" xfId="3502" xr:uid="{00000000-0005-0000-0000-0000AE0D0000}"/>
    <cellStyle name="Currency 2 4 4 4 2 6" xfId="3503" xr:uid="{00000000-0005-0000-0000-0000AF0D0000}"/>
    <cellStyle name="Currency 2 4 4 4 2 6 2" xfId="3504" xr:uid="{00000000-0005-0000-0000-0000B00D0000}"/>
    <cellStyle name="Currency 2 4 4 4 2 6 2 2" xfId="3505" xr:uid="{00000000-0005-0000-0000-0000B10D0000}"/>
    <cellStyle name="Currency 2 4 4 4 2 6 3" xfId="3506" xr:uid="{00000000-0005-0000-0000-0000B20D0000}"/>
    <cellStyle name="Currency 2 4 4 4 2 7" xfId="3507" xr:uid="{00000000-0005-0000-0000-0000B30D0000}"/>
    <cellStyle name="Currency 2 4 4 4 2 7 2" xfId="3508" xr:uid="{00000000-0005-0000-0000-0000B40D0000}"/>
    <cellStyle name="Currency 2 4 4 4 2 8" xfId="3509" xr:uid="{00000000-0005-0000-0000-0000B50D0000}"/>
    <cellStyle name="Currency 2 4 4 4 2 8 2" xfId="3510" xr:uid="{00000000-0005-0000-0000-0000B60D0000}"/>
    <cellStyle name="Currency 2 4 4 4 2 9" xfId="3511" xr:uid="{00000000-0005-0000-0000-0000B70D0000}"/>
    <cellStyle name="Currency 2 4 4 4 3" xfId="3512" xr:uid="{00000000-0005-0000-0000-0000B80D0000}"/>
    <cellStyle name="Currency 2 4 4 4 4" xfId="3513" xr:uid="{00000000-0005-0000-0000-0000B90D0000}"/>
    <cellStyle name="Currency 2 4 4 4 4 2" xfId="3514" xr:uid="{00000000-0005-0000-0000-0000BA0D0000}"/>
    <cellStyle name="Currency 2 4 4 4 4 2 2" xfId="3515" xr:uid="{00000000-0005-0000-0000-0000BB0D0000}"/>
    <cellStyle name="Currency 2 4 4 4 4 3" xfId="3516" xr:uid="{00000000-0005-0000-0000-0000BC0D0000}"/>
    <cellStyle name="Currency 2 4 4 4 5" xfId="3517" xr:uid="{00000000-0005-0000-0000-0000BD0D0000}"/>
    <cellStyle name="Currency 2 4 4 4 5 2" xfId="3518" xr:uid="{00000000-0005-0000-0000-0000BE0D0000}"/>
    <cellStyle name="Currency 2 4 4 4 5 2 2" xfId="3519" xr:uid="{00000000-0005-0000-0000-0000BF0D0000}"/>
    <cellStyle name="Currency 2 4 4 4 5 3" xfId="3520" xr:uid="{00000000-0005-0000-0000-0000C00D0000}"/>
    <cellStyle name="Currency 2 4 4 5" xfId="3521" xr:uid="{00000000-0005-0000-0000-0000C10D0000}"/>
    <cellStyle name="Currency 2 4 4 5 2" xfId="3522" xr:uid="{00000000-0005-0000-0000-0000C20D0000}"/>
    <cellStyle name="Currency 2 4 4 5 3" xfId="3523" xr:uid="{00000000-0005-0000-0000-0000C30D0000}"/>
    <cellStyle name="Currency 2 4 4 5 3 2" xfId="3524" xr:uid="{00000000-0005-0000-0000-0000C40D0000}"/>
    <cellStyle name="Currency 2 4 4 5 3 3" xfId="3525" xr:uid="{00000000-0005-0000-0000-0000C50D0000}"/>
    <cellStyle name="Currency 2 4 4 5 4" xfId="3526" xr:uid="{00000000-0005-0000-0000-0000C60D0000}"/>
    <cellStyle name="Currency 2 4 4 5 4 2" xfId="3527" xr:uid="{00000000-0005-0000-0000-0000C70D0000}"/>
    <cellStyle name="Currency 2 4 4 5 4 2 2" xfId="3528" xr:uid="{00000000-0005-0000-0000-0000C80D0000}"/>
    <cellStyle name="Currency 2 4 4 5 4 3" xfId="3529" xr:uid="{00000000-0005-0000-0000-0000C90D0000}"/>
    <cellStyle name="Currency 2 4 4 5 5" xfId="3530" xr:uid="{00000000-0005-0000-0000-0000CA0D0000}"/>
    <cellStyle name="Currency 2 4 4 5 5 2" xfId="3531" xr:uid="{00000000-0005-0000-0000-0000CB0D0000}"/>
    <cellStyle name="Currency 2 4 4 5 5 2 2" xfId="3532" xr:uid="{00000000-0005-0000-0000-0000CC0D0000}"/>
    <cellStyle name="Currency 2 4 4 5 5 3" xfId="3533" xr:uid="{00000000-0005-0000-0000-0000CD0D0000}"/>
    <cellStyle name="Currency 2 4 4 5 6" xfId="3534" xr:uid="{00000000-0005-0000-0000-0000CE0D0000}"/>
    <cellStyle name="Currency 2 4 4 5 6 2" xfId="3535" xr:uid="{00000000-0005-0000-0000-0000CF0D0000}"/>
    <cellStyle name="Currency 2 4 4 5 6 2 2" xfId="3536" xr:uid="{00000000-0005-0000-0000-0000D00D0000}"/>
    <cellStyle name="Currency 2 4 4 5 6 3" xfId="3537" xr:uid="{00000000-0005-0000-0000-0000D10D0000}"/>
    <cellStyle name="Currency 2 4 4 5 7" xfId="3538" xr:uid="{00000000-0005-0000-0000-0000D20D0000}"/>
    <cellStyle name="Currency 2 4 4 5 7 2" xfId="3539" xr:uid="{00000000-0005-0000-0000-0000D30D0000}"/>
    <cellStyle name="Currency 2 4 4 5 8" xfId="3540" xr:uid="{00000000-0005-0000-0000-0000D40D0000}"/>
    <cellStyle name="Currency 2 4 4 5 8 2" xfId="3541" xr:uid="{00000000-0005-0000-0000-0000D50D0000}"/>
    <cellStyle name="Currency 2 4 4 5 9" xfId="3542" xr:uid="{00000000-0005-0000-0000-0000D60D0000}"/>
    <cellStyle name="Currency 2 4 4 6" xfId="3543" xr:uid="{00000000-0005-0000-0000-0000D70D0000}"/>
    <cellStyle name="Currency 2 4 4 6 2" xfId="3544" xr:uid="{00000000-0005-0000-0000-0000D80D0000}"/>
    <cellStyle name="Currency 2 4 4 6 3" xfId="3545" xr:uid="{00000000-0005-0000-0000-0000D90D0000}"/>
    <cellStyle name="Currency 2 4 4 7" xfId="3546" xr:uid="{00000000-0005-0000-0000-0000DA0D0000}"/>
    <cellStyle name="Currency 2 4 4 8" xfId="3547" xr:uid="{00000000-0005-0000-0000-0000DB0D0000}"/>
    <cellStyle name="Currency 2 4 4 8 2" xfId="3548" xr:uid="{00000000-0005-0000-0000-0000DC0D0000}"/>
    <cellStyle name="Currency 2 4 4 8 2 2" xfId="3549" xr:uid="{00000000-0005-0000-0000-0000DD0D0000}"/>
    <cellStyle name="Currency 2 4 4 8 3" xfId="3550" xr:uid="{00000000-0005-0000-0000-0000DE0D0000}"/>
    <cellStyle name="Currency 2 4 4 8 4" xfId="3551" xr:uid="{00000000-0005-0000-0000-0000DF0D0000}"/>
    <cellStyle name="Currency 2 4 4 9" xfId="3552" xr:uid="{00000000-0005-0000-0000-0000E00D0000}"/>
    <cellStyle name="Currency 2 4 4 9 2" xfId="3553" xr:uid="{00000000-0005-0000-0000-0000E10D0000}"/>
    <cellStyle name="Currency 2 4 4 9 2 2" xfId="3554" xr:uid="{00000000-0005-0000-0000-0000E20D0000}"/>
    <cellStyle name="Currency 2 4 4 9 3" xfId="3555" xr:uid="{00000000-0005-0000-0000-0000E30D0000}"/>
    <cellStyle name="Currency 2 4 5" xfId="3556" xr:uid="{00000000-0005-0000-0000-0000E40D0000}"/>
    <cellStyle name="Currency 2 4 5 10" xfId="3557" xr:uid="{00000000-0005-0000-0000-0000E50D0000}"/>
    <cellStyle name="Currency 2 4 5 10 2" xfId="3558" xr:uid="{00000000-0005-0000-0000-0000E60D0000}"/>
    <cellStyle name="Currency 2 4 5 10 2 2" xfId="3559" xr:uid="{00000000-0005-0000-0000-0000E70D0000}"/>
    <cellStyle name="Currency 2 4 5 10 3" xfId="3560" xr:uid="{00000000-0005-0000-0000-0000E80D0000}"/>
    <cellStyle name="Currency 2 4 5 11" xfId="3561" xr:uid="{00000000-0005-0000-0000-0000E90D0000}"/>
    <cellStyle name="Currency 2 4 5 11 2" xfId="3562" xr:uid="{00000000-0005-0000-0000-0000EA0D0000}"/>
    <cellStyle name="Currency 2 4 5 12" xfId="3563" xr:uid="{00000000-0005-0000-0000-0000EB0D0000}"/>
    <cellStyle name="Currency 2 4 5 12 2" xfId="3564" xr:uid="{00000000-0005-0000-0000-0000EC0D0000}"/>
    <cellStyle name="Currency 2 4 5 13" xfId="3565" xr:uid="{00000000-0005-0000-0000-0000ED0D0000}"/>
    <cellStyle name="Currency 2 4 5 14" xfId="3566" xr:uid="{00000000-0005-0000-0000-0000EE0D0000}"/>
    <cellStyle name="Currency 2 4 5 15" xfId="3567" xr:uid="{00000000-0005-0000-0000-0000EF0D0000}"/>
    <cellStyle name="Currency 2 4 5 2" xfId="3568" xr:uid="{00000000-0005-0000-0000-0000F00D0000}"/>
    <cellStyle name="Currency 2 4 5 2 2" xfId="3569" xr:uid="{00000000-0005-0000-0000-0000F10D0000}"/>
    <cellStyle name="Currency 2 4 5 2 2 2" xfId="3570" xr:uid="{00000000-0005-0000-0000-0000F20D0000}"/>
    <cellStyle name="Currency 2 4 5 2 2 3" xfId="3571" xr:uid="{00000000-0005-0000-0000-0000F30D0000}"/>
    <cellStyle name="Currency 2 4 5 2 2 3 2" xfId="3572" xr:uid="{00000000-0005-0000-0000-0000F40D0000}"/>
    <cellStyle name="Currency 2 4 5 2 2 3 3" xfId="3573" xr:uid="{00000000-0005-0000-0000-0000F50D0000}"/>
    <cellStyle name="Currency 2 4 5 2 2 4" xfId="3574" xr:uid="{00000000-0005-0000-0000-0000F60D0000}"/>
    <cellStyle name="Currency 2 4 5 2 2 4 2" xfId="3575" xr:uid="{00000000-0005-0000-0000-0000F70D0000}"/>
    <cellStyle name="Currency 2 4 5 2 2 4 2 2" xfId="3576" xr:uid="{00000000-0005-0000-0000-0000F80D0000}"/>
    <cellStyle name="Currency 2 4 5 2 2 4 3" xfId="3577" xr:uid="{00000000-0005-0000-0000-0000F90D0000}"/>
    <cellStyle name="Currency 2 4 5 2 2 5" xfId="3578" xr:uid="{00000000-0005-0000-0000-0000FA0D0000}"/>
    <cellStyle name="Currency 2 4 5 2 2 5 2" xfId="3579" xr:uid="{00000000-0005-0000-0000-0000FB0D0000}"/>
    <cellStyle name="Currency 2 4 5 2 2 5 2 2" xfId="3580" xr:uid="{00000000-0005-0000-0000-0000FC0D0000}"/>
    <cellStyle name="Currency 2 4 5 2 2 5 3" xfId="3581" xr:uid="{00000000-0005-0000-0000-0000FD0D0000}"/>
    <cellStyle name="Currency 2 4 5 2 2 6" xfId="3582" xr:uid="{00000000-0005-0000-0000-0000FE0D0000}"/>
    <cellStyle name="Currency 2 4 5 2 2 6 2" xfId="3583" xr:uid="{00000000-0005-0000-0000-0000FF0D0000}"/>
    <cellStyle name="Currency 2 4 5 2 2 6 2 2" xfId="3584" xr:uid="{00000000-0005-0000-0000-0000000E0000}"/>
    <cellStyle name="Currency 2 4 5 2 2 6 3" xfId="3585" xr:uid="{00000000-0005-0000-0000-0000010E0000}"/>
    <cellStyle name="Currency 2 4 5 2 2 7" xfId="3586" xr:uid="{00000000-0005-0000-0000-0000020E0000}"/>
    <cellStyle name="Currency 2 4 5 2 2 7 2" xfId="3587" xr:uid="{00000000-0005-0000-0000-0000030E0000}"/>
    <cellStyle name="Currency 2 4 5 2 2 8" xfId="3588" xr:uid="{00000000-0005-0000-0000-0000040E0000}"/>
    <cellStyle name="Currency 2 4 5 2 2 8 2" xfId="3589" xr:uid="{00000000-0005-0000-0000-0000050E0000}"/>
    <cellStyle name="Currency 2 4 5 2 2 9" xfId="3590" xr:uid="{00000000-0005-0000-0000-0000060E0000}"/>
    <cellStyle name="Currency 2 4 5 2 3" xfId="3591" xr:uid="{00000000-0005-0000-0000-0000070E0000}"/>
    <cellStyle name="Currency 2 4 5 2 3 2" xfId="3592" xr:uid="{00000000-0005-0000-0000-0000080E0000}"/>
    <cellStyle name="Currency 2 4 5 2 3 3" xfId="3593" xr:uid="{00000000-0005-0000-0000-0000090E0000}"/>
    <cellStyle name="Currency 2 4 5 2 3 3 2" xfId="3594" xr:uid="{00000000-0005-0000-0000-00000A0E0000}"/>
    <cellStyle name="Currency 2 4 5 2 3 3 3" xfId="3595" xr:uid="{00000000-0005-0000-0000-00000B0E0000}"/>
    <cellStyle name="Currency 2 4 5 2 3 4" xfId="3596" xr:uid="{00000000-0005-0000-0000-00000C0E0000}"/>
    <cellStyle name="Currency 2 4 5 2 3 4 2" xfId="3597" xr:uid="{00000000-0005-0000-0000-00000D0E0000}"/>
    <cellStyle name="Currency 2 4 5 2 3 4 2 2" xfId="3598" xr:uid="{00000000-0005-0000-0000-00000E0E0000}"/>
    <cellStyle name="Currency 2 4 5 2 3 4 3" xfId="3599" xr:uid="{00000000-0005-0000-0000-00000F0E0000}"/>
    <cellStyle name="Currency 2 4 5 2 3 5" xfId="3600" xr:uid="{00000000-0005-0000-0000-0000100E0000}"/>
    <cellStyle name="Currency 2 4 5 2 3 5 2" xfId="3601" xr:uid="{00000000-0005-0000-0000-0000110E0000}"/>
    <cellStyle name="Currency 2 4 5 2 3 5 2 2" xfId="3602" xr:uid="{00000000-0005-0000-0000-0000120E0000}"/>
    <cellStyle name="Currency 2 4 5 2 3 5 3" xfId="3603" xr:uid="{00000000-0005-0000-0000-0000130E0000}"/>
    <cellStyle name="Currency 2 4 5 2 3 6" xfId="3604" xr:uid="{00000000-0005-0000-0000-0000140E0000}"/>
    <cellStyle name="Currency 2 4 5 2 3 6 2" xfId="3605" xr:uid="{00000000-0005-0000-0000-0000150E0000}"/>
    <cellStyle name="Currency 2 4 5 2 3 6 2 2" xfId="3606" xr:uid="{00000000-0005-0000-0000-0000160E0000}"/>
    <cellStyle name="Currency 2 4 5 2 3 6 3" xfId="3607" xr:uid="{00000000-0005-0000-0000-0000170E0000}"/>
    <cellStyle name="Currency 2 4 5 2 3 7" xfId="3608" xr:uid="{00000000-0005-0000-0000-0000180E0000}"/>
    <cellStyle name="Currency 2 4 5 2 3 7 2" xfId="3609" xr:uid="{00000000-0005-0000-0000-0000190E0000}"/>
    <cellStyle name="Currency 2 4 5 2 3 8" xfId="3610" xr:uid="{00000000-0005-0000-0000-00001A0E0000}"/>
    <cellStyle name="Currency 2 4 5 2 3 8 2" xfId="3611" xr:uid="{00000000-0005-0000-0000-00001B0E0000}"/>
    <cellStyle name="Currency 2 4 5 2 3 9" xfId="3612" xr:uid="{00000000-0005-0000-0000-00001C0E0000}"/>
    <cellStyle name="Currency 2 4 5 2 4" xfId="3613" xr:uid="{00000000-0005-0000-0000-00001D0E0000}"/>
    <cellStyle name="Currency 2 4 5 2 4 2" xfId="3614" xr:uid="{00000000-0005-0000-0000-00001E0E0000}"/>
    <cellStyle name="Currency 2 4 5 2 4 3" xfId="3615" xr:uid="{00000000-0005-0000-0000-00001F0E0000}"/>
    <cellStyle name="Currency 2 4 5 2 4 3 2" xfId="3616" xr:uid="{00000000-0005-0000-0000-0000200E0000}"/>
    <cellStyle name="Currency 2 4 5 2 4 3 2 2" xfId="3617" xr:uid="{00000000-0005-0000-0000-0000210E0000}"/>
    <cellStyle name="Currency 2 4 5 2 4 3 3" xfId="3618" xr:uid="{00000000-0005-0000-0000-0000220E0000}"/>
    <cellStyle name="Currency 2 4 5 2 4 4" xfId="3619" xr:uid="{00000000-0005-0000-0000-0000230E0000}"/>
    <cellStyle name="Currency 2 4 5 2 4 4 2" xfId="3620" xr:uid="{00000000-0005-0000-0000-0000240E0000}"/>
    <cellStyle name="Currency 2 4 5 2 4 4 2 2" xfId="3621" xr:uid="{00000000-0005-0000-0000-0000250E0000}"/>
    <cellStyle name="Currency 2 4 5 2 4 4 3" xfId="3622" xr:uid="{00000000-0005-0000-0000-0000260E0000}"/>
    <cellStyle name="Currency 2 4 5 2 4 5" xfId="3623" xr:uid="{00000000-0005-0000-0000-0000270E0000}"/>
    <cellStyle name="Currency 2 4 5 2 4 5 2" xfId="3624" xr:uid="{00000000-0005-0000-0000-0000280E0000}"/>
    <cellStyle name="Currency 2 4 5 2 4 5 2 2" xfId="3625" xr:uid="{00000000-0005-0000-0000-0000290E0000}"/>
    <cellStyle name="Currency 2 4 5 2 4 5 3" xfId="3626" xr:uid="{00000000-0005-0000-0000-00002A0E0000}"/>
    <cellStyle name="Currency 2 4 5 2 4 6" xfId="3627" xr:uid="{00000000-0005-0000-0000-00002B0E0000}"/>
    <cellStyle name="Currency 2 4 5 2 4 6 2" xfId="3628" xr:uid="{00000000-0005-0000-0000-00002C0E0000}"/>
    <cellStyle name="Currency 2 4 5 2 4 7" xfId="3629" xr:uid="{00000000-0005-0000-0000-00002D0E0000}"/>
    <cellStyle name="Currency 2 4 5 2 4 7 2" xfId="3630" xr:uid="{00000000-0005-0000-0000-00002E0E0000}"/>
    <cellStyle name="Currency 2 4 5 2 4 8" xfId="3631" xr:uid="{00000000-0005-0000-0000-00002F0E0000}"/>
    <cellStyle name="Currency 2 4 5 2 4 9" xfId="3632" xr:uid="{00000000-0005-0000-0000-0000300E0000}"/>
    <cellStyle name="Currency 2 4 5 2 5" xfId="3633" xr:uid="{00000000-0005-0000-0000-0000310E0000}"/>
    <cellStyle name="Currency 2 4 5 2 5 2" xfId="3634" xr:uid="{00000000-0005-0000-0000-0000320E0000}"/>
    <cellStyle name="Currency 2 4 5 2 5 3" xfId="3635" xr:uid="{00000000-0005-0000-0000-0000330E0000}"/>
    <cellStyle name="Currency 2 4 5 2 6" xfId="3636" xr:uid="{00000000-0005-0000-0000-0000340E0000}"/>
    <cellStyle name="Currency 2 4 5 2 6 2" xfId="3637" xr:uid="{00000000-0005-0000-0000-0000350E0000}"/>
    <cellStyle name="Currency 2 4 5 2 6 2 2" xfId="3638" xr:uid="{00000000-0005-0000-0000-0000360E0000}"/>
    <cellStyle name="Currency 2 4 5 2 6 2 2 2" xfId="3639" xr:uid="{00000000-0005-0000-0000-0000370E0000}"/>
    <cellStyle name="Currency 2 4 5 2 6 2 3" xfId="3640" xr:uid="{00000000-0005-0000-0000-0000380E0000}"/>
    <cellStyle name="Currency 2 4 5 2 6 3" xfId="3641" xr:uid="{00000000-0005-0000-0000-0000390E0000}"/>
    <cellStyle name="Currency 2 4 5 2 6 3 2" xfId="3642" xr:uid="{00000000-0005-0000-0000-00003A0E0000}"/>
    <cellStyle name="Currency 2 4 5 2 6 3 2 2" xfId="3643" xr:uid="{00000000-0005-0000-0000-00003B0E0000}"/>
    <cellStyle name="Currency 2 4 5 2 6 3 3" xfId="3644" xr:uid="{00000000-0005-0000-0000-00003C0E0000}"/>
    <cellStyle name="Currency 2 4 5 2 6 4" xfId="3645" xr:uid="{00000000-0005-0000-0000-00003D0E0000}"/>
    <cellStyle name="Currency 2 4 5 2 6 4 2" xfId="3646" xr:uid="{00000000-0005-0000-0000-00003E0E0000}"/>
    <cellStyle name="Currency 2 4 5 2 6 4 2 2" xfId="3647" xr:uid="{00000000-0005-0000-0000-00003F0E0000}"/>
    <cellStyle name="Currency 2 4 5 2 6 4 3" xfId="3648" xr:uid="{00000000-0005-0000-0000-0000400E0000}"/>
    <cellStyle name="Currency 2 4 5 2 6 5" xfId="3649" xr:uid="{00000000-0005-0000-0000-0000410E0000}"/>
    <cellStyle name="Currency 2 4 5 2 6 5 2" xfId="3650" xr:uid="{00000000-0005-0000-0000-0000420E0000}"/>
    <cellStyle name="Currency 2 4 5 2 6 6" xfId="3651" xr:uid="{00000000-0005-0000-0000-0000430E0000}"/>
    <cellStyle name="Currency 2 4 5 2 6 6 2" xfId="3652" xr:uid="{00000000-0005-0000-0000-0000440E0000}"/>
    <cellStyle name="Currency 2 4 5 2 6 7" xfId="3653" xr:uid="{00000000-0005-0000-0000-0000450E0000}"/>
    <cellStyle name="Currency 2 4 5 2 7" xfId="3654" xr:uid="{00000000-0005-0000-0000-0000460E0000}"/>
    <cellStyle name="Currency 2 4 5 2 7 2" xfId="3655" xr:uid="{00000000-0005-0000-0000-0000470E0000}"/>
    <cellStyle name="Currency 2 4 5 2 7 2 2" xfId="3656" xr:uid="{00000000-0005-0000-0000-0000480E0000}"/>
    <cellStyle name="Currency 2 4 5 2 7 3" xfId="3657" xr:uid="{00000000-0005-0000-0000-0000490E0000}"/>
    <cellStyle name="Currency 2 4 5 2 8" xfId="3658" xr:uid="{00000000-0005-0000-0000-00004A0E0000}"/>
    <cellStyle name="Currency 2 4 5 2 8 2" xfId="3659" xr:uid="{00000000-0005-0000-0000-00004B0E0000}"/>
    <cellStyle name="Currency 2 4 5 2 8 2 2" xfId="3660" xr:uid="{00000000-0005-0000-0000-00004C0E0000}"/>
    <cellStyle name="Currency 2 4 5 2 8 3" xfId="3661" xr:uid="{00000000-0005-0000-0000-00004D0E0000}"/>
    <cellStyle name="Currency 2 4 5 3" xfId="3662" xr:uid="{00000000-0005-0000-0000-00004E0E0000}"/>
    <cellStyle name="Currency 2 4 5 3 10" xfId="3663" xr:uid="{00000000-0005-0000-0000-00004F0E0000}"/>
    <cellStyle name="Currency 2 4 5 3 2" xfId="3664" xr:uid="{00000000-0005-0000-0000-0000500E0000}"/>
    <cellStyle name="Currency 2 4 5 3 2 2" xfId="3665" xr:uid="{00000000-0005-0000-0000-0000510E0000}"/>
    <cellStyle name="Currency 2 4 5 3 2 3" xfId="3666" xr:uid="{00000000-0005-0000-0000-0000520E0000}"/>
    <cellStyle name="Currency 2 4 5 3 2 3 2" xfId="3667" xr:uid="{00000000-0005-0000-0000-0000530E0000}"/>
    <cellStyle name="Currency 2 4 5 3 2 3 3" xfId="3668" xr:uid="{00000000-0005-0000-0000-0000540E0000}"/>
    <cellStyle name="Currency 2 4 5 3 2 4" xfId="3669" xr:uid="{00000000-0005-0000-0000-0000550E0000}"/>
    <cellStyle name="Currency 2 4 5 3 2 4 2" xfId="3670" xr:uid="{00000000-0005-0000-0000-0000560E0000}"/>
    <cellStyle name="Currency 2 4 5 3 2 4 2 2" xfId="3671" xr:uid="{00000000-0005-0000-0000-0000570E0000}"/>
    <cellStyle name="Currency 2 4 5 3 2 4 3" xfId="3672" xr:uid="{00000000-0005-0000-0000-0000580E0000}"/>
    <cellStyle name="Currency 2 4 5 3 2 5" xfId="3673" xr:uid="{00000000-0005-0000-0000-0000590E0000}"/>
    <cellStyle name="Currency 2 4 5 3 2 5 2" xfId="3674" xr:uid="{00000000-0005-0000-0000-00005A0E0000}"/>
    <cellStyle name="Currency 2 4 5 3 2 5 2 2" xfId="3675" xr:uid="{00000000-0005-0000-0000-00005B0E0000}"/>
    <cellStyle name="Currency 2 4 5 3 2 5 3" xfId="3676" xr:uid="{00000000-0005-0000-0000-00005C0E0000}"/>
    <cellStyle name="Currency 2 4 5 3 2 6" xfId="3677" xr:uid="{00000000-0005-0000-0000-00005D0E0000}"/>
    <cellStyle name="Currency 2 4 5 3 2 6 2" xfId="3678" xr:uid="{00000000-0005-0000-0000-00005E0E0000}"/>
    <cellStyle name="Currency 2 4 5 3 2 6 2 2" xfId="3679" xr:uid="{00000000-0005-0000-0000-00005F0E0000}"/>
    <cellStyle name="Currency 2 4 5 3 2 6 3" xfId="3680" xr:uid="{00000000-0005-0000-0000-0000600E0000}"/>
    <cellStyle name="Currency 2 4 5 3 2 7" xfId="3681" xr:uid="{00000000-0005-0000-0000-0000610E0000}"/>
    <cellStyle name="Currency 2 4 5 3 2 7 2" xfId="3682" xr:uid="{00000000-0005-0000-0000-0000620E0000}"/>
    <cellStyle name="Currency 2 4 5 3 2 8" xfId="3683" xr:uid="{00000000-0005-0000-0000-0000630E0000}"/>
    <cellStyle name="Currency 2 4 5 3 2 8 2" xfId="3684" xr:uid="{00000000-0005-0000-0000-0000640E0000}"/>
    <cellStyle name="Currency 2 4 5 3 2 9" xfId="3685" xr:uid="{00000000-0005-0000-0000-0000650E0000}"/>
    <cellStyle name="Currency 2 4 5 3 3" xfId="3686" xr:uid="{00000000-0005-0000-0000-0000660E0000}"/>
    <cellStyle name="Currency 2 4 5 3 4" xfId="3687" xr:uid="{00000000-0005-0000-0000-0000670E0000}"/>
    <cellStyle name="Currency 2 4 5 3 4 2" xfId="3688" xr:uid="{00000000-0005-0000-0000-0000680E0000}"/>
    <cellStyle name="Currency 2 4 5 3 4 3" xfId="3689" xr:uid="{00000000-0005-0000-0000-0000690E0000}"/>
    <cellStyle name="Currency 2 4 5 3 5" xfId="3690" xr:uid="{00000000-0005-0000-0000-00006A0E0000}"/>
    <cellStyle name="Currency 2 4 5 3 5 2" xfId="3691" xr:uid="{00000000-0005-0000-0000-00006B0E0000}"/>
    <cellStyle name="Currency 2 4 5 3 5 2 2" xfId="3692" xr:uid="{00000000-0005-0000-0000-00006C0E0000}"/>
    <cellStyle name="Currency 2 4 5 3 5 3" xfId="3693" xr:uid="{00000000-0005-0000-0000-00006D0E0000}"/>
    <cellStyle name="Currency 2 4 5 3 6" xfId="3694" xr:uid="{00000000-0005-0000-0000-00006E0E0000}"/>
    <cellStyle name="Currency 2 4 5 3 6 2" xfId="3695" xr:uid="{00000000-0005-0000-0000-00006F0E0000}"/>
    <cellStyle name="Currency 2 4 5 3 6 2 2" xfId="3696" xr:uid="{00000000-0005-0000-0000-0000700E0000}"/>
    <cellStyle name="Currency 2 4 5 3 6 3" xfId="3697" xr:uid="{00000000-0005-0000-0000-0000710E0000}"/>
    <cellStyle name="Currency 2 4 5 3 7" xfId="3698" xr:uid="{00000000-0005-0000-0000-0000720E0000}"/>
    <cellStyle name="Currency 2 4 5 3 7 2" xfId="3699" xr:uid="{00000000-0005-0000-0000-0000730E0000}"/>
    <cellStyle name="Currency 2 4 5 3 7 2 2" xfId="3700" xr:uid="{00000000-0005-0000-0000-0000740E0000}"/>
    <cellStyle name="Currency 2 4 5 3 7 3" xfId="3701" xr:uid="{00000000-0005-0000-0000-0000750E0000}"/>
    <cellStyle name="Currency 2 4 5 3 8" xfId="3702" xr:uid="{00000000-0005-0000-0000-0000760E0000}"/>
    <cellStyle name="Currency 2 4 5 3 8 2" xfId="3703" xr:uid="{00000000-0005-0000-0000-0000770E0000}"/>
    <cellStyle name="Currency 2 4 5 3 9" xfId="3704" xr:uid="{00000000-0005-0000-0000-0000780E0000}"/>
    <cellStyle name="Currency 2 4 5 3 9 2" xfId="3705" xr:uid="{00000000-0005-0000-0000-0000790E0000}"/>
    <cellStyle name="Currency 2 4 5 4" xfId="3706" xr:uid="{00000000-0005-0000-0000-00007A0E0000}"/>
    <cellStyle name="Currency 2 4 5 4 2" xfId="3707" xr:uid="{00000000-0005-0000-0000-00007B0E0000}"/>
    <cellStyle name="Currency 2 4 5 4 2 10" xfId="3708" xr:uid="{00000000-0005-0000-0000-00007C0E0000}"/>
    <cellStyle name="Currency 2 4 5 4 2 2" xfId="3709" xr:uid="{00000000-0005-0000-0000-00007D0E0000}"/>
    <cellStyle name="Currency 2 4 5 4 2 3" xfId="3710" xr:uid="{00000000-0005-0000-0000-00007E0E0000}"/>
    <cellStyle name="Currency 2 4 5 4 2 4" xfId="3711" xr:uid="{00000000-0005-0000-0000-00007F0E0000}"/>
    <cellStyle name="Currency 2 4 5 4 2 4 2" xfId="3712" xr:uid="{00000000-0005-0000-0000-0000800E0000}"/>
    <cellStyle name="Currency 2 4 5 4 2 4 2 2" xfId="3713" xr:uid="{00000000-0005-0000-0000-0000810E0000}"/>
    <cellStyle name="Currency 2 4 5 4 2 4 3" xfId="3714" xr:uid="{00000000-0005-0000-0000-0000820E0000}"/>
    <cellStyle name="Currency 2 4 5 4 2 5" xfId="3715" xr:uid="{00000000-0005-0000-0000-0000830E0000}"/>
    <cellStyle name="Currency 2 4 5 4 2 5 2" xfId="3716" xr:uid="{00000000-0005-0000-0000-0000840E0000}"/>
    <cellStyle name="Currency 2 4 5 4 2 5 2 2" xfId="3717" xr:uid="{00000000-0005-0000-0000-0000850E0000}"/>
    <cellStyle name="Currency 2 4 5 4 2 5 3" xfId="3718" xr:uid="{00000000-0005-0000-0000-0000860E0000}"/>
    <cellStyle name="Currency 2 4 5 4 2 6" xfId="3719" xr:uid="{00000000-0005-0000-0000-0000870E0000}"/>
    <cellStyle name="Currency 2 4 5 4 2 6 2" xfId="3720" xr:uid="{00000000-0005-0000-0000-0000880E0000}"/>
    <cellStyle name="Currency 2 4 5 4 2 6 2 2" xfId="3721" xr:uid="{00000000-0005-0000-0000-0000890E0000}"/>
    <cellStyle name="Currency 2 4 5 4 2 6 3" xfId="3722" xr:uid="{00000000-0005-0000-0000-00008A0E0000}"/>
    <cellStyle name="Currency 2 4 5 4 2 7" xfId="3723" xr:uid="{00000000-0005-0000-0000-00008B0E0000}"/>
    <cellStyle name="Currency 2 4 5 4 2 7 2" xfId="3724" xr:uid="{00000000-0005-0000-0000-00008C0E0000}"/>
    <cellStyle name="Currency 2 4 5 4 2 8" xfId="3725" xr:uid="{00000000-0005-0000-0000-00008D0E0000}"/>
    <cellStyle name="Currency 2 4 5 4 2 8 2" xfId="3726" xr:uid="{00000000-0005-0000-0000-00008E0E0000}"/>
    <cellStyle name="Currency 2 4 5 4 2 9" xfId="3727" xr:uid="{00000000-0005-0000-0000-00008F0E0000}"/>
    <cellStyle name="Currency 2 4 5 4 3" xfId="3728" xr:uid="{00000000-0005-0000-0000-0000900E0000}"/>
    <cellStyle name="Currency 2 4 5 4 4" xfId="3729" xr:uid="{00000000-0005-0000-0000-0000910E0000}"/>
    <cellStyle name="Currency 2 4 5 4 4 2" xfId="3730" xr:uid="{00000000-0005-0000-0000-0000920E0000}"/>
    <cellStyle name="Currency 2 4 5 4 4 2 2" xfId="3731" xr:uid="{00000000-0005-0000-0000-0000930E0000}"/>
    <cellStyle name="Currency 2 4 5 4 4 3" xfId="3732" xr:uid="{00000000-0005-0000-0000-0000940E0000}"/>
    <cellStyle name="Currency 2 4 5 4 5" xfId="3733" xr:uid="{00000000-0005-0000-0000-0000950E0000}"/>
    <cellStyle name="Currency 2 4 5 4 5 2" xfId="3734" xr:uid="{00000000-0005-0000-0000-0000960E0000}"/>
    <cellStyle name="Currency 2 4 5 4 5 2 2" xfId="3735" xr:uid="{00000000-0005-0000-0000-0000970E0000}"/>
    <cellStyle name="Currency 2 4 5 4 5 3" xfId="3736" xr:uid="{00000000-0005-0000-0000-0000980E0000}"/>
    <cellStyle name="Currency 2 4 5 5" xfId="3737" xr:uid="{00000000-0005-0000-0000-0000990E0000}"/>
    <cellStyle name="Currency 2 4 5 5 2" xfId="3738" xr:uid="{00000000-0005-0000-0000-00009A0E0000}"/>
    <cellStyle name="Currency 2 4 5 5 3" xfId="3739" xr:uid="{00000000-0005-0000-0000-00009B0E0000}"/>
    <cellStyle name="Currency 2 4 5 5 3 2" xfId="3740" xr:uid="{00000000-0005-0000-0000-00009C0E0000}"/>
    <cellStyle name="Currency 2 4 5 5 3 3" xfId="3741" xr:uid="{00000000-0005-0000-0000-00009D0E0000}"/>
    <cellStyle name="Currency 2 4 5 5 4" xfId="3742" xr:uid="{00000000-0005-0000-0000-00009E0E0000}"/>
    <cellStyle name="Currency 2 4 5 5 4 2" xfId="3743" xr:uid="{00000000-0005-0000-0000-00009F0E0000}"/>
    <cellStyle name="Currency 2 4 5 5 4 2 2" xfId="3744" xr:uid="{00000000-0005-0000-0000-0000A00E0000}"/>
    <cellStyle name="Currency 2 4 5 5 4 3" xfId="3745" xr:uid="{00000000-0005-0000-0000-0000A10E0000}"/>
    <cellStyle name="Currency 2 4 5 5 5" xfId="3746" xr:uid="{00000000-0005-0000-0000-0000A20E0000}"/>
    <cellStyle name="Currency 2 4 5 5 5 2" xfId="3747" xr:uid="{00000000-0005-0000-0000-0000A30E0000}"/>
    <cellStyle name="Currency 2 4 5 5 5 2 2" xfId="3748" xr:uid="{00000000-0005-0000-0000-0000A40E0000}"/>
    <cellStyle name="Currency 2 4 5 5 5 3" xfId="3749" xr:uid="{00000000-0005-0000-0000-0000A50E0000}"/>
    <cellStyle name="Currency 2 4 5 5 6" xfId="3750" xr:uid="{00000000-0005-0000-0000-0000A60E0000}"/>
    <cellStyle name="Currency 2 4 5 5 6 2" xfId="3751" xr:uid="{00000000-0005-0000-0000-0000A70E0000}"/>
    <cellStyle name="Currency 2 4 5 5 6 2 2" xfId="3752" xr:uid="{00000000-0005-0000-0000-0000A80E0000}"/>
    <cellStyle name="Currency 2 4 5 5 6 3" xfId="3753" xr:uid="{00000000-0005-0000-0000-0000A90E0000}"/>
    <cellStyle name="Currency 2 4 5 5 7" xfId="3754" xr:uid="{00000000-0005-0000-0000-0000AA0E0000}"/>
    <cellStyle name="Currency 2 4 5 5 7 2" xfId="3755" xr:uid="{00000000-0005-0000-0000-0000AB0E0000}"/>
    <cellStyle name="Currency 2 4 5 5 8" xfId="3756" xr:uid="{00000000-0005-0000-0000-0000AC0E0000}"/>
    <cellStyle name="Currency 2 4 5 5 8 2" xfId="3757" xr:uid="{00000000-0005-0000-0000-0000AD0E0000}"/>
    <cellStyle name="Currency 2 4 5 5 9" xfId="3758" xr:uid="{00000000-0005-0000-0000-0000AE0E0000}"/>
    <cellStyle name="Currency 2 4 5 6" xfId="3759" xr:uid="{00000000-0005-0000-0000-0000AF0E0000}"/>
    <cellStyle name="Currency 2 4 5 6 2" xfId="3760" xr:uid="{00000000-0005-0000-0000-0000B00E0000}"/>
    <cellStyle name="Currency 2 4 5 6 3" xfId="3761" xr:uid="{00000000-0005-0000-0000-0000B10E0000}"/>
    <cellStyle name="Currency 2 4 5 7" xfId="3762" xr:uid="{00000000-0005-0000-0000-0000B20E0000}"/>
    <cellStyle name="Currency 2 4 5 8" xfId="3763" xr:uid="{00000000-0005-0000-0000-0000B30E0000}"/>
    <cellStyle name="Currency 2 4 5 8 2" xfId="3764" xr:uid="{00000000-0005-0000-0000-0000B40E0000}"/>
    <cellStyle name="Currency 2 4 5 8 2 2" xfId="3765" xr:uid="{00000000-0005-0000-0000-0000B50E0000}"/>
    <cellStyle name="Currency 2 4 5 8 3" xfId="3766" xr:uid="{00000000-0005-0000-0000-0000B60E0000}"/>
    <cellStyle name="Currency 2 4 5 8 4" xfId="3767" xr:uid="{00000000-0005-0000-0000-0000B70E0000}"/>
    <cellStyle name="Currency 2 4 5 9" xfId="3768" xr:uid="{00000000-0005-0000-0000-0000B80E0000}"/>
    <cellStyle name="Currency 2 4 5 9 2" xfId="3769" xr:uid="{00000000-0005-0000-0000-0000B90E0000}"/>
    <cellStyle name="Currency 2 4 5 9 2 2" xfId="3770" xr:uid="{00000000-0005-0000-0000-0000BA0E0000}"/>
    <cellStyle name="Currency 2 4 5 9 3" xfId="3771" xr:uid="{00000000-0005-0000-0000-0000BB0E0000}"/>
    <cellStyle name="Currency 2 4 6" xfId="3772" xr:uid="{00000000-0005-0000-0000-0000BC0E0000}"/>
    <cellStyle name="Currency 2 4 6 2" xfId="3773" xr:uid="{00000000-0005-0000-0000-0000BD0E0000}"/>
    <cellStyle name="Currency 2 4 6 2 2" xfId="3774" xr:uid="{00000000-0005-0000-0000-0000BE0E0000}"/>
    <cellStyle name="Currency 2 4 6 2 3" xfId="3775" xr:uid="{00000000-0005-0000-0000-0000BF0E0000}"/>
    <cellStyle name="Currency 2 4 6 2 3 2" xfId="3776" xr:uid="{00000000-0005-0000-0000-0000C00E0000}"/>
    <cellStyle name="Currency 2 4 6 2 3 3" xfId="3777" xr:uid="{00000000-0005-0000-0000-0000C10E0000}"/>
    <cellStyle name="Currency 2 4 6 2 4" xfId="3778" xr:uid="{00000000-0005-0000-0000-0000C20E0000}"/>
    <cellStyle name="Currency 2 4 6 2 4 2" xfId="3779" xr:uid="{00000000-0005-0000-0000-0000C30E0000}"/>
    <cellStyle name="Currency 2 4 6 2 4 2 2" xfId="3780" xr:uid="{00000000-0005-0000-0000-0000C40E0000}"/>
    <cellStyle name="Currency 2 4 6 2 4 3" xfId="3781" xr:uid="{00000000-0005-0000-0000-0000C50E0000}"/>
    <cellStyle name="Currency 2 4 6 2 5" xfId="3782" xr:uid="{00000000-0005-0000-0000-0000C60E0000}"/>
    <cellStyle name="Currency 2 4 6 2 5 2" xfId="3783" xr:uid="{00000000-0005-0000-0000-0000C70E0000}"/>
    <cellStyle name="Currency 2 4 6 2 5 2 2" xfId="3784" xr:uid="{00000000-0005-0000-0000-0000C80E0000}"/>
    <cellStyle name="Currency 2 4 6 2 5 3" xfId="3785" xr:uid="{00000000-0005-0000-0000-0000C90E0000}"/>
    <cellStyle name="Currency 2 4 6 2 6" xfId="3786" xr:uid="{00000000-0005-0000-0000-0000CA0E0000}"/>
    <cellStyle name="Currency 2 4 6 2 6 2" xfId="3787" xr:uid="{00000000-0005-0000-0000-0000CB0E0000}"/>
    <cellStyle name="Currency 2 4 6 2 6 2 2" xfId="3788" xr:uid="{00000000-0005-0000-0000-0000CC0E0000}"/>
    <cellStyle name="Currency 2 4 6 2 6 3" xfId="3789" xr:uid="{00000000-0005-0000-0000-0000CD0E0000}"/>
    <cellStyle name="Currency 2 4 6 2 7" xfId="3790" xr:uid="{00000000-0005-0000-0000-0000CE0E0000}"/>
    <cellStyle name="Currency 2 4 6 2 7 2" xfId="3791" xr:uid="{00000000-0005-0000-0000-0000CF0E0000}"/>
    <cellStyle name="Currency 2 4 6 2 8" xfId="3792" xr:uid="{00000000-0005-0000-0000-0000D00E0000}"/>
    <cellStyle name="Currency 2 4 6 2 8 2" xfId="3793" xr:uid="{00000000-0005-0000-0000-0000D10E0000}"/>
    <cellStyle name="Currency 2 4 6 2 9" xfId="3794" xr:uid="{00000000-0005-0000-0000-0000D20E0000}"/>
    <cellStyle name="Currency 2 4 6 3" xfId="3795" xr:uid="{00000000-0005-0000-0000-0000D30E0000}"/>
    <cellStyle name="Currency 2 4 6 3 2" xfId="3796" xr:uid="{00000000-0005-0000-0000-0000D40E0000}"/>
    <cellStyle name="Currency 2 4 6 3 3" xfId="3797" xr:uid="{00000000-0005-0000-0000-0000D50E0000}"/>
    <cellStyle name="Currency 2 4 6 3 3 2" xfId="3798" xr:uid="{00000000-0005-0000-0000-0000D60E0000}"/>
    <cellStyle name="Currency 2 4 6 3 3 3" xfId="3799" xr:uid="{00000000-0005-0000-0000-0000D70E0000}"/>
    <cellStyle name="Currency 2 4 6 3 4" xfId="3800" xr:uid="{00000000-0005-0000-0000-0000D80E0000}"/>
    <cellStyle name="Currency 2 4 6 3 4 2" xfId="3801" xr:uid="{00000000-0005-0000-0000-0000D90E0000}"/>
    <cellStyle name="Currency 2 4 6 3 4 2 2" xfId="3802" xr:uid="{00000000-0005-0000-0000-0000DA0E0000}"/>
    <cellStyle name="Currency 2 4 6 3 4 3" xfId="3803" xr:uid="{00000000-0005-0000-0000-0000DB0E0000}"/>
    <cellStyle name="Currency 2 4 6 3 5" xfId="3804" xr:uid="{00000000-0005-0000-0000-0000DC0E0000}"/>
    <cellStyle name="Currency 2 4 6 3 5 2" xfId="3805" xr:uid="{00000000-0005-0000-0000-0000DD0E0000}"/>
    <cellStyle name="Currency 2 4 6 3 5 2 2" xfId="3806" xr:uid="{00000000-0005-0000-0000-0000DE0E0000}"/>
    <cellStyle name="Currency 2 4 6 3 5 3" xfId="3807" xr:uid="{00000000-0005-0000-0000-0000DF0E0000}"/>
    <cellStyle name="Currency 2 4 6 3 6" xfId="3808" xr:uid="{00000000-0005-0000-0000-0000E00E0000}"/>
    <cellStyle name="Currency 2 4 6 3 6 2" xfId="3809" xr:uid="{00000000-0005-0000-0000-0000E10E0000}"/>
    <cellStyle name="Currency 2 4 6 3 6 2 2" xfId="3810" xr:uid="{00000000-0005-0000-0000-0000E20E0000}"/>
    <cellStyle name="Currency 2 4 6 3 6 3" xfId="3811" xr:uid="{00000000-0005-0000-0000-0000E30E0000}"/>
    <cellStyle name="Currency 2 4 6 3 7" xfId="3812" xr:uid="{00000000-0005-0000-0000-0000E40E0000}"/>
    <cellStyle name="Currency 2 4 6 3 7 2" xfId="3813" xr:uid="{00000000-0005-0000-0000-0000E50E0000}"/>
    <cellStyle name="Currency 2 4 6 3 8" xfId="3814" xr:uid="{00000000-0005-0000-0000-0000E60E0000}"/>
    <cellStyle name="Currency 2 4 6 3 8 2" xfId="3815" xr:uid="{00000000-0005-0000-0000-0000E70E0000}"/>
    <cellStyle name="Currency 2 4 6 3 9" xfId="3816" xr:uid="{00000000-0005-0000-0000-0000E80E0000}"/>
    <cellStyle name="Currency 2 4 6 4" xfId="3817" xr:uid="{00000000-0005-0000-0000-0000E90E0000}"/>
    <cellStyle name="Currency 2 4 6 4 2" xfId="3818" xr:uid="{00000000-0005-0000-0000-0000EA0E0000}"/>
    <cellStyle name="Currency 2 4 6 4 3" xfId="3819" xr:uid="{00000000-0005-0000-0000-0000EB0E0000}"/>
    <cellStyle name="Currency 2 4 6 4 3 2" xfId="3820" xr:uid="{00000000-0005-0000-0000-0000EC0E0000}"/>
    <cellStyle name="Currency 2 4 6 4 3 2 2" xfId="3821" xr:uid="{00000000-0005-0000-0000-0000ED0E0000}"/>
    <cellStyle name="Currency 2 4 6 4 3 3" xfId="3822" xr:uid="{00000000-0005-0000-0000-0000EE0E0000}"/>
    <cellStyle name="Currency 2 4 6 4 4" xfId="3823" xr:uid="{00000000-0005-0000-0000-0000EF0E0000}"/>
    <cellStyle name="Currency 2 4 6 4 4 2" xfId="3824" xr:uid="{00000000-0005-0000-0000-0000F00E0000}"/>
    <cellStyle name="Currency 2 4 6 4 4 2 2" xfId="3825" xr:uid="{00000000-0005-0000-0000-0000F10E0000}"/>
    <cellStyle name="Currency 2 4 6 4 4 3" xfId="3826" xr:uid="{00000000-0005-0000-0000-0000F20E0000}"/>
    <cellStyle name="Currency 2 4 6 4 5" xfId="3827" xr:uid="{00000000-0005-0000-0000-0000F30E0000}"/>
    <cellStyle name="Currency 2 4 6 4 5 2" xfId="3828" xr:uid="{00000000-0005-0000-0000-0000F40E0000}"/>
    <cellStyle name="Currency 2 4 6 4 5 2 2" xfId="3829" xr:uid="{00000000-0005-0000-0000-0000F50E0000}"/>
    <cellStyle name="Currency 2 4 6 4 5 3" xfId="3830" xr:uid="{00000000-0005-0000-0000-0000F60E0000}"/>
    <cellStyle name="Currency 2 4 6 4 6" xfId="3831" xr:uid="{00000000-0005-0000-0000-0000F70E0000}"/>
    <cellStyle name="Currency 2 4 6 4 6 2" xfId="3832" xr:uid="{00000000-0005-0000-0000-0000F80E0000}"/>
    <cellStyle name="Currency 2 4 6 4 7" xfId="3833" xr:uid="{00000000-0005-0000-0000-0000F90E0000}"/>
    <cellStyle name="Currency 2 4 6 4 7 2" xfId="3834" xr:uid="{00000000-0005-0000-0000-0000FA0E0000}"/>
    <cellStyle name="Currency 2 4 6 4 8" xfId="3835" xr:uid="{00000000-0005-0000-0000-0000FB0E0000}"/>
    <cellStyle name="Currency 2 4 6 4 9" xfId="3836" xr:uid="{00000000-0005-0000-0000-0000FC0E0000}"/>
    <cellStyle name="Currency 2 4 6 5" xfId="3837" xr:uid="{00000000-0005-0000-0000-0000FD0E0000}"/>
    <cellStyle name="Currency 2 4 6 5 2" xfId="3838" xr:uid="{00000000-0005-0000-0000-0000FE0E0000}"/>
    <cellStyle name="Currency 2 4 6 5 3" xfId="3839" xr:uid="{00000000-0005-0000-0000-0000FF0E0000}"/>
    <cellStyle name="Currency 2 4 6 6" xfId="3840" xr:uid="{00000000-0005-0000-0000-0000000F0000}"/>
    <cellStyle name="Currency 2 4 6 6 2" xfId="3841" xr:uid="{00000000-0005-0000-0000-0000010F0000}"/>
    <cellStyle name="Currency 2 4 6 6 2 2" xfId="3842" xr:uid="{00000000-0005-0000-0000-0000020F0000}"/>
    <cellStyle name="Currency 2 4 6 6 2 2 2" xfId="3843" xr:uid="{00000000-0005-0000-0000-0000030F0000}"/>
    <cellStyle name="Currency 2 4 6 6 2 3" xfId="3844" xr:uid="{00000000-0005-0000-0000-0000040F0000}"/>
    <cellStyle name="Currency 2 4 6 6 3" xfId="3845" xr:uid="{00000000-0005-0000-0000-0000050F0000}"/>
    <cellStyle name="Currency 2 4 6 6 3 2" xfId="3846" xr:uid="{00000000-0005-0000-0000-0000060F0000}"/>
    <cellStyle name="Currency 2 4 6 6 3 2 2" xfId="3847" xr:uid="{00000000-0005-0000-0000-0000070F0000}"/>
    <cellStyle name="Currency 2 4 6 6 3 3" xfId="3848" xr:uid="{00000000-0005-0000-0000-0000080F0000}"/>
    <cellStyle name="Currency 2 4 6 6 4" xfId="3849" xr:uid="{00000000-0005-0000-0000-0000090F0000}"/>
    <cellStyle name="Currency 2 4 6 6 4 2" xfId="3850" xr:uid="{00000000-0005-0000-0000-00000A0F0000}"/>
    <cellStyle name="Currency 2 4 6 6 4 2 2" xfId="3851" xr:uid="{00000000-0005-0000-0000-00000B0F0000}"/>
    <cellStyle name="Currency 2 4 6 6 4 3" xfId="3852" xr:uid="{00000000-0005-0000-0000-00000C0F0000}"/>
    <cellStyle name="Currency 2 4 6 6 5" xfId="3853" xr:uid="{00000000-0005-0000-0000-00000D0F0000}"/>
    <cellStyle name="Currency 2 4 6 6 5 2" xfId="3854" xr:uid="{00000000-0005-0000-0000-00000E0F0000}"/>
    <cellStyle name="Currency 2 4 6 6 6" xfId="3855" xr:uid="{00000000-0005-0000-0000-00000F0F0000}"/>
    <cellStyle name="Currency 2 4 6 6 6 2" xfId="3856" xr:uid="{00000000-0005-0000-0000-0000100F0000}"/>
    <cellStyle name="Currency 2 4 6 6 7" xfId="3857" xr:uid="{00000000-0005-0000-0000-0000110F0000}"/>
    <cellStyle name="Currency 2 4 6 7" xfId="3858" xr:uid="{00000000-0005-0000-0000-0000120F0000}"/>
    <cellStyle name="Currency 2 4 6 7 2" xfId="3859" xr:uid="{00000000-0005-0000-0000-0000130F0000}"/>
    <cellStyle name="Currency 2 4 6 7 2 2" xfId="3860" xr:uid="{00000000-0005-0000-0000-0000140F0000}"/>
    <cellStyle name="Currency 2 4 6 7 3" xfId="3861" xr:uid="{00000000-0005-0000-0000-0000150F0000}"/>
    <cellStyle name="Currency 2 4 6 8" xfId="3862" xr:uid="{00000000-0005-0000-0000-0000160F0000}"/>
    <cellStyle name="Currency 2 4 6 8 2" xfId="3863" xr:uid="{00000000-0005-0000-0000-0000170F0000}"/>
    <cellStyle name="Currency 2 4 6 8 2 2" xfId="3864" xr:uid="{00000000-0005-0000-0000-0000180F0000}"/>
    <cellStyle name="Currency 2 4 6 8 3" xfId="3865" xr:uid="{00000000-0005-0000-0000-0000190F0000}"/>
    <cellStyle name="Currency 2 4 7" xfId="3866" xr:uid="{00000000-0005-0000-0000-00001A0F0000}"/>
    <cellStyle name="Currency 2 4 7 10" xfId="3867" xr:uid="{00000000-0005-0000-0000-00001B0F0000}"/>
    <cellStyle name="Currency 2 4 7 2" xfId="3868" xr:uid="{00000000-0005-0000-0000-00001C0F0000}"/>
    <cellStyle name="Currency 2 4 7 2 2" xfId="3869" xr:uid="{00000000-0005-0000-0000-00001D0F0000}"/>
    <cellStyle name="Currency 2 4 7 2 3" xfId="3870" xr:uid="{00000000-0005-0000-0000-00001E0F0000}"/>
    <cellStyle name="Currency 2 4 7 2 3 2" xfId="3871" xr:uid="{00000000-0005-0000-0000-00001F0F0000}"/>
    <cellStyle name="Currency 2 4 7 2 3 3" xfId="3872" xr:uid="{00000000-0005-0000-0000-0000200F0000}"/>
    <cellStyle name="Currency 2 4 7 2 4" xfId="3873" xr:uid="{00000000-0005-0000-0000-0000210F0000}"/>
    <cellStyle name="Currency 2 4 7 2 4 2" xfId="3874" xr:uid="{00000000-0005-0000-0000-0000220F0000}"/>
    <cellStyle name="Currency 2 4 7 2 4 2 2" xfId="3875" xr:uid="{00000000-0005-0000-0000-0000230F0000}"/>
    <cellStyle name="Currency 2 4 7 2 4 3" xfId="3876" xr:uid="{00000000-0005-0000-0000-0000240F0000}"/>
    <cellStyle name="Currency 2 4 7 2 5" xfId="3877" xr:uid="{00000000-0005-0000-0000-0000250F0000}"/>
    <cellStyle name="Currency 2 4 7 2 5 2" xfId="3878" xr:uid="{00000000-0005-0000-0000-0000260F0000}"/>
    <cellStyle name="Currency 2 4 7 2 5 2 2" xfId="3879" xr:uid="{00000000-0005-0000-0000-0000270F0000}"/>
    <cellStyle name="Currency 2 4 7 2 5 3" xfId="3880" xr:uid="{00000000-0005-0000-0000-0000280F0000}"/>
    <cellStyle name="Currency 2 4 7 2 6" xfId="3881" xr:uid="{00000000-0005-0000-0000-0000290F0000}"/>
    <cellStyle name="Currency 2 4 7 2 6 2" xfId="3882" xr:uid="{00000000-0005-0000-0000-00002A0F0000}"/>
    <cellStyle name="Currency 2 4 7 2 6 2 2" xfId="3883" xr:uid="{00000000-0005-0000-0000-00002B0F0000}"/>
    <cellStyle name="Currency 2 4 7 2 6 3" xfId="3884" xr:uid="{00000000-0005-0000-0000-00002C0F0000}"/>
    <cellStyle name="Currency 2 4 7 2 7" xfId="3885" xr:uid="{00000000-0005-0000-0000-00002D0F0000}"/>
    <cellStyle name="Currency 2 4 7 2 7 2" xfId="3886" xr:uid="{00000000-0005-0000-0000-00002E0F0000}"/>
    <cellStyle name="Currency 2 4 7 2 8" xfId="3887" xr:uid="{00000000-0005-0000-0000-00002F0F0000}"/>
    <cellStyle name="Currency 2 4 7 2 8 2" xfId="3888" xr:uid="{00000000-0005-0000-0000-0000300F0000}"/>
    <cellStyle name="Currency 2 4 7 2 9" xfId="3889" xr:uid="{00000000-0005-0000-0000-0000310F0000}"/>
    <cellStyle name="Currency 2 4 7 3" xfId="3890" xr:uid="{00000000-0005-0000-0000-0000320F0000}"/>
    <cellStyle name="Currency 2 4 7 4" xfId="3891" xr:uid="{00000000-0005-0000-0000-0000330F0000}"/>
    <cellStyle name="Currency 2 4 7 4 2" xfId="3892" xr:uid="{00000000-0005-0000-0000-0000340F0000}"/>
    <cellStyle name="Currency 2 4 7 4 3" xfId="3893" xr:uid="{00000000-0005-0000-0000-0000350F0000}"/>
    <cellStyle name="Currency 2 4 7 5" xfId="3894" xr:uid="{00000000-0005-0000-0000-0000360F0000}"/>
    <cellStyle name="Currency 2 4 7 5 2" xfId="3895" xr:uid="{00000000-0005-0000-0000-0000370F0000}"/>
    <cellStyle name="Currency 2 4 7 5 2 2" xfId="3896" xr:uid="{00000000-0005-0000-0000-0000380F0000}"/>
    <cellStyle name="Currency 2 4 7 5 3" xfId="3897" xr:uid="{00000000-0005-0000-0000-0000390F0000}"/>
    <cellStyle name="Currency 2 4 7 6" xfId="3898" xr:uid="{00000000-0005-0000-0000-00003A0F0000}"/>
    <cellStyle name="Currency 2 4 7 6 2" xfId="3899" xr:uid="{00000000-0005-0000-0000-00003B0F0000}"/>
    <cellStyle name="Currency 2 4 7 6 2 2" xfId="3900" xr:uid="{00000000-0005-0000-0000-00003C0F0000}"/>
    <cellStyle name="Currency 2 4 7 6 3" xfId="3901" xr:uid="{00000000-0005-0000-0000-00003D0F0000}"/>
    <cellStyle name="Currency 2 4 7 7" xfId="3902" xr:uid="{00000000-0005-0000-0000-00003E0F0000}"/>
    <cellStyle name="Currency 2 4 7 7 2" xfId="3903" xr:uid="{00000000-0005-0000-0000-00003F0F0000}"/>
    <cellStyle name="Currency 2 4 7 7 2 2" xfId="3904" xr:uid="{00000000-0005-0000-0000-0000400F0000}"/>
    <cellStyle name="Currency 2 4 7 7 3" xfId="3905" xr:uid="{00000000-0005-0000-0000-0000410F0000}"/>
    <cellStyle name="Currency 2 4 7 8" xfId="3906" xr:uid="{00000000-0005-0000-0000-0000420F0000}"/>
    <cellStyle name="Currency 2 4 7 8 2" xfId="3907" xr:uid="{00000000-0005-0000-0000-0000430F0000}"/>
    <cellStyle name="Currency 2 4 7 9" xfId="3908" xr:uid="{00000000-0005-0000-0000-0000440F0000}"/>
    <cellStyle name="Currency 2 4 7 9 2" xfId="3909" xr:uid="{00000000-0005-0000-0000-0000450F0000}"/>
    <cellStyle name="Currency 2 4 8" xfId="3910" xr:uid="{00000000-0005-0000-0000-0000460F0000}"/>
    <cellStyle name="Currency 2 4 8 2" xfId="3911" xr:uid="{00000000-0005-0000-0000-0000470F0000}"/>
    <cellStyle name="Currency 2 4 8 2 10" xfId="3912" xr:uid="{00000000-0005-0000-0000-0000480F0000}"/>
    <cellStyle name="Currency 2 4 8 2 2" xfId="3913" xr:uid="{00000000-0005-0000-0000-0000490F0000}"/>
    <cellStyle name="Currency 2 4 8 2 3" xfId="3914" xr:uid="{00000000-0005-0000-0000-00004A0F0000}"/>
    <cellStyle name="Currency 2 4 8 2 4" xfId="3915" xr:uid="{00000000-0005-0000-0000-00004B0F0000}"/>
    <cellStyle name="Currency 2 4 8 2 4 2" xfId="3916" xr:uid="{00000000-0005-0000-0000-00004C0F0000}"/>
    <cellStyle name="Currency 2 4 8 2 4 2 2" xfId="3917" xr:uid="{00000000-0005-0000-0000-00004D0F0000}"/>
    <cellStyle name="Currency 2 4 8 2 4 3" xfId="3918" xr:uid="{00000000-0005-0000-0000-00004E0F0000}"/>
    <cellStyle name="Currency 2 4 8 2 5" xfId="3919" xr:uid="{00000000-0005-0000-0000-00004F0F0000}"/>
    <cellStyle name="Currency 2 4 8 2 5 2" xfId="3920" xr:uid="{00000000-0005-0000-0000-0000500F0000}"/>
    <cellStyle name="Currency 2 4 8 2 5 2 2" xfId="3921" xr:uid="{00000000-0005-0000-0000-0000510F0000}"/>
    <cellStyle name="Currency 2 4 8 2 5 3" xfId="3922" xr:uid="{00000000-0005-0000-0000-0000520F0000}"/>
    <cellStyle name="Currency 2 4 8 2 6" xfId="3923" xr:uid="{00000000-0005-0000-0000-0000530F0000}"/>
    <cellStyle name="Currency 2 4 8 2 6 2" xfId="3924" xr:uid="{00000000-0005-0000-0000-0000540F0000}"/>
    <cellStyle name="Currency 2 4 8 2 6 2 2" xfId="3925" xr:uid="{00000000-0005-0000-0000-0000550F0000}"/>
    <cellStyle name="Currency 2 4 8 2 6 3" xfId="3926" xr:uid="{00000000-0005-0000-0000-0000560F0000}"/>
    <cellStyle name="Currency 2 4 8 2 7" xfId="3927" xr:uid="{00000000-0005-0000-0000-0000570F0000}"/>
    <cellStyle name="Currency 2 4 8 2 7 2" xfId="3928" xr:uid="{00000000-0005-0000-0000-0000580F0000}"/>
    <cellStyle name="Currency 2 4 8 2 8" xfId="3929" xr:uid="{00000000-0005-0000-0000-0000590F0000}"/>
    <cellStyle name="Currency 2 4 8 2 8 2" xfId="3930" xr:uid="{00000000-0005-0000-0000-00005A0F0000}"/>
    <cellStyle name="Currency 2 4 8 2 9" xfId="3931" xr:uid="{00000000-0005-0000-0000-00005B0F0000}"/>
    <cellStyle name="Currency 2 4 8 3" xfId="3932" xr:uid="{00000000-0005-0000-0000-00005C0F0000}"/>
    <cellStyle name="Currency 2 4 8 4" xfId="3933" xr:uid="{00000000-0005-0000-0000-00005D0F0000}"/>
    <cellStyle name="Currency 2 4 8 4 2" xfId="3934" xr:uid="{00000000-0005-0000-0000-00005E0F0000}"/>
    <cellStyle name="Currency 2 4 8 4 2 2" xfId="3935" xr:uid="{00000000-0005-0000-0000-00005F0F0000}"/>
    <cellStyle name="Currency 2 4 8 4 3" xfId="3936" xr:uid="{00000000-0005-0000-0000-0000600F0000}"/>
    <cellStyle name="Currency 2 4 8 5" xfId="3937" xr:uid="{00000000-0005-0000-0000-0000610F0000}"/>
    <cellStyle name="Currency 2 4 8 5 2" xfId="3938" xr:uid="{00000000-0005-0000-0000-0000620F0000}"/>
    <cellStyle name="Currency 2 4 8 5 2 2" xfId="3939" xr:uid="{00000000-0005-0000-0000-0000630F0000}"/>
    <cellStyle name="Currency 2 4 8 5 3" xfId="3940" xr:uid="{00000000-0005-0000-0000-0000640F0000}"/>
    <cellStyle name="Currency 2 4 9" xfId="3941" xr:uid="{00000000-0005-0000-0000-0000650F0000}"/>
    <cellStyle name="Currency 2 4 9 2" xfId="3942" xr:uid="{00000000-0005-0000-0000-0000660F0000}"/>
    <cellStyle name="Currency 2 4 9 3" xfId="3943" xr:uid="{00000000-0005-0000-0000-0000670F0000}"/>
    <cellStyle name="Currency 2 4 9 3 2" xfId="3944" xr:uid="{00000000-0005-0000-0000-0000680F0000}"/>
    <cellStyle name="Currency 2 4 9 3 3" xfId="3945" xr:uid="{00000000-0005-0000-0000-0000690F0000}"/>
    <cellStyle name="Currency 2 4 9 4" xfId="3946" xr:uid="{00000000-0005-0000-0000-00006A0F0000}"/>
    <cellStyle name="Currency 2 4 9 4 2" xfId="3947" xr:uid="{00000000-0005-0000-0000-00006B0F0000}"/>
    <cellStyle name="Currency 2 4 9 4 2 2" xfId="3948" xr:uid="{00000000-0005-0000-0000-00006C0F0000}"/>
    <cellStyle name="Currency 2 4 9 4 3" xfId="3949" xr:uid="{00000000-0005-0000-0000-00006D0F0000}"/>
    <cellStyle name="Currency 2 4 9 5" xfId="3950" xr:uid="{00000000-0005-0000-0000-00006E0F0000}"/>
    <cellStyle name="Currency 2 4 9 5 2" xfId="3951" xr:uid="{00000000-0005-0000-0000-00006F0F0000}"/>
    <cellStyle name="Currency 2 4 9 5 2 2" xfId="3952" xr:uid="{00000000-0005-0000-0000-0000700F0000}"/>
    <cellStyle name="Currency 2 4 9 5 3" xfId="3953" xr:uid="{00000000-0005-0000-0000-0000710F0000}"/>
    <cellStyle name="Currency 2 4 9 6" xfId="3954" xr:uid="{00000000-0005-0000-0000-0000720F0000}"/>
    <cellStyle name="Currency 2 4 9 6 2" xfId="3955" xr:uid="{00000000-0005-0000-0000-0000730F0000}"/>
    <cellStyle name="Currency 2 4 9 6 2 2" xfId="3956" xr:uid="{00000000-0005-0000-0000-0000740F0000}"/>
    <cellStyle name="Currency 2 4 9 6 3" xfId="3957" xr:uid="{00000000-0005-0000-0000-0000750F0000}"/>
    <cellStyle name="Currency 2 4 9 7" xfId="3958" xr:uid="{00000000-0005-0000-0000-0000760F0000}"/>
    <cellStyle name="Currency 2 4 9 7 2" xfId="3959" xr:uid="{00000000-0005-0000-0000-0000770F0000}"/>
    <cellStyle name="Currency 2 4 9 8" xfId="3960" xr:uid="{00000000-0005-0000-0000-0000780F0000}"/>
    <cellStyle name="Currency 2 4 9 8 2" xfId="3961" xr:uid="{00000000-0005-0000-0000-0000790F0000}"/>
    <cellStyle name="Currency 2 4 9 9" xfId="3962" xr:uid="{00000000-0005-0000-0000-00007A0F0000}"/>
    <cellStyle name="Currency 2 5" xfId="3963" xr:uid="{00000000-0005-0000-0000-00007B0F0000}"/>
    <cellStyle name="Currency 2 5 10" xfId="3964" xr:uid="{00000000-0005-0000-0000-00007C0F0000}"/>
    <cellStyle name="Currency 2 5 10 2" xfId="3965" xr:uid="{00000000-0005-0000-0000-00007D0F0000}"/>
    <cellStyle name="Currency 2 5 10 3" xfId="3966" xr:uid="{00000000-0005-0000-0000-00007E0F0000}"/>
    <cellStyle name="Currency 2 5 11" xfId="3967" xr:uid="{00000000-0005-0000-0000-00007F0F0000}"/>
    <cellStyle name="Currency 2 5 12" xfId="3968" xr:uid="{00000000-0005-0000-0000-0000800F0000}"/>
    <cellStyle name="Currency 2 5 12 2" xfId="3969" xr:uid="{00000000-0005-0000-0000-0000810F0000}"/>
    <cellStyle name="Currency 2 5 12 2 2" xfId="3970" xr:uid="{00000000-0005-0000-0000-0000820F0000}"/>
    <cellStyle name="Currency 2 5 12 3" xfId="3971" xr:uid="{00000000-0005-0000-0000-0000830F0000}"/>
    <cellStyle name="Currency 2 5 12 4" xfId="3972" xr:uid="{00000000-0005-0000-0000-0000840F0000}"/>
    <cellStyle name="Currency 2 5 13" xfId="3973" xr:uid="{00000000-0005-0000-0000-0000850F0000}"/>
    <cellStyle name="Currency 2 5 13 2" xfId="3974" xr:uid="{00000000-0005-0000-0000-0000860F0000}"/>
    <cellStyle name="Currency 2 5 13 2 2" xfId="3975" xr:uid="{00000000-0005-0000-0000-0000870F0000}"/>
    <cellStyle name="Currency 2 5 13 3" xfId="3976" xr:uid="{00000000-0005-0000-0000-0000880F0000}"/>
    <cellStyle name="Currency 2 5 14" xfId="3977" xr:uid="{00000000-0005-0000-0000-0000890F0000}"/>
    <cellStyle name="Currency 2 5 14 2" xfId="3978" xr:uid="{00000000-0005-0000-0000-00008A0F0000}"/>
    <cellStyle name="Currency 2 5 14 2 2" xfId="3979" xr:uid="{00000000-0005-0000-0000-00008B0F0000}"/>
    <cellStyle name="Currency 2 5 14 3" xfId="3980" xr:uid="{00000000-0005-0000-0000-00008C0F0000}"/>
    <cellStyle name="Currency 2 5 15" xfId="3981" xr:uid="{00000000-0005-0000-0000-00008D0F0000}"/>
    <cellStyle name="Currency 2 5 15 2" xfId="3982" xr:uid="{00000000-0005-0000-0000-00008E0F0000}"/>
    <cellStyle name="Currency 2 5 16" xfId="3983" xr:uid="{00000000-0005-0000-0000-00008F0F0000}"/>
    <cellStyle name="Currency 2 5 16 2" xfId="3984" xr:uid="{00000000-0005-0000-0000-0000900F0000}"/>
    <cellStyle name="Currency 2 5 17" xfId="3985" xr:uid="{00000000-0005-0000-0000-0000910F0000}"/>
    <cellStyle name="Currency 2 5 18" xfId="3986" xr:uid="{00000000-0005-0000-0000-0000920F0000}"/>
    <cellStyle name="Currency 2 5 19" xfId="3987" xr:uid="{00000000-0005-0000-0000-0000930F0000}"/>
    <cellStyle name="Currency 2 5 2" xfId="3988" xr:uid="{00000000-0005-0000-0000-0000940F0000}"/>
    <cellStyle name="Currency 2 5 2 10" xfId="3989" xr:uid="{00000000-0005-0000-0000-0000950F0000}"/>
    <cellStyle name="Currency 2 5 2 10 2" xfId="3990" xr:uid="{00000000-0005-0000-0000-0000960F0000}"/>
    <cellStyle name="Currency 2 5 2 10 2 2" xfId="3991" xr:uid="{00000000-0005-0000-0000-0000970F0000}"/>
    <cellStyle name="Currency 2 5 2 10 3" xfId="3992" xr:uid="{00000000-0005-0000-0000-0000980F0000}"/>
    <cellStyle name="Currency 2 5 2 10 4" xfId="3993" xr:uid="{00000000-0005-0000-0000-0000990F0000}"/>
    <cellStyle name="Currency 2 5 2 11" xfId="3994" xr:uid="{00000000-0005-0000-0000-00009A0F0000}"/>
    <cellStyle name="Currency 2 5 2 11 2" xfId="3995" xr:uid="{00000000-0005-0000-0000-00009B0F0000}"/>
    <cellStyle name="Currency 2 5 2 11 2 2" xfId="3996" xr:uid="{00000000-0005-0000-0000-00009C0F0000}"/>
    <cellStyle name="Currency 2 5 2 11 3" xfId="3997" xr:uid="{00000000-0005-0000-0000-00009D0F0000}"/>
    <cellStyle name="Currency 2 5 2 12" xfId="3998" xr:uid="{00000000-0005-0000-0000-00009E0F0000}"/>
    <cellStyle name="Currency 2 5 2 12 2" xfId="3999" xr:uid="{00000000-0005-0000-0000-00009F0F0000}"/>
    <cellStyle name="Currency 2 5 2 12 2 2" xfId="4000" xr:uid="{00000000-0005-0000-0000-0000A00F0000}"/>
    <cellStyle name="Currency 2 5 2 12 3" xfId="4001" xr:uid="{00000000-0005-0000-0000-0000A10F0000}"/>
    <cellStyle name="Currency 2 5 2 13" xfId="4002" xr:uid="{00000000-0005-0000-0000-0000A20F0000}"/>
    <cellStyle name="Currency 2 5 2 13 2" xfId="4003" xr:uid="{00000000-0005-0000-0000-0000A30F0000}"/>
    <cellStyle name="Currency 2 5 2 14" xfId="4004" xr:uid="{00000000-0005-0000-0000-0000A40F0000}"/>
    <cellStyle name="Currency 2 5 2 14 2" xfId="4005" xr:uid="{00000000-0005-0000-0000-0000A50F0000}"/>
    <cellStyle name="Currency 2 5 2 15" xfId="4006" xr:uid="{00000000-0005-0000-0000-0000A60F0000}"/>
    <cellStyle name="Currency 2 5 2 16" xfId="4007" xr:uid="{00000000-0005-0000-0000-0000A70F0000}"/>
    <cellStyle name="Currency 2 5 2 17" xfId="4008" xr:uid="{00000000-0005-0000-0000-0000A80F0000}"/>
    <cellStyle name="Currency 2 5 2 2" xfId="4009" xr:uid="{00000000-0005-0000-0000-0000A90F0000}"/>
    <cellStyle name="Currency 2 5 2 2 10" xfId="4010" xr:uid="{00000000-0005-0000-0000-0000AA0F0000}"/>
    <cellStyle name="Currency 2 5 2 2 10 2" xfId="4011" xr:uid="{00000000-0005-0000-0000-0000AB0F0000}"/>
    <cellStyle name="Currency 2 5 2 2 10 2 2" xfId="4012" xr:uid="{00000000-0005-0000-0000-0000AC0F0000}"/>
    <cellStyle name="Currency 2 5 2 2 10 3" xfId="4013" xr:uid="{00000000-0005-0000-0000-0000AD0F0000}"/>
    <cellStyle name="Currency 2 5 2 2 11" xfId="4014" xr:uid="{00000000-0005-0000-0000-0000AE0F0000}"/>
    <cellStyle name="Currency 2 5 2 2 11 2" xfId="4015" xr:uid="{00000000-0005-0000-0000-0000AF0F0000}"/>
    <cellStyle name="Currency 2 5 2 2 12" xfId="4016" xr:uid="{00000000-0005-0000-0000-0000B00F0000}"/>
    <cellStyle name="Currency 2 5 2 2 12 2" xfId="4017" xr:uid="{00000000-0005-0000-0000-0000B10F0000}"/>
    <cellStyle name="Currency 2 5 2 2 13" xfId="4018" xr:uid="{00000000-0005-0000-0000-0000B20F0000}"/>
    <cellStyle name="Currency 2 5 2 2 14" xfId="4019" xr:uid="{00000000-0005-0000-0000-0000B30F0000}"/>
    <cellStyle name="Currency 2 5 2 2 15" xfId="4020" xr:uid="{00000000-0005-0000-0000-0000B40F0000}"/>
    <cellStyle name="Currency 2 5 2 2 2" xfId="4021" xr:uid="{00000000-0005-0000-0000-0000B50F0000}"/>
    <cellStyle name="Currency 2 5 2 2 2 2" xfId="4022" xr:uid="{00000000-0005-0000-0000-0000B60F0000}"/>
    <cellStyle name="Currency 2 5 2 2 2 2 2" xfId="4023" xr:uid="{00000000-0005-0000-0000-0000B70F0000}"/>
    <cellStyle name="Currency 2 5 2 2 2 2 3" xfId="4024" xr:uid="{00000000-0005-0000-0000-0000B80F0000}"/>
    <cellStyle name="Currency 2 5 2 2 2 2 3 2" xfId="4025" xr:uid="{00000000-0005-0000-0000-0000B90F0000}"/>
    <cellStyle name="Currency 2 5 2 2 2 2 3 3" xfId="4026" xr:uid="{00000000-0005-0000-0000-0000BA0F0000}"/>
    <cellStyle name="Currency 2 5 2 2 2 2 4" xfId="4027" xr:uid="{00000000-0005-0000-0000-0000BB0F0000}"/>
    <cellStyle name="Currency 2 5 2 2 2 2 4 2" xfId="4028" xr:uid="{00000000-0005-0000-0000-0000BC0F0000}"/>
    <cellStyle name="Currency 2 5 2 2 2 2 4 2 2" xfId="4029" xr:uid="{00000000-0005-0000-0000-0000BD0F0000}"/>
    <cellStyle name="Currency 2 5 2 2 2 2 4 3" xfId="4030" xr:uid="{00000000-0005-0000-0000-0000BE0F0000}"/>
    <cellStyle name="Currency 2 5 2 2 2 2 5" xfId="4031" xr:uid="{00000000-0005-0000-0000-0000BF0F0000}"/>
    <cellStyle name="Currency 2 5 2 2 2 2 5 2" xfId="4032" xr:uid="{00000000-0005-0000-0000-0000C00F0000}"/>
    <cellStyle name="Currency 2 5 2 2 2 2 5 2 2" xfId="4033" xr:uid="{00000000-0005-0000-0000-0000C10F0000}"/>
    <cellStyle name="Currency 2 5 2 2 2 2 5 3" xfId="4034" xr:uid="{00000000-0005-0000-0000-0000C20F0000}"/>
    <cellStyle name="Currency 2 5 2 2 2 2 6" xfId="4035" xr:uid="{00000000-0005-0000-0000-0000C30F0000}"/>
    <cellStyle name="Currency 2 5 2 2 2 2 6 2" xfId="4036" xr:uid="{00000000-0005-0000-0000-0000C40F0000}"/>
    <cellStyle name="Currency 2 5 2 2 2 2 6 2 2" xfId="4037" xr:uid="{00000000-0005-0000-0000-0000C50F0000}"/>
    <cellStyle name="Currency 2 5 2 2 2 2 6 3" xfId="4038" xr:uid="{00000000-0005-0000-0000-0000C60F0000}"/>
    <cellStyle name="Currency 2 5 2 2 2 2 7" xfId="4039" xr:uid="{00000000-0005-0000-0000-0000C70F0000}"/>
    <cellStyle name="Currency 2 5 2 2 2 2 7 2" xfId="4040" xr:uid="{00000000-0005-0000-0000-0000C80F0000}"/>
    <cellStyle name="Currency 2 5 2 2 2 2 8" xfId="4041" xr:uid="{00000000-0005-0000-0000-0000C90F0000}"/>
    <cellStyle name="Currency 2 5 2 2 2 2 8 2" xfId="4042" xr:uid="{00000000-0005-0000-0000-0000CA0F0000}"/>
    <cellStyle name="Currency 2 5 2 2 2 2 9" xfId="4043" xr:uid="{00000000-0005-0000-0000-0000CB0F0000}"/>
    <cellStyle name="Currency 2 5 2 2 2 3" xfId="4044" xr:uid="{00000000-0005-0000-0000-0000CC0F0000}"/>
    <cellStyle name="Currency 2 5 2 2 2 3 2" xfId="4045" xr:uid="{00000000-0005-0000-0000-0000CD0F0000}"/>
    <cellStyle name="Currency 2 5 2 2 2 3 3" xfId="4046" xr:uid="{00000000-0005-0000-0000-0000CE0F0000}"/>
    <cellStyle name="Currency 2 5 2 2 2 3 3 2" xfId="4047" xr:uid="{00000000-0005-0000-0000-0000CF0F0000}"/>
    <cellStyle name="Currency 2 5 2 2 2 3 3 3" xfId="4048" xr:uid="{00000000-0005-0000-0000-0000D00F0000}"/>
    <cellStyle name="Currency 2 5 2 2 2 3 4" xfId="4049" xr:uid="{00000000-0005-0000-0000-0000D10F0000}"/>
    <cellStyle name="Currency 2 5 2 2 2 3 4 2" xfId="4050" xr:uid="{00000000-0005-0000-0000-0000D20F0000}"/>
    <cellStyle name="Currency 2 5 2 2 2 3 4 2 2" xfId="4051" xr:uid="{00000000-0005-0000-0000-0000D30F0000}"/>
    <cellStyle name="Currency 2 5 2 2 2 3 4 3" xfId="4052" xr:uid="{00000000-0005-0000-0000-0000D40F0000}"/>
    <cellStyle name="Currency 2 5 2 2 2 3 5" xfId="4053" xr:uid="{00000000-0005-0000-0000-0000D50F0000}"/>
    <cellStyle name="Currency 2 5 2 2 2 3 5 2" xfId="4054" xr:uid="{00000000-0005-0000-0000-0000D60F0000}"/>
    <cellStyle name="Currency 2 5 2 2 2 3 5 2 2" xfId="4055" xr:uid="{00000000-0005-0000-0000-0000D70F0000}"/>
    <cellStyle name="Currency 2 5 2 2 2 3 5 3" xfId="4056" xr:uid="{00000000-0005-0000-0000-0000D80F0000}"/>
    <cellStyle name="Currency 2 5 2 2 2 3 6" xfId="4057" xr:uid="{00000000-0005-0000-0000-0000D90F0000}"/>
    <cellStyle name="Currency 2 5 2 2 2 3 6 2" xfId="4058" xr:uid="{00000000-0005-0000-0000-0000DA0F0000}"/>
    <cellStyle name="Currency 2 5 2 2 2 3 6 2 2" xfId="4059" xr:uid="{00000000-0005-0000-0000-0000DB0F0000}"/>
    <cellStyle name="Currency 2 5 2 2 2 3 6 3" xfId="4060" xr:uid="{00000000-0005-0000-0000-0000DC0F0000}"/>
    <cellStyle name="Currency 2 5 2 2 2 3 7" xfId="4061" xr:uid="{00000000-0005-0000-0000-0000DD0F0000}"/>
    <cellStyle name="Currency 2 5 2 2 2 3 7 2" xfId="4062" xr:uid="{00000000-0005-0000-0000-0000DE0F0000}"/>
    <cellStyle name="Currency 2 5 2 2 2 3 8" xfId="4063" xr:uid="{00000000-0005-0000-0000-0000DF0F0000}"/>
    <cellStyle name="Currency 2 5 2 2 2 3 8 2" xfId="4064" xr:uid="{00000000-0005-0000-0000-0000E00F0000}"/>
    <cellStyle name="Currency 2 5 2 2 2 3 9" xfId="4065" xr:uid="{00000000-0005-0000-0000-0000E10F0000}"/>
    <cellStyle name="Currency 2 5 2 2 2 4" xfId="4066" xr:uid="{00000000-0005-0000-0000-0000E20F0000}"/>
    <cellStyle name="Currency 2 5 2 2 2 4 2" xfId="4067" xr:uid="{00000000-0005-0000-0000-0000E30F0000}"/>
    <cellStyle name="Currency 2 5 2 2 2 4 3" xfId="4068" xr:uid="{00000000-0005-0000-0000-0000E40F0000}"/>
    <cellStyle name="Currency 2 5 2 2 2 4 3 2" xfId="4069" xr:uid="{00000000-0005-0000-0000-0000E50F0000}"/>
    <cellStyle name="Currency 2 5 2 2 2 4 3 2 2" xfId="4070" xr:uid="{00000000-0005-0000-0000-0000E60F0000}"/>
    <cellStyle name="Currency 2 5 2 2 2 4 3 3" xfId="4071" xr:uid="{00000000-0005-0000-0000-0000E70F0000}"/>
    <cellStyle name="Currency 2 5 2 2 2 4 4" xfId="4072" xr:uid="{00000000-0005-0000-0000-0000E80F0000}"/>
    <cellStyle name="Currency 2 5 2 2 2 4 4 2" xfId="4073" xr:uid="{00000000-0005-0000-0000-0000E90F0000}"/>
    <cellStyle name="Currency 2 5 2 2 2 4 4 2 2" xfId="4074" xr:uid="{00000000-0005-0000-0000-0000EA0F0000}"/>
    <cellStyle name="Currency 2 5 2 2 2 4 4 3" xfId="4075" xr:uid="{00000000-0005-0000-0000-0000EB0F0000}"/>
    <cellStyle name="Currency 2 5 2 2 2 4 5" xfId="4076" xr:uid="{00000000-0005-0000-0000-0000EC0F0000}"/>
    <cellStyle name="Currency 2 5 2 2 2 4 5 2" xfId="4077" xr:uid="{00000000-0005-0000-0000-0000ED0F0000}"/>
    <cellStyle name="Currency 2 5 2 2 2 4 5 2 2" xfId="4078" xr:uid="{00000000-0005-0000-0000-0000EE0F0000}"/>
    <cellStyle name="Currency 2 5 2 2 2 4 5 3" xfId="4079" xr:uid="{00000000-0005-0000-0000-0000EF0F0000}"/>
    <cellStyle name="Currency 2 5 2 2 2 4 6" xfId="4080" xr:uid="{00000000-0005-0000-0000-0000F00F0000}"/>
    <cellStyle name="Currency 2 5 2 2 2 4 6 2" xfId="4081" xr:uid="{00000000-0005-0000-0000-0000F10F0000}"/>
    <cellStyle name="Currency 2 5 2 2 2 4 7" xfId="4082" xr:uid="{00000000-0005-0000-0000-0000F20F0000}"/>
    <cellStyle name="Currency 2 5 2 2 2 4 7 2" xfId="4083" xr:uid="{00000000-0005-0000-0000-0000F30F0000}"/>
    <cellStyle name="Currency 2 5 2 2 2 4 8" xfId="4084" xr:uid="{00000000-0005-0000-0000-0000F40F0000}"/>
    <cellStyle name="Currency 2 5 2 2 2 4 9" xfId="4085" xr:uid="{00000000-0005-0000-0000-0000F50F0000}"/>
    <cellStyle name="Currency 2 5 2 2 2 5" xfId="4086" xr:uid="{00000000-0005-0000-0000-0000F60F0000}"/>
    <cellStyle name="Currency 2 5 2 2 2 5 2" xfId="4087" xr:uid="{00000000-0005-0000-0000-0000F70F0000}"/>
    <cellStyle name="Currency 2 5 2 2 2 5 3" xfId="4088" xr:uid="{00000000-0005-0000-0000-0000F80F0000}"/>
    <cellStyle name="Currency 2 5 2 2 2 6" xfId="4089" xr:uid="{00000000-0005-0000-0000-0000F90F0000}"/>
    <cellStyle name="Currency 2 5 2 2 2 6 2" xfId="4090" xr:uid="{00000000-0005-0000-0000-0000FA0F0000}"/>
    <cellStyle name="Currency 2 5 2 2 2 6 2 2" xfId="4091" xr:uid="{00000000-0005-0000-0000-0000FB0F0000}"/>
    <cellStyle name="Currency 2 5 2 2 2 6 2 2 2" xfId="4092" xr:uid="{00000000-0005-0000-0000-0000FC0F0000}"/>
    <cellStyle name="Currency 2 5 2 2 2 6 2 3" xfId="4093" xr:uid="{00000000-0005-0000-0000-0000FD0F0000}"/>
    <cellStyle name="Currency 2 5 2 2 2 6 3" xfId="4094" xr:uid="{00000000-0005-0000-0000-0000FE0F0000}"/>
    <cellStyle name="Currency 2 5 2 2 2 6 3 2" xfId="4095" xr:uid="{00000000-0005-0000-0000-0000FF0F0000}"/>
    <cellStyle name="Currency 2 5 2 2 2 6 3 2 2" xfId="4096" xr:uid="{00000000-0005-0000-0000-000000100000}"/>
    <cellStyle name="Currency 2 5 2 2 2 6 3 3" xfId="4097" xr:uid="{00000000-0005-0000-0000-000001100000}"/>
    <cellStyle name="Currency 2 5 2 2 2 6 4" xfId="4098" xr:uid="{00000000-0005-0000-0000-000002100000}"/>
    <cellStyle name="Currency 2 5 2 2 2 6 4 2" xfId="4099" xr:uid="{00000000-0005-0000-0000-000003100000}"/>
    <cellStyle name="Currency 2 5 2 2 2 6 4 2 2" xfId="4100" xr:uid="{00000000-0005-0000-0000-000004100000}"/>
    <cellStyle name="Currency 2 5 2 2 2 6 4 3" xfId="4101" xr:uid="{00000000-0005-0000-0000-000005100000}"/>
    <cellStyle name="Currency 2 5 2 2 2 6 5" xfId="4102" xr:uid="{00000000-0005-0000-0000-000006100000}"/>
    <cellStyle name="Currency 2 5 2 2 2 6 5 2" xfId="4103" xr:uid="{00000000-0005-0000-0000-000007100000}"/>
    <cellStyle name="Currency 2 5 2 2 2 6 6" xfId="4104" xr:uid="{00000000-0005-0000-0000-000008100000}"/>
    <cellStyle name="Currency 2 5 2 2 2 6 6 2" xfId="4105" xr:uid="{00000000-0005-0000-0000-000009100000}"/>
    <cellStyle name="Currency 2 5 2 2 2 6 7" xfId="4106" xr:uid="{00000000-0005-0000-0000-00000A100000}"/>
    <cellStyle name="Currency 2 5 2 2 2 7" xfId="4107" xr:uid="{00000000-0005-0000-0000-00000B100000}"/>
    <cellStyle name="Currency 2 5 2 2 2 7 2" xfId="4108" xr:uid="{00000000-0005-0000-0000-00000C100000}"/>
    <cellStyle name="Currency 2 5 2 2 2 7 2 2" xfId="4109" xr:uid="{00000000-0005-0000-0000-00000D100000}"/>
    <cellStyle name="Currency 2 5 2 2 2 7 3" xfId="4110" xr:uid="{00000000-0005-0000-0000-00000E100000}"/>
    <cellStyle name="Currency 2 5 2 2 2 8" xfId="4111" xr:uid="{00000000-0005-0000-0000-00000F100000}"/>
    <cellStyle name="Currency 2 5 2 2 2 8 2" xfId="4112" xr:uid="{00000000-0005-0000-0000-000010100000}"/>
    <cellStyle name="Currency 2 5 2 2 2 8 2 2" xfId="4113" xr:uid="{00000000-0005-0000-0000-000011100000}"/>
    <cellStyle name="Currency 2 5 2 2 2 8 3" xfId="4114" xr:uid="{00000000-0005-0000-0000-000012100000}"/>
    <cellStyle name="Currency 2 5 2 2 3" xfId="4115" xr:uid="{00000000-0005-0000-0000-000013100000}"/>
    <cellStyle name="Currency 2 5 2 2 3 10" xfId="4116" xr:uid="{00000000-0005-0000-0000-000014100000}"/>
    <cellStyle name="Currency 2 5 2 2 3 2" xfId="4117" xr:uid="{00000000-0005-0000-0000-000015100000}"/>
    <cellStyle name="Currency 2 5 2 2 3 2 2" xfId="4118" xr:uid="{00000000-0005-0000-0000-000016100000}"/>
    <cellStyle name="Currency 2 5 2 2 3 2 3" xfId="4119" xr:uid="{00000000-0005-0000-0000-000017100000}"/>
    <cellStyle name="Currency 2 5 2 2 3 2 3 2" xfId="4120" xr:uid="{00000000-0005-0000-0000-000018100000}"/>
    <cellStyle name="Currency 2 5 2 2 3 2 3 3" xfId="4121" xr:uid="{00000000-0005-0000-0000-000019100000}"/>
    <cellStyle name="Currency 2 5 2 2 3 2 4" xfId="4122" xr:uid="{00000000-0005-0000-0000-00001A100000}"/>
    <cellStyle name="Currency 2 5 2 2 3 2 4 2" xfId="4123" xr:uid="{00000000-0005-0000-0000-00001B100000}"/>
    <cellStyle name="Currency 2 5 2 2 3 2 4 2 2" xfId="4124" xr:uid="{00000000-0005-0000-0000-00001C100000}"/>
    <cellStyle name="Currency 2 5 2 2 3 2 4 3" xfId="4125" xr:uid="{00000000-0005-0000-0000-00001D100000}"/>
    <cellStyle name="Currency 2 5 2 2 3 2 5" xfId="4126" xr:uid="{00000000-0005-0000-0000-00001E100000}"/>
    <cellStyle name="Currency 2 5 2 2 3 2 5 2" xfId="4127" xr:uid="{00000000-0005-0000-0000-00001F100000}"/>
    <cellStyle name="Currency 2 5 2 2 3 2 5 2 2" xfId="4128" xr:uid="{00000000-0005-0000-0000-000020100000}"/>
    <cellStyle name="Currency 2 5 2 2 3 2 5 3" xfId="4129" xr:uid="{00000000-0005-0000-0000-000021100000}"/>
    <cellStyle name="Currency 2 5 2 2 3 2 6" xfId="4130" xr:uid="{00000000-0005-0000-0000-000022100000}"/>
    <cellStyle name="Currency 2 5 2 2 3 2 6 2" xfId="4131" xr:uid="{00000000-0005-0000-0000-000023100000}"/>
    <cellStyle name="Currency 2 5 2 2 3 2 6 2 2" xfId="4132" xr:uid="{00000000-0005-0000-0000-000024100000}"/>
    <cellStyle name="Currency 2 5 2 2 3 2 6 3" xfId="4133" xr:uid="{00000000-0005-0000-0000-000025100000}"/>
    <cellStyle name="Currency 2 5 2 2 3 2 7" xfId="4134" xr:uid="{00000000-0005-0000-0000-000026100000}"/>
    <cellStyle name="Currency 2 5 2 2 3 2 7 2" xfId="4135" xr:uid="{00000000-0005-0000-0000-000027100000}"/>
    <cellStyle name="Currency 2 5 2 2 3 2 8" xfId="4136" xr:uid="{00000000-0005-0000-0000-000028100000}"/>
    <cellStyle name="Currency 2 5 2 2 3 2 8 2" xfId="4137" xr:uid="{00000000-0005-0000-0000-000029100000}"/>
    <cellStyle name="Currency 2 5 2 2 3 2 9" xfId="4138" xr:uid="{00000000-0005-0000-0000-00002A100000}"/>
    <cellStyle name="Currency 2 5 2 2 3 3" xfId="4139" xr:uid="{00000000-0005-0000-0000-00002B100000}"/>
    <cellStyle name="Currency 2 5 2 2 3 4" xfId="4140" xr:uid="{00000000-0005-0000-0000-00002C100000}"/>
    <cellStyle name="Currency 2 5 2 2 3 4 2" xfId="4141" xr:uid="{00000000-0005-0000-0000-00002D100000}"/>
    <cellStyle name="Currency 2 5 2 2 3 4 3" xfId="4142" xr:uid="{00000000-0005-0000-0000-00002E100000}"/>
    <cellStyle name="Currency 2 5 2 2 3 5" xfId="4143" xr:uid="{00000000-0005-0000-0000-00002F100000}"/>
    <cellStyle name="Currency 2 5 2 2 3 5 2" xfId="4144" xr:uid="{00000000-0005-0000-0000-000030100000}"/>
    <cellStyle name="Currency 2 5 2 2 3 5 2 2" xfId="4145" xr:uid="{00000000-0005-0000-0000-000031100000}"/>
    <cellStyle name="Currency 2 5 2 2 3 5 3" xfId="4146" xr:uid="{00000000-0005-0000-0000-000032100000}"/>
    <cellStyle name="Currency 2 5 2 2 3 6" xfId="4147" xr:uid="{00000000-0005-0000-0000-000033100000}"/>
    <cellStyle name="Currency 2 5 2 2 3 6 2" xfId="4148" xr:uid="{00000000-0005-0000-0000-000034100000}"/>
    <cellStyle name="Currency 2 5 2 2 3 6 2 2" xfId="4149" xr:uid="{00000000-0005-0000-0000-000035100000}"/>
    <cellStyle name="Currency 2 5 2 2 3 6 3" xfId="4150" xr:uid="{00000000-0005-0000-0000-000036100000}"/>
    <cellStyle name="Currency 2 5 2 2 3 7" xfId="4151" xr:uid="{00000000-0005-0000-0000-000037100000}"/>
    <cellStyle name="Currency 2 5 2 2 3 7 2" xfId="4152" xr:uid="{00000000-0005-0000-0000-000038100000}"/>
    <cellStyle name="Currency 2 5 2 2 3 7 2 2" xfId="4153" xr:uid="{00000000-0005-0000-0000-000039100000}"/>
    <cellStyle name="Currency 2 5 2 2 3 7 3" xfId="4154" xr:uid="{00000000-0005-0000-0000-00003A100000}"/>
    <cellStyle name="Currency 2 5 2 2 3 8" xfId="4155" xr:uid="{00000000-0005-0000-0000-00003B100000}"/>
    <cellStyle name="Currency 2 5 2 2 3 8 2" xfId="4156" xr:uid="{00000000-0005-0000-0000-00003C100000}"/>
    <cellStyle name="Currency 2 5 2 2 3 9" xfId="4157" xr:uid="{00000000-0005-0000-0000-00003D100000}"/>
    <cellStyle name="Currency 2 5 2 2 3 9 2" xfId="4158" xr:uid="{00000000-0005-0000-0000-00003E100000}"/>
    <cellStyle name="Currency 2 5 2 2 4" xfId="4159" xr:uid="{00000000-0005-0000-0000-00003F100000}"/>
    <cellStyle name="Currency 2 5 2 2 4 2" xfId="4160" xr:uid="{00000000-0005-0000-0000-000040100000}"/>
    <cellStyle name="Currency 2 5 2 2 4 2 10" xfId="4161" xr:uid="{00000000-0005-0000-0000-000041100000}"/>
    <cellStyle name="Currency 2 5 2 2 4 2 2" xfId="4162" xr:uid="{00000000-0005-0000-0000-000042100000}"/>
    <cellStyle name="Currency 2 5 2 2 4 2 3" xfId="4163" xr:uid="{00000000-0005-0000-0000-000043100000}"/>
    <cellStyle name="Currency 2 5 2 2 4 2 4" xfId="4164" xr:uid="{00000000-0005-0000-0000-000044100000}"/>
    <cellStyle name="Currency 2 5 2 2 4 2 4 2" xfId="4165" xr:uid="{00000000-0005-0000-0000-000045100000}"/>
    <cellStyle name="Currency 2 5 2 2 4 2 4 2 2" xfId="4166" xr:uid="{00000000-0005-0000-0000-000046100000}"/>
    <cellStyle name="Currency 2 5 2 2 4 2 4 3" xfId="4167" xr:uid="{00000000-0005-0000-0000-000047100000}"/>
    <cellStyle name="Currency 2 5 2 2 4 2 5" xfId="4168" xr:uid="{00000000-0005-0000-0000-000048100000}"/>
    <cellStyle name="Currency 2 5 2 2 4 2 5 2" xfId="4169" xr:uid="{00000000-0005-0000-0000-000049100000}"/>
    <cellStyle name="Currency 2 5 2 2 4 2 5 2 2" xfId="4170" xr:uid="{00000000-0005-0000-0000-00004A100000}"/>
    <cellStyle name="Currency 2 5 2 2 4 2 5 3" xfId="4171" xr:uid="{00000000-0005-0000-0000-00004B100000}"/>
    <cellStyle name="Currency 2 5 2 2 4 2 6" xfId="4172" xr:uid="{00000000-0005-0000-0000-00004C100000}"/>
    <cellStyle name="Currency 2 5 2 2 4 2 6 2" xfId="4173" xr:uid="{00000000-0005-0000-0000-00004D100000}"/>
    <cellStyle name="Currency 2 5 2 2 4 2 6 2 2" xfId="4174" xr:uid="{00000000-0005-0000-0000-00004E100000}"/>
    <cellStyle name="Currency 2 5 2 2 4 2 6 3" xfId="4175" xr:uid="{00000000-0005-0000-0000-00004F100000}"/>
    <cellStyle name="Currency 2 5 2 2 4 2 7" xfId="4176" xr:uid="{00000000-0005-0000-0000-000050100000}"/>
    <cellStyle name="Currency 2 5 2 2 4 2 7 2" xfId="4177" xr:uid="{00000000-0005-0000-0000-000051100000}"/>
    <cellStyle name="Currency 2 5 2 2 4 2 8" xfId="4178" xr:uid="{00000000-0005-0000-0000-000052100000}"/>
    <cellStyle name="Currency 2 5 2 2 4 2 8 2" xfId="4179" xr:uid="{00000000-0005-0000-0000-000053100000}"/>
    <cellStyle name="Currency 2 5 2 2 4 2 9" xfId="4180" xr:uid="{00000000-0005-0000-0000-000054100000}"/>
    <cellStyle name="Currency 2 5 2 2 4 3" xfId="4181" xr:uid="{00000000-0005-0000-0000-000055100000}"/>
    <cellStyle name="Currency 2 5 2 2 4 4" xfId="4182" xr:uid="{00000000-0005-0000-0000-000056100000}"/>
    <cellStyle name="Currency 2 5 2 2 4 4 2" xfId="4183" xr:uid="{00000000-0005-0000-0000-000057100000}"/>
    <cellStyle name="Currency 2 5 2 2 4 4 2 2" xfId="4184" xr:uid="{00000000-0005-0000-0000-000058100000}"/>
    <cellStyle name="Currency 2 5 2 2 4 4 3" xfId="4185" xr:uid="{00000000-0005-0000-0000-000059100000}"/>
    <cellStyle name="Currency 2 5 2 2 4 5" xfId="4186" xr:uid="{00000000-0005-0000-0000-00005A100000}"/>
    <cellStyle name="Currency 2 5 2 2 4 5 2" xfId="4187" xr:uid="{00000000-0005-0000-0000-00005B100000}"/>
    <cellStyle name="Currency 2 5 2 2 4 5 2 2" xfId="4188" xr:uid="{00000000-0005-0000-0000-00005C100000}"/>
    <cellStyle name="Currency 2 5 2 2 4 5 3" xfId="4189" xr:uid="{00000000-0005-0000-0000-00005D100000}"/>
    <cellStyle name="Currency 2 5 2 2 5" xfId="4190" xr:uid="{00000000-0005-0000-0000-00005E100000}"/>
    <cellStyle name="Currency 2 5 2 2 5 2" xfId="4191" xr:uid="{00000000-0005-0000-0000-00005F100000}"/>
    <cellStyle name="Currency 2 5 2 2 5 3" xfId="4192" xr:uid="{00000000-0005-0000-0000-000060100000}"/>
    <cellStyle name="Currency 2 5 2 2 5 3 2" xfId="4193" xr:uid="{00000000-0005-0000-0000-000061100000}"/>
    <cellStyle name="Currency 2 5 2 2 5 3 3" xfId="4194" xr:uid="{00000000-0005-0000-0000-000062100000}"/>
    <cellStyle name="Currency 2 5 2 2 5 4" xfId="4195" xr:uid="{00000000-0005-0000-0000-000063100000}"/>
    <cellStyle name="Currency 2 5 2 2 5 4 2" xfId="4196" xr:uid="{00000000-0005-0000-0000-000064100000}"/>
    <cellStyle name="Currency 2 5 2 2 5 4 2 2" xfId="4197" xr:uid="{00000000-0005-0000-0000-000065100000}"/>
    <cellStyle name="Currency 2 5 2 2 5 4 3" xfId="4198" xr:uid="{00000000-0005-0000-0000-000066100000}"/>
    <cellStyle name="Currency 2 5 2 2 5 5" xfId="4199" xr:uid="{00000000-0005-0000-0000-000067100000}"/>
    <cellStyle name="Currency 2 5 2 2 5 5 2" xfId="4200" xr:uid="{00000000-0005-0000-0000-000068100000}"/>
    <cellStyle name="Currency 2 5 2 2 5 5 2 2" xfId="4201" xr:uid="{00000000-0005-0000-0000-000069100000}"/>
    <cellStyle name="Currency 2 5 2 2 5 5 3" xfId="4202" xr:uid="{00000000-0005-0000-0000-00006A100000}"/>
    <cellStyle name="Currency 2 5 2 2 5 6" xfId="4203" xr:uid="{00000000-0005-0000-0000-00006B100000}"/>
    <cellStyle name="Currency 2 5 2 2 5 6 2" xfId="4204" xr:uid="{00000000-0005-0000-0000-00006C100000}"/>
    <cellStyle name="Currency 2 5 2 2 5 6 2 2" xfId="4205" xr:uid="{00000000-0005-0000-0000-00006D100000}"/>
    <cellStyle name="Currency 2 5 2 2 5 6 3" xfId="4206" xr:uid="{00000000-0005-0000-0000-00006E100000}"/>
    <cellStyle name="Currency 2 5 2 2 5 7" xfId="4207" xr:uid="{00000000-0005-0000-0000-00006F100000}"/>
    <cellStyle name="Currency 2 5 2 2 5 7 2" xfId="4208" xr:uid="{00000000-0005-0000-0000-000070100000}"/>
    <cellStyle name="Currency 2 5 2 2 5 8" xfId="4209" xr:uid="{00000000-0005-0000-0000-000071100000}"/>
    <cellStyle name="Currency 2 5 2 2 5 8 2" xfId="4210" xr:uid="{00000000-0005-0000-0000-000072100000}"/>
    <cellStyle name="Currency 2 5 2 2 5 9" xfId="4211" xr:uid="{00000000-0005-0000-0000-000073100000}"/>
    <cellStyle name="Currency 2 5 2 2 6" xfId="4212" xr:uid="{00000000-0005-0000-0000-000074100000}"/>
    <cellStyle name="Currency 2 5 2 2 6 2" xfId="4213" xr:uid="{00000000-0005-0000-0000-000075100000}"/>
    <cellStyle name="Currency 2 5 2 2 6 3" xfId="4214" xr:uid="{00000000-0005-0000-0000-000076100000}"/>
    <cellStyle name="Currency 2 5 2 2 7" xfId="4215" xr:uid="{00000000-0005-0000-0000-000077100000}"/>
    <cellStyle name="Currency 2 5 2 2 8" xfId="4216" xr:uid="{00000000-0005-0000-0000-000078100000}"/>
    <cellStyle name="Currency 2 5 2 2 8 2" xfId="4217" xr:uid="{00000000-0005-0000-0000-000079100000}"/>
    <cellStyle name="Currency 2 5 2 2 8 2 2" xfId="4218" xr:uid="{00000000-0005-0000-0000-00007A100000}"/>
    <cellStyle name="Currency 2 5 2 2 8 3" xfId="4219" xr:uid="{00000000-0005-0000-0000-00007B100000}"/>
    <cellStyle name="Currency 2 5 2 2 8 4" xfId="4220" xr:uid="{00000000-0005-0000-0000-00007C100000}"/>
    <cellStyle name="Currency 2 5 2 2 9" xfId="4221" xr:uid="{00000000-0005-0000-0000-00007D100000}"/>
    <cellStyle name="Currency 2 5 2 2 9 2" xfId="4222" xr:uid="{00000000-0005-0000-0000-00007E100000}"/>
    <cellStyle name="Currency 2 5 2 2 9 2 2" xfId="4223" xr:uid="{00000000-0005-0000-0000-00007F100000}"/>
    <cellStyle name="Currency 2 5 2 2 9 3" xfId="4224" xr:uid="{00000000-0005-0000-0000-000080100000}"/>
    <cellStyle name="Currency 2 5 2 3" xfId="4225" xr:uid="{00000000-0005-0000-0000-000081100000}"/>
    <cellStyle name="Currency 2 5 2 3 10" xfId="4226" xr:uid="{00000000-0005-0000-0000-000082100000}"/>
    <cellStyle name="Currency 2 5 2 3 10 2" xfId="4227" xr:uid="{00000000-0005-0000-0000-000083100000}"/>
    <cellStyle name="Currency 2 5 2 3 10 2 2" xfId="4228" xr:uid="{00000000-0005-0000-0000-000084100000}"/>
    <cellStyle name="Currency 2 5 2 3 10 3" xfId="4229" xr:uid="{00000000-0005-0000-0000-000085100000}"/>
    <cellStyle name="Currency 2 5 2 3 11" xfId="4230" xr:uid="{00000000-0005-0000-0000-000086100000}"/>
    <cellStyle name="Currency 2 5 2 3 11 2" xfId="4231" xr:uid="{00000000-0005-0000-0000-000087100000}"/>
    <cellStyle name="Currency 2 5 2 3 12" xfId="4232" xr:uid="{00000000-0005-0000-0000-000088100000}"/>
    <cellStyle name="Currency 2 5 2 3 12 2" xfId="4233" xr:uid="{00000000-0005-0000-0000-000089100000}"/>
    <cellStyle name="Currency 2 5 2 3 13" xfId="4234" xr:uid="{00000000-0005-0000-0000-00008A100000}"/>
    <cellStyle name="Currency 2 5 2 3 14" xfId="4235" xr:uid="{00000000-0005-0000-0000-00008B100000}"/>
    <cellStyle name="Currency 2 5 2 3 15" xfId="4236" xr:uid="{00000000-0005-0000-0000-00008C100000}"/>
    <cellStyle name="Currency 2 5 2 3 2" xfId="4237" xr:uid="{00000000-0005-0000-0000-00008D100000}"/>
    <cellStyle name="Currency 2 5 2 3 2 2" xfId="4238" xr:uid="{00000000-0005-0000-0000-00008E100000}"/>
    <cellStyle name="Currency 2 5 2 3 2 2 2" xfId="4239" xr:uid="{00000000-0005-0000-0000-00008F100000}"/>
    <cellStyle name="Currency 2 5 2 3 2 2 3" xfId="4240" xr:uid="{00000000-0005-0000-0000-000090100000}"/>
    <cellStyle name="Currency 2 5 2 3 2 2 3 2" xfId="4241" xr:uid="{00000000-0005-0000-0000-000091100000}"/>
    <cellStyle name="Currency 2 5 2 3 2 2 3 3" xfId="4242" xr:uid="{00000000-0005-0000-0000-000092100000}"/>
    <cellStyle name="Currency 2 5 2 3 2 2 4" xfId="4243" xr:uid="{00000000-0005-0000-0000-000093100000}"/>
    <cellStyle name="Currency 2 5 2 3 2 2 4 2" xfId="4244" xr:uid="{00000000-0005-0000-0000-000094100000}"/>
    <cellStyle name="Currency 2 5 2 3 2 2 4 2 2" xfId="4245" xr:uid="{00000000-0005-0000-0000-000095100000}"/>
    <cellStyle name="Currency 2 5 2 3 2 2 4 3" xfId="4246" xr:uid="{00000000-0005-0000-0000-000096100000}"/>
    <cellStyle name="Currency 2 5 2 3 2 2 5" xfId="4247" xr:uid="{00000000-0005-0000-0000-000097100000}"/>
    <cellStyle name="Currency 2 5 2 3 2 2 5 2" xfId="4248" xr:uid="{00000000-0005-0000-0000-000098100000}"/>
    <cellStyle name="Currency 2 5 2 3 2 2 5 2 2" xfId="4249" xr:uid="{00000000-0005-0000-0000-000099100000}"/>
    <cellStyle name="Currency 2 5 2 3 2 2 5 3" xfId="4250" xr:uid="{00000000-0005-0000-0000-00009A100000}"/>
    <cellStyle name="Currency 2 5 2 3 2 2 6" xfId="4251" xr:uid="{00000000-0005-0000-0000-00009B100000}"/>
    <cellStyle name="Currency 2 5 2 3 2 2 6 2" xfId="4252" xr:uid="{00000000-0005-0000-0000-00009C100000}"/>
    <cellStyle name="Currency 2 5 2 3 2 2 6 2 2" xfId="4253" xr:uid="{00000000-0005-0000-0000-00009D100000}"/>
    <cellStyle name="Currency 2 5 2 3 2 2 6 3" xfId="4254" xr:uid="{00000000-0005-0000-0000-00009E100000}"/>
    <cellStyle name="Currency 2 5 2 3 2 2 7" xfId="4255" xr:uid="{00000000-0005-0000-0000-00009F100000}"/>
    <cellStyle name="Currency 2 5 2 3 2 2 7 2" xfId="4256" xr:uid="{00000000-0005-0000-0000-0000A0100000}"/>
    <cellStyle name="Currency 2 5 2 3 2 2 8" xfId="4257" xr:uid="{00000000-0005-0000-0000-0000A1100000}"/>
    <cellStyle name="Currency 2 5 2 3 2 2 8 2" xfId="4258" xr:uid="{00000000-0005-0000-0000-0000A2100000}"/>
    <cellStyle name="Currency 2 5 2 3 2 2 9" xfId="4259" xr:uid="{00000000-0005-0000-0000-0000A3100000}"/>
    <cellStyle name="Currency 2 5 2 3 2 3" xfId="4260" xr:uid="{00000000-0005-0000-0000-0000A4100000}"/>
    <cellStyle name="Currency 2 5 2 3 2 3 2" xfId="4261" xr:uid="{00000000-0005-0000-0000-0000A5100000}"/>
    <cellStyle name="Currency 2 5 2 3 2 3 3" xfId="4262" xr:uid="{00000000-0005-0000-0000-0000A6100000}"/>
    <cellStyle name="Currency 2 5 2 3 2 3 3 2" xfId="4263" xr:uid="{00000000-0005-0000-0000-0000A7100000}"/>
    <cellStyle name="Currency 2 5 2 3 2 3 3 3" xfId="4264" xr:uid="{00000000-0005-0000-0000-0000A8100000}"/>
    <cellStyle name="Currency 2 5 2 3 2 3 4" xfId="4265" xr:uid="{00000000-0005-0000-0000-0000A9100000}"/>
    <cellStyle name="Currency 2 5 2 3 2 3 4 2" xfId="4266" xr:uid="{00000000-0005-0000-0000-0000AA100000}"/>
    <cellStyle name="Currency 2 5 2 3 2 3 4 2 2" xfId="4267" xr:uid="{00000000-0005-0000-0000-0000AB100000}"/>
    <cellStyle name="Currency 2 5 2 3 2 3 4 3" xfId="4268" xr:uid="{00000000-0005-0000-0000-0000AC100000}"/>
    <cellStyle name="Currency 2 5 2 3 2 3 5" xfId="4269" xr:uid="{00000000-0005-0000-0000-0000AD100000}"/>
    <cellStyle name="Currency 2 5 2 3 2 3 5 2" xfId="4270" xr:uid="{00000000-0005-0000-0000-0000AE100000}"/>
    <cellStyle name="Currency 2 5 2 3 2 3 5 2 2" xfId="4271" xr:uid="{00000000-0005-0000-0000-0000AF100000}"/>
    <cellStyle name="Currency 2 5 2 3 2 3 5 3" xfId="4272" xr:uid="{00000000-0005-0000-0000-0000B0100000}"/>
    <cellStyle name="Currency 2 5 2 3 2 3 6" xfId="4273" xr:uid="{00000000-0005-0000-0000-0000B1100000}"/>
    <cellStyle name="Currency 2 5 2 3 2 3 6 2" xfId="4274" xr:uid="{00000000-0005-0000-0000-0000B2100000}"/>
    <cellStyle name="Currency 2 5 2 3 2 3 6 2 2" xfId="4275" xr:uid="{00000000-0005-0000-0000-0000B3100000}"/>
    <cellStyle name="Currency 2 5 2 3 2 3 6 3" xfId="4276" xr:uid="{00000000-0005-0000-0000-0000B4100000}"/>
    <cellStyle name="Currency 2 5 2 3 2 3 7" xfId="4277" xr:uid="{00000000-0005-0000-0000-0000B5100000}"/>
    <cellStyle name="Currency 2 5 2 3 2 3 7 2" xfId="4278" xr:uid="{00000000-0005-0000-0000-0000B6100000}"/>
    <cellStyle name="Currency 2 5 2 3 2 3 8" xfId="4279" xr:uid="{00000000-0005-0000-0000-0000B7100000}"/>
    <cellStyle name="Currency 2 5 2 3 2 3 8 2" xfId="4280" xr:uid="{00000000-0005-0000-0000-0000B8100000}"/>
    <cellStyle name="Currency 2 5 2 3 2 3 9" xfId="4281" xr:uid="{00000000-0005-0000-0000-0000B9100000}"/>
    <cellStyle name="Currency 2 5 2 3 2 4" xfId="4282" xr:uid="{00000000-0005-0000-0000-0000BA100000}"/>
    <cellStyle name="Currency 2 5 2 3 2 4 2" xfId="4283" xr:uid="{00000000-0005-0000-0000-0000BB100000}"/>
    <cellStyle name="Currency 2 5 2 3 2 4 3" xfId="4284" xr:uid="{00000000-0005-0000-0000-0000BC100000}"/>
    <cellStyle name="Currency 2 5 2 3 2 4 3 2" xfId="4285" xr:uid="{00000000-0005-0000-0000-0000BD100000}"/>
    <cellStyle name="Currency 2 5 2 3 2 4 3 2 2" xfId="4286" xr:uid="{00000000-0005-0000-0000-0000BE100000}"/>
    <cellStyle name="Currency 2 5 2 3 2 4 3 3" xfId="4287" xr:uid="{00000000-0005-0000-0000-0000BF100000}"/>
    <cellStyle name="Currency 2 5 2 3 2 4 4" xfId="4288" xr:uid="{00000000-0005-0000-0000-0000C0100000}"/>
    <cellStyle name="Currency 2 5 2 3 2 4 4 2" xfId="4289" xr:uid="{00000000-0005-0000-0000-0000C1100000}"/>
    <cellStyle name="Currency 2 5 2 3 2 4 4 2 2" xfId="4290" xr:uid="{00000000-0005-0000-0000-0000C2100000}"/>
    <cellStyle name="Currency 2 5 2 3 2 4 4 3" xfId="4291" xr:uid="{00000000-0005-0000-0000-0000C3100000}"/>
    <cellStyle name="Currency 2 5 2 3 2 4 5" xfId="4292" xr:uid="{00000000-0005-0000-0000-0000C4100000}"/>
    <cellStyle name="Currency 2 5 2 3 2 4 5 2" xfId="4293" xr:uid="{00000000-0005-0000-0000-0000C5100000}"/>
    <cellStyle name="Currency 2 5 2 3 2 4 5 2 2" xfId="4294" xr:uid="{00000000-0005-0000-0000-0000C6100000}"/>
    <cellStyle name="Currency 2 5 2 3 2 4 5 3" xfId="4295" xr:uid="{00000000-0005-0000-0000-0000C7100000}"/>
    <cellStyle name="Currency 2 5 2 3 2 4 6" xfId="4296" xr:uid="{00000000-0005-0000-0000-0000C8100000}"/>
    <cellStyle name="Currency 2 5 2 3 2 4 6 2" xfId="4297" xr:uid="{00000000-0005-0000-0000-0000C9100000}"/>
    <cellStyle name="Currency 2 5 2 3 2 4 7" xfId="4298" xr:uid="{00000000-0005-0000-0000-0000CA100000}"/>
    <cellStyle name="Currency 2 5 2 3 2 4 7 2" xfId="4299" xr:uid="{00000000-0005-0000-0000-0000CB100000}"/>
    <cellStyle name="Currency 2 5 2 3 2 4 8" xfId="4300" xr:uid="{00000000-0005-0000-0000-0000CC100000}"/>
    <cellStyle name="Currency 2 5 2 3 2 4 9" xfId="4301" xr:uid="{00000000-0005-0000-0000-0000CD100000}"/>
    <cellStyle name="Currency 2 5 2 3 2 5" xfId="4302" xr:uid="{00000000-0005-0000-0000-0000CE100000}"/>
    <cellStyle name="Currency 2 5 2 3 2 5 2" xfId="4303" xr:uid="{00000000-0005-0000-0000-0000CF100000}"/>
    <cellStyle name="Currency 2 5 2 3 2 5 3" xfId="4304" xr:uid="{00000000-0005-0000-0000-0000D0100000}"/>
    <cellStyle name="Currency 2 5 2 3 2 6" xfId="4305" xr:uid="{00000000-0005-0000-0000-0000D1100000}"/>
    <cellStyle name="Currency 2 5 2 3 2 6 2" xfId="4306" xr:uid="{00000000-0005-0000-0000-0000D2100000}"/>
    <cellStyle name="Currency 2 5 2 3 2 6 2 2" xfId="4307" xr:uid="{00000000-0005-0000-0000-0000D3100000}"/>
    <cellStyle name="Currency 2 5 2 3 2 6 2 2 2" xfId="4308" xr:uid="{00000000-0005-0000-0000-0000D4100000}"/>
    <cellStyle name="Currency 2 5 2 3 2 6 2 3" xfId="4309" xr:uid="{00000000-0005-0000-0000-0000D5100000}"/>
    <cellStyle name="Currency 2 5 2 3 2 6 3" xfId="4310" xr:uid="{00000000-0005-0000-0000-0000D6100000}"/>
    <cellStyle name="Currency 2 5 2 3 2 6 3 2" xfId="4311" xr:uid="{00000000-0005-0000-0000-0000D7100000}"/>
    <cellStyle name="Currency 2 5 2 3 2 6 3 2 2" xfId="4312" xr:uid="{00000000-0005-0000-0000-0000D8100000}"/>
    <cellStyle name="Currency 2 5 2 3 2 6 3 3" xfId="4313" xr:uid="{00000000-0005-0000-0000-0000D9100000}"/>
    <cellStyle name="Currency 2 5 2 3 2 6 4" xfId="4314" xr:uid="{00000000-0005-0000-0000-0000DA100000}"/>
    <cellStyle name="Currency 2 5 2 3 2 6 4 2" xfId="4315" xr:uid="{00000000-0005-0000-0000-0000DB100000}"/>
    <cellStyle name="Currency 2 5 2 3 2 6 4 2 2" xfId="4316" xr:uid="{00000000-0005-0000-0000-0000DC100000}"/>
    <cellStyle name="Currency 2 5 2 3 2 6 4 3" xfId="4317" xr:uid="{00000000-0005-0000-0000-0000DD100000}"/>
    <cellStyle name="Currency 2 5 2 3 2 6 5" xfId="4318" xr:uid="{00000000-0005-0000-0000-0000DE100000}"/>
    <cellStyle name="Currency 2 5 2 3 2 6 5 2" xfId="4319" xr:uid="{00000000-0005-0000-0000-0000DF100000}"/>
    <cellStyle name="Currency 2 5 2 3 2 6 6" xfId="4320" xr:uid="{00000000-0005-0000-0000-0000E0100000}"/>
    <cellStyle name="Currency 2 5 2 3 2 6 6 2" xfId="4321" xr:uid="{00000000-0005-0000-0000-0000E1100000}"/>
    <cellStyle name="Currency 2 5 2 3 2 6 7" xfId="4322" xr:uid="{00000000-0005-0000-0000-0000E2100000}"/>
    <cellStyle name="Currency 2 5 2 3 2 7" xfId="4323" xr:uid="{00000000-0005-0000-0000-0000E3100000}"/>
    <cellStyle name="Currency 2 5 2 3 2 7 2" xfId="4324" xr:uid="{00000000-0005-0000-0000-0000E4100000}"/>
    <cellStyle name="Currency 2 5 2 3 2 7 2 2" xfId="4325" xr:uid="{00000000-0005-0000-0000-0000E5100000}"/>
    <cellStyle name="Currency 2 5 2 3 2 7 3" xfId="4326" xr:uid="{00000000-0005-0000-0000-0000E6100000}"/>
    <cellStyle name="Currency 2 5 2 3 2 8" xfId="4327" xr:uid="{00000000-0005-0000-0000-0000E7100000}"/>
    <cellStyle name="Currency 2 5 2 3 2 8 2" xfId="4328" xr:uid="{00000000-0005-0000-0000-0000E8100000}"/>
    <cellStyle name="Currency 2 5 2 3 2 8 2 2" xfId="4329" xr:uid="{00000000-0005-0000-0000-0000E9100000}"/>
    <cellStyle name="Currency 2 5 2 3 2 8 3" xfId="4330" xr:uid="{00000000-0005-0000-0000-0000EA100000}"/>
    <cellStyle name="Currency 2 5 2 3 3" xfId="4331" xr:uid="{00000000-0005-0000-0000-0000EB100000}"/>
    <cellStyle name="Currency 2 5 2 3 3 10" xfId="4332" xr:uid="{00000000-0005-0000-0000-0000EC100000}"/>
    <cellStyle name="Currency 2 5 2 3 3 2" xfId="4333" xr:uid="{00000000-0005-0000-0000-0000ED100000}"/>
    <cellStyle name="Currency 2 5 2 3 3 2 2" xfId="4334" xr:uid="{00000000-0005-0000-0000-0000EE100000}"/>
    <cellStyle name="Currency 2 5 2 3 3 2 3" xfId="4335" xr:uid="{00000000-0005-0000-0000-0000EF100000}"/>
    <cellStyle name="Currency 2 5 2 3 3 2 3 2" xfId="4336" xr:uid="{00000000-0005-0000-0000-0000F0100000}"/>
    <cellStyle name="Currency 2 5 2 3 3 2 3 3" xfId="4337" xr:uid="{00000000-0005-0000-0000-0000F1100000}"/>
    <cellStyle name="Currency 2 5 2 3 3 2 4" xfId="4338" xr:uid="{00000000-0005-0000-0000-0000F2100000}"/>
    <cellStyle name="Currency 2 5 2 3 3 2 4 2" xfId="4339" xr:uid="{00000000-0005-0000-0000-0000F3100000}"/>
    <cellStyle name="Currency 2 5 2 3 3 2 4 2 2" xfId="4340" xr:uid="{00000000-0005-0000-0000-0000F4100000}"/>
    <cellStyle name="Currency 2 5 2 3 3 2 4 3" xfId="4341" xr:uid="{00000000-0005-0000-0000-0000F5100000}"/>
    <cellStyle name="Currency 2 5 2 3 3 2 5" xfId="4342" xr:uid="{00000000-0005-0000-0000-0000F6100000}"/>
    <cellStyle name="Currency 2 5 2 3 3 2 5 2" xfId="4343" xr:uid="{00000000-0005-0000-0000-0000F7100000}"/>
    <cellStyle name="Currency 2 5 2 3 3 2 5 2 2" xfId="4344" xr:uid="{00000000-0005-0000-0000-0000F8100000}"/>
    <cellStyle name="Currency 2 5 2 3 3 2 5 3" xfId="4345" xr:uid="{00000000-0005-0000-0000-0000F9100000}"/>
    <cellStyle name="Currency 2 5 2 3 3 2 6" xfId="4346" xr:uid="{00000000-0005-0000-0000-0000FA100000}"/>
    <cellStyle name="Currency 2 5 2 3 3 2 6 2" xfId="4347" xr:uid="{00000000-0005-0000-0000-0000FB100000}"/>
    <cellStyle name="Currency 2 5 2 3 3 2 6 2 2" xfId="4348" xr:uid="{00000000-0005-0000-0000-0000FC100000}"/>
    <cellStyle name="Currency 2 5 2 3 3 2 6 3" xfId="4349" xr:uid="{00000000-0005-0000-0000-0000FD100000}"/>
    <cellStyle name="Currency 2 5 2 3 3 2 7" xfId="4350" xr:uid="{00000000-0005-0000-0000-0000FE100000}"/>
    <cellStyle name="Currency 2 5 2 3 3 2 7 2" xfId="4351" xr:uid="{00000000-0005-0000-0000-0000FF100000}"/>
    <cellStyle name="Currency 2 5 2 3 3 2 8" xfId="4352" xr:uid="{00000000-0005-0000-0000-000000110000}"/>
    <cellStyle name="Currency 2 5 2 3 3 2 8 2" xfId="4353" xr:uid="{00000000-0005-0000-0000-000001110000}"/>
    <cellStyle name="Currency 2 5 2 3 3 2 9" xfId="4354" xr:uid="{00000000-0005-0000-0000-000002110000}"/>
    <cellStyle name="Currency 2 5 2 3 3 3" xfId="4355" xr:uid="{00000000-0005-0000-0000-000003110000}"/>
    <cellStyle name="Currency 2 5 2 3 3 4" xfId="4356" xr:uid="{00000000-0005-0000-0000-000004110000}"/>
    <cellStyle name="Currency 2 5 2 3 3 4 2" xfId="4357" xr:uid="{00000000-0005-0000-0000-000005110000}"/>
    <cellStyle name="Currency 2 5 2 3 3 4 3" xfId="4358" xr:uid="{00000000-0005-0000-0000-000006110000}"/>
    <cellStyle name="Currency 2 5 2 3 3 5" xfId="4359" xr:uid="{00000000-0005-0000-0000-000007110000}"/>
    <cellStyle name="Currency 2 5 2 3 3 5 2" xfId="4360" xr:uid="{00000000-0005-0000-0000-000008110000}"/>
    <cellStyle name="Currency 2 5 2 3 3 5 2 2" xfId="4361" xr:uid="{00000000-0005-0000-0000-000009110000}"/>
    <cellStyle name="Currency 2 5 2 3 3 5 3" xfId="4362" xr:uid="{00000000-0005-0000-0000-00000A110000}"/>
    <cellStyle name="Currency 2 5 2 3 3 6" xfId="4363" xr:uid="{00000000-0005-0000-0000-00000B110000}"/>
    <cellStyle name="Currency 2 5 2 3 3 6 2" xfId="4364" xr:uid="{00000000-0005-0000-0000-00000C110000}"/>
    <cellStyle name="Currency 2 5 2 3 3 6 2 2" xfId="4365" xr:uid="{00000000-0005-0000-0000-00000D110000}"/>
    <cellStyle name="Currency 2 5 2 3 3 6 3" xfId="4366" xr:uid="{00000000-0005-0000-0000-00000E110000}"/>
    <cellStyle name="Currency 2 5 2 3 3 7" xfId="4367" xr:uid="{00000000-0005-0000-0000-00000F110000}"/>
    <cellStyle name="Currency 2 5 2 3 3 7 2" xfId="4368" xr:uid="{00000000-0005-0000-0000-000010110000}"/>
    <cellStyle name="Currency 2 5 2 3 3 7 2 2" xfId="4369" xr:uid="{00000000-0005-0000-0000-000011110000}"/>
    <cellStyle name="Currency 2 5 2 3 3 7 3" xfId="4370" xr:uid="{00000000-0005-0000-0000-000012110000}"/>
    <cellStyle name="Currency 2 5 2 3 3 8" xfId="4371" xr:uid="{00000000-0005-0000-0000-000013110000}"/>
    <cellStyle name="Currency 2 5 2 3 3 8 2" xfId="4372" xr:uid="{00000000-0005-0000-0000-000014110000}"/>
    <cellStyle name="Currency 2 5 2 3 3 9" xfId="4373" xr:uid="{00000000-0005-0000-0000-000015110000}"/>
    <cellStyle name="Currency 2 5 2 3 3 9 2" xfId="4374" xr:uid="{00000000-0005-0000-0000-000016110000}"/>
    <cellStyle name="Currency 2 5 2 3 4" xfId="4375" xr:uid="{00000000-0005-0000-0000-000017110000}"/>
    <cellStyle name="Currency 2 5 2 3 4 2" xfId="4376" xr:uid="{00000000-0005-0000-0000-000018110000}"/>
    <cellStyle name="Currency 2 5 2 3 4 2 10" xfId="4377" xr:uid="{00000000-0005-0000-0000-000019110000}"/>
    <cellStyle name="Currency 2 5 2 3 4 2 2" xfId="4378" xr:uid="{00000000-0005-0000-0000-00001A110000}"/>
    <cellStyle name="Currency 2 5 2 3 4 2 3" xfId="4379" xr:uid="{00000000-0005-0000-0000-00001B110000}"/>
    <cellStyle name="Currency 2 5 2 3 4 2 4" xfId="4380" xr:uid="{00000000-0005-0000-0000-00001C110000}"/>
    <cellStyle name="Currency 2 5 2 3 4 2 4 2" xfId="4381" xr:uid="{00000000-0005-0000-0000-00001D110000}"/>
    <cellStyle name="Currency 2 5 2 3 4 2 4 2 2" xfId="4382" xr:uid="{00000000-0005-0000-0000-00001E110000}"/>
    <cellStyle name="Currency 2 5 2 3 4 2 4 3" xfId="4383" xr:uid="{00000000-0005-0000-0000-00001F110000}"/>
    <cellStyle name="Currency 2 5 2 3 4 2 5" xfId="4384" xr:uid="{00000000-0005-0000-0000-000020110000}"/>
    <cellStyle name="Currency 2 5 2 3 4 2 5 2" xfId="4385" xr:uid="{00000000-0005-0000-0000-000021110000}"/>
    <cellStyle name="Currency 2 5 2 3 4 2 5 2 2" xfId="4386" xr:uid="{00000000-0005-0000-0000-000022110000}"/>
    <cellStyle name="Currency 2 5 2 3 4 2 5 3" xfId="4387" xr:uid="{00000000-0005-0000-0000-000023110000}"/>
    <cellStyle name="Currency 2 5 2 3 4 2 6" xfId="4388" xr:uid="{00000000-0005-0000-0000-000024110000}"/>
    <cellStyle name="Currency 2 5 2 3 4 2 6 2" xfId="4389" xr:uid="{00000000-0005-0000-0000-000025110000}"/>
    <cellStyle name="Currency 2 5 2 3 4 2 6 2 2" xfId="4390" xr:uid="{00000000-0005-0000-0000-000026110000}"/>
    <cellStyle name="Currency 2 5 2 3 4 2 6 3" xfId="4391" xr:uid="{00000000-0005-0000-0000-000027110000}"/>
    <cellStyle name="Currency 2 5 2 3 4 2 7" xfId="4392" xr:uid="{00000000-0005-0000-0000-000028110000}"/>
    <cellStyle name="Currency 2 5 2 3 4 2 7 2" xfId="4393" xr:uid="{00000000-0005-0000-0000-000029110000}"/>
    <cellStyle name="Currency 2 5 2 3 4 2 8" xfId="4394" xr:uid="{00000000-0005-0000-0000-00002A110000}"/>
    <cellStyle name="Currency 2 5 2 3 4 2 8 2" xfId="4395" xr:uid="{00000000-0005-0000-0000-00002B110000}"/>
    <cellStyle name="Currency 2 5 2 3 4 2 9" xfId="4396" xr:uid="{00000000-0005-0000-0000-00002C110000}"/>
    <cellStyle name="Currency 2 5 2 3 4 3" xfId="4397" xr:uid="{00000000-0005-0000-0000-00002D110000}"/>
    <cellStyle name="Currency 2 5 2 3 4 4" xfId="4398" xr:uid="{00000000-0005-0000-0000-00002E110000}"/>
    <cellStyle name="Currency 2 5 2 3 4 4 2" xfId="4399" xr:uid="{00000000-0005-0000-0000-00002F110000}"/>
    <cellStyle name="Currency 2 5 2 3 4 4 2 2" xfId="4400" xr:uid="{00000000-0005-0000-0000-000030110000}"/>
    <cellStyle name="Currency 2 5 2 3 4 4 3" xfId="4401" xr:uid="{00000000-0005-0000-0000-000031110000}"/>
    <cellStyle name="Currency 2 5 2 3 4 5" xfId="4402" xr:uid="{00000000-0005-0000-0000-000032110000}"/>
    <cellStyle name="Currency 2 5 2 3 4 5 2" xfId="4403" xr:uid="{00000000-0005-0000-0000-000033110000}"/>
    <cellStyle name="Currency 2 5 2 3 4 5 2 2" xfId="4404" xr:uid="{00000000-0005-0000-0000-000034110000}"/>
    <cellStyle name="Currency 2 5 2 3 4 5 3" xfId="4405" xr:uid="{00000000-0005-0000-0000-000035110000}"/>
    <cellStyle name="Currency 2 5 2 3 5" xfId="4406" xr:uid="{00000000-0005-0000-0000-000036110000}"/>
    <cellStyle name="Currency 2 5 2 3 5 2" xfId="4407" xr:uid="{00000000-0005-0000-0000-000037110000}"/>
    <cellStyle name="Currency 2 5 2 3 5 3" xfId="4408" xr:uid="{00000000-0005-0000-0000-000038110000}"/>
    <cellStyle name="Currency 2 5 2 3 5 3 2" xfId="4409" xr:uid="{00000000-0005-0000-0000-000039110000}"/>
    <cellStyle name="Currency 2 5 2 3 5 3 3" xfId="4410" xr:uid="{00000000-0005-0000-0000-00003A110000}"/>
    <cellStyle name="Currency 2 5 2 3 5 4" xfId="4411" xr:uid="{00000000-0005-0000-0000-00003B110000}"/>
    <cellStyle name="Currency 2 5 2 3 5 4 2" xfId="4412" xr:uid="{00000000-0005-0000-0000-00003C110000}"/>
    <cellStyle name="Currency 2 5 2 3 5 4 2 2" xfId="4413" xr:uid="{00000000-0005-0000-0000-00003D110000}"/>
    <cellStyle name="Currency 2 5 2 3 5 4 3" xfId="4414" xr:uid="{00000000-0005-0000-0000-00003E110000}"/>
    <cellStyle name="Currency 2 5 2 3 5 5" xfId="4415" xr:uid="{00000000-0005-0000-0000-00003F110000}"/>
    <cellStyle name="Currency 2 5 2 3 5 5 2" xfId="4416" xr:uid="{00000000-0005-0000-0000-000040110000}"/>
    <cellStyle name="Currency 2 5 2 3 5 5 2 2" xfId="4417" xr:uid="{00000000-0005-0000-0000-000041110000}"/>
    <cellStyle name="Currency 2 5 2 3 5 5 3" xfId="4418" xr:uid="{00000000-0005-0000-0000-000042110000}"/>
    <cellStyle name="Currency 2 5 2 3 5 6" xfId="4419" xr:uid="{00000000-0005-0000-0000-000043110000}"/>
    <cellStyle name="Currency 2 5 2 3 5 6 2" xfId="4420" xr:uid="{00000000-0005-0000-0000-000044110000}"/>
    <cellStyle name="Currency 2 5 2 3 5 6 2 2" xfId="4421" xr:uid="{00000000-0005-0000-0000-000045110000}"/>
    <cellStyle name="Currency 2 5 2 3 5 6 3" xfId="4422" xr:uid="{00000000-0005-0000-0000-000046110000}"/>
    <cellStyle name="Currency 2 5 2 3 5 7" xfId="4423" xr:uid="{00000000-0005-0000-0000-000047110000}"/>
    <cellStyle name="Currency 2 5 2 3 5 7 2" xfId="4424" xr:uid="{00000000-0005-0000-0000-000048110000}"/>
    <cellStyle name="Currency 2 5 2 3 5 8" xfId="4425" xr:uid="{00000000-0005-0000-0000-000049110000}"/>
    <cellStyle name="Currency 2 5 2 3 5 8 2" xfId="4426" xr:uid="{00000000-0005-0000-0000-00004A110000}"/>
    <cellStyle name="Currency 2 5 2 3 5 9" xfId="4427" xr:uid="{00000000-0005-0000-0000-00004B110000}"/>
    <cellStyle name="Currency 2 5 2 3 6" xfId="4428" xr:uid="{00000000-0005-0000-0000-00004C110000}"/>
    <cellStyle name="Currency 2 5 2 3 6 2" xfId="4429" xr:uid="{00000000-0005-0000-0000-00004D110000}"/>
    <cellStyle name="Currency 2 5 2 3 6 3" xfId="4430" xr:uid="{00000000-0005-0000-0000-00004E110000}"/>
    <cellStyle name="Currency 2 5 2 3 7" xfId="4431" xr:uid="{00000000-0005-0000-0000-00004F110000}"/>
    <cellStyle name="Currency 2 5 2 3 8" xfId="4432" xr:uid="{00000000-0005-0000-0000-000050110000}"/>
    <cellStyle name="Currency 2 5 2 3 8 2" xfId="4433" xr:uid="{00000000-0005-0000-0000-000051110000}"/>
    <cellStyle name="Currency 2 5 2 3 8 2 2" xfId="4434" xr:uid="{00000000-0005-0000-0000-000052110000}"/>
    <cellStyle name="Currency 2 5 2 3 8 3" xfId="4435" xr:uid="{00000000-0005-0000-0000-000053110000}"/>
    <cellStyle name="Currency 2 5 2 3 8 4" xfId="4436" xr:uid="{00000000-0005-0000-0000-000054110000}"/>
    <cellStyle name="Currency 2 5 2 3 9" xfId="4437" xr:uid="{00000000-0005-0000-0000-000055110000}"/>
    <cellStyle name="Currency 2 5 2 3 9 2" xfId="4438" xr:uid="{00000000-0005-0000-0000-000056110000}"/>
    <cellStyle name="Currency 2 5 2 3 9 2 2" xfId="4439" xr:uid="{00000000-0005-0000-0000-000057110000}"/>
    <cellStyle name="Currency 2 5 2 3 9 3" xfId="4440" xr:uid="{00000000-0005-0000-0000-000058110000}"/>
    <cellStyle name="Currency 2 5 2 4" xfId="4441" xr:uid="{00000000-0005-0000-0000-000059110000}"/>
    <cellStyle name="Currency 2 5 2 4 2" xfId="4442" xr:uid="{00000000-0005-0000-0000-00005A110000}"/>
    <cellStyle name="Currency 2 5 2 4 2 2" xfId="4443" xr:uid="{00000000-0005-0000-0000-00005B110000}"/>
    <cellStyle name="Currency 2 5 2 4 2 3" xfId="4444" xr:uid="{00000000-0005-0000-0000-00005C110000}"/>
    <cellStyle name="Currency 2 5 2 4 2 3 2" xfId="4445" xr:uid="{00000000-0005-0000-0000-00005D110000}"/>
    <cellStyle name="Currency 2 5 2 4 2 3 3" xfId="4446" xr:uid="{00000000-0005-0000-0000-00005E110000}"/>
    <cellStyle name="Currency 2 5 2 4 2 4" xfId="4447" xr:uid="{00000000-0005-0000-0000-00005F110000}"/>
    <cellStyle name="Currency 2 5 2 4 2 4 2" xfId="4448" xr:uid="{00000000-0005-0000-0000-000060110000}"/>
    <cellStyle name="Currency 2 5 2 4 2 4 2 2" xfId="4449" xr:uid="{00000000-0005-0000-0000-000061110000}"/>
    <cellStyle name="Currency 2 5 2 4 2 4 3" xfId="4450" xr:uid="{00000000-0005-0000-0000-000062110000}"/>
    <cellStyle name="Currency 2 5 2 4 2 5" xfId="4451" xr:uid="{00000000-0005-0000-0000-000063110000}"/>
    <cellStyle name="Currency 2 5 2 4 2 5 2" xfId="4452" xr:uid="{00000000-0005-0000-0000-000064110000}"/>
    <cellStyle name="Currency 2 5 2 4 2 5 2 2" xfId="4453" xr:uid="{00000000-0005-0000-0000-000065110000}"/>
    <cellStyle name="Currency 2 5 2 4 2 5 3" xfId="4454" xr:uid="{00000000-0005-0000-0000-000066110000}"/>
    <cellStyle name="Currency 2 5 2 4 2 6" xfId="4455" xr:uid="{00000000-0005-0000-0000-000067110000}"/>
    <cellStyle name="Currency 2 5 2 4 2 6 2" xfId="4456" xr:uid="{00000000-0005-0000-0000-000068110000}"/>
    <cellStyle name="Currency 2 5 2 4 2 6 2 2" xfId="4457" xr:uid="{00000000-0005-0000-0000-000069110000}"/>
    <cellStyle name="Currency 2 5 2 4 2 6 3" xfId="4458" xr:uid="{00000000-0005-0000-0000-00006A110000}"/>
    <cellStyle name="Currency 2 5 2 4 2 7" xfId="4459" xr:uid="{00000000-0005-0000-0000-00006B110000}"/>
    <cellStyle name="Currency 2 5 2 4 2 7 2" xfId="4460" xr:uid="{00000000-0005-0000-0000-00006C110000}"/>
    <cellStyle name="Currency 2 5 2 4 2 8" xfId="4461" xr:uid="{00000000-0005-0000-0000-00006D110000}"/>
    <cellStyle name="Currency 2 5 2 4 2 8 2" xfId="4462" xr:uid="{00000000-0005-0000-0000-00006E110000}"/>
    <cellStyle name="Currency 2 5 2 4 2 9" xfId="4463" xr:uid="{00000000-0005-0000-0000-00006F110000}"/>
    <cellStyle name="Currency 2 5 2 4 3" xfId="4464" xr:uid="{00000000-0005-0000-0000-000070110000}"/>
    <cellStyle name="Currency 2 5 2 4 3 2" xfId="4465" xr:uid="{00000000-0005-0000-0000-000071110000}"/>
    <cellStyle name="Currency 2 5 2 4 3 3" xfId="4466" xr:uid="{00000000-0005-0000-0000-000072110000}"/>
    <cellStyle name="Currency 2 5 2 4 3 3 2" xfId="4467" xr:uid="{00000000-0005-0000-0000-000073110000}"/>
    <cellStyle name="Currency 2 5 2 4 3 3 3" xfId="4468" xr:uid="{00000000-0005-0000-0000-000074110000}"/>
    <cellStyle name="Currency 2 5 2 4 3 4" xfId="4469" xr:uid="{00000000-0005-0000-0000-000075110000}"/>
    <cellStyle name="Currency 2 5 2 4 3 4 2" xfId="4470" xr:uid="{00000000-0005-0000-0000-000076110000}"/>
    <cellStyle name="Currency 2 5 2 4 3 4 2 2" xfId="4471" xr:uid="{00000000-0005-0000-0000-000077110000}"/>
    <cellStyle name="Currency 2 5 2 4 3 4 3" xfId="4472" xr:uid="{00000000-0005-0000-0000-000078110000}"/>
    <cellStyle name="Currency 2 5 2 4 3 5" xfId="4473" xr:uid="{00000000-0005-0000-0000-000079110000}"/>
    <cellStyle name="Currency 2 5 2 4 3 5 2" xfId="4474" xr:uid="{00000000-0005-0000-0000-00007A110000}"/>
    <cellStyle name="Currency 2 5 2 4 3 5 2 2" xfId="4475" xr:uid="{00000000-0005-0000-0000-00007B110000}"/>
    <cellStyle name="Currency 2 5 2 4 3 5 3" xfId="4476" xr:uid="{00000000-0005-0000-0000-00007C110000}"/>
    <cellStyle name="Currency 2 5 2 4 3 6" xfId="4477" xr:uid="{00000000-0005-0000-0000-00007D110000}"/>
    <cellStyle name="Currency 2 5 2 4 3 6 2" xfId="4478" xr:uid="{00000000-0005-0000-0000-00007E110000}"/>
    <cellStyle name="Currency 2 5 2 4 3 6 2 2" xfId="4479" xr:uid="{00000000-0005-0000-0000-00007F110000}"/>
    <cellStyle name="Currency 2 5 2 4 3 6 3" xfId="4480" xr:uid="{00000000-0005-0000-0000-000080110000}"/>
    <cellStyle name="Currency 2 5 2 4 3 7" xfId="4481" xr:uid="{00000000-0005-0000-0000-000081110000}"/>
    <cellStyle name="Currency 2 5 2 4 3 7 2" xfId="4482" xr:uid="{00000000-0005-0000-0000-000082110000}"/>
    <cellStyle name="Currency 2 5 2 4 3 8" xfId="4483" xr:uid="{00000000-0005-0000-0000-000083110000}"/>
    <cellStyle name="Currency 2 5 2 4 3 8 2" xfId="4484" xr:uid="{00000000-0005-0000-0000-000084110000}"/>
    <cellStyle name="Currency 2 5 2 4 3 9" xfId="4485" xr:uid="{00000000-0005-0000-0000-000085110000}"/>
    <cellStyle name="Currency 2 5 2 4 4" xfId="4486" xr:uid="{00000000-0005-0000-0000-000086110000}"/>
    <cellStyle name="Currency 2 5 2 4 4 2" xfId="4487" xr:uid="{00000000-0005-0000-0000-000087110000}"/>
    <cellStyle name="Currency 2 5 2 4 4 3" xfId="4488" xr:uid="{00000000-0005-0000-0000-000088110000}"/>
    <cellStyle name="Currency 2 5 2 4 4 3 2" xfId="4489" xr:uid="{00000000-0005-0000-0000-000089110000}"/>
    <cellStyle name="Currency 2 5 2 4 4 3 2 2" xfId="4490" xr:uid="{00000000-0005-0000-0000-00008A110000}"/>
    <cellStyle name="Currency 2 5 2 4 4 3 3" xfId="4491" xr:uid="{00000000-0005-0000-0000-00008B110000}"/>
    <cellStyle name="Currency 2 5 2 4 4 4" xfId="4492" xr:uid="{00000000-0005-0000-0000-00008C110000}"/>
    <cellStyle name="Currency 2 5 2 4 4 4 2" xfId="4493" xr:uid="{00000000-0005-0000-0000-00008D110000}"/>
    <cellStyle name="Currency 2 5 2 4 4 4 2 2" xfId="4494" xr:uid="{00000000-0005-0000-0000-00008E110000}"/>
    <cellStyle name="Currency 2 5 2 4 4 4 3" xfId="4495" xr:uid="{00000000-0005-0000-0000-00008F110000}"/>
    <cellStyle name="Currency 2 5 2 4 4 5" xfId="4496" xr:uid="{00000000-0005-0000-0000-000090110000}"/>
    <cellStyle name="Currency 2 5 2 4 4 5 2" xfId="4497" xr:uid="{00000000-0005-0000-0000-000091110000}"/>
    <cellStyle name="Currency 2 5 2 4 4 5 2 2" xfId="4498" xr:uid="{00000000-0005-0000-0000-000092110000}"/>
    <cellStyle name="Currency 2 5 2 4 4 5 3" xfId="4499" xr:uid="{00000000-0005-0000-0000-000093110000}"/>
    <cellStyle name="Currency 2 5 2 4 4 6" xfId="4500" xr:uid="{00000000-0005-0000-0000-000094110000}"/>
    <cellStyle name="Currency 2 5 2 4 4 6 2" xfId="4501" xr:uid="{00000000-0005-0000-0000-000095110000}"/>
    <cellStyle name="Currency 2 5 2 4 4 7" xfId="4502" xr:uid="{00000000-0005-0000-0000-000096110000}"/>
    <cellStyle name="Currency 2 5 2 4 4 7 2" xfId="4503" xr:uid="{00000000-0005-0000-0000-000097110000}"/>
    <cellStyle name="Currency 2 5 2 4 4 8" xfId="4504" xr:uid="{00000000-0005-0000-0000-000098110000}"/>
    <cellStyle name="Currency 2 5 2 4 4 9" xfId="4505" xr:uid="{00000000-0005-0000-0000-000099110000}"/>
    <cellStyle name="Currency 2 5 2 4 5" xfId="4506" xr:uid="{00000000-0005-0000-0000-00009A110000}"/>
    <cellStyle name="Currency 2 5 2 4 5 2" xfId="4507" xr:uid="{00000000-0005-0000-0000-00009B110000}"/>
    <cellStyle name="Currency 2 5 2 4 5 3" xfId="4508" xr:uid="{00000000-0005-0000-0000-00009C110000}"/>
    <cellStyle name="Currency 2 5 2 4 6" xfId="4509" xr:uid="{00000000-0005-0000-0000-00009D110000}"/>
    <cellStyle name="Currency 2 5 2 4 6 2" xfId="4510" xr:uid="{00000000-0005-0000-0000-00009E110000}"/>
    <cellStyle name="Currency 2 5 2 4 6 2 2" xfId="4511" xr:uid="{00000000-0005-0000-0000-00009F110000}"/>
    <cellStyle name="Currency 2 5 2 4 6 2 2 2" xfId="4512" xr:uid="{00000000-0005-0000-0000-0000A0110000}"/>
    <cellStyle name="Currency 2 5 2 4 6 2 3" xfId="4513" xr:uid="{00000000-0005-0000-0000-0000A1110000}"/>
    <cellStyle name="Currency 2 5 2 4 6 3" xfId="4514" xr:uid="{00000000-0005-0000-0000-0000A2110000}"/>
    <cellStyle name="Currency 2 5 2 4 6 3 2" xfId="4515" xr:uid="{00000000-0005-0000-0000-0000A3110000}"/>
    <cellStyle name="Currency 2 5 2 4 6 3 2 2" xfId="4516" xr:uid="{00000000-0005-0000-0000-0000A4110000}"/>
    <cellStyle name="Currency 2 5 2 4 6 3 3" xfId="4517" xr:uid="{00000000-0005-0000-0000-0000A5110000}"/>
    <cellStyle name="Currency 2 5 2 4 6 4" xfId="4518" xr:uid="{00000000-0005-0000-0000-0000A6110000}"/>
    <cellStyle name="Currency 2 5 2 4 6 4 2" xfId="4519" xr:uid="{00000000-0005-0000-0000-0000A7110000}"/>
    <cellStyle name="Currency 2 5 2 4 6 4 2 2" xfId="4520" xr:uid="{00000000-0005-0000-0000-0000A8110000}"/>
    <cellStyle name="Currency 2 5 2 4 6 4 3" xfId="4521" xr:uid="{00000000-0005-0000-0000-0000A9110000}"/>
    <cellStyle name="Currency 2 5 2 4 6 5" xfId="4522" xr:uid="{00000000-0005-0000-0000-0000AA110000}"/>
    <cellStyle name="Currency 2 5 2 4 6 5 2" xfId="4523" xr:uid="{00000000-0005-0000-0000-0000AB110000}"/>
    <cellStyle name="Currency 2 5 2 4 6 6" xfId="4524" xr:uid="{00000000-0005-0000-0000-0000AC110000}"/>
    <cellStyle name="Currency 2 5 2 4 6 6 2" xfId="4525" xr:uid="{00000000-0005-0000-0000-0000AD110000}"/>
    <cellStyle name="Currency 2 5 2 4 6 7" xfId="4526" xr:uid="{00000000-0005-0000-0000-0000AE110000}"/>
    <cellStyle name="Currency 2 5 2 4 7" xfId="4527" xr:uid="{00000000-0005-0000-0000-0000AF110000}"/>
    <cellStyle name="Currency 2 5 2 4 7 2" xfId="4528" xr:uid="{00000000-0005-0000-0000-0000B0110000}"/>
    <cellStyle name="Currency 2 5 2 4 7 2 2" xfId="4529" xr:uid="{00000000-0005-0000-0000-0000B1110000}"/>
    <cellStyle name="Currency 2 5 2 4 7 3" xfId="4530" xr:uid="{00000000-0005-0000-0000-0000B2110000}"/>
    <cellStyle name="Currency 2 5 2 4 8" xfId="4531" xr:uid="{00000000-0005-0000-0000-0000B3110000}"/>
    <cellStyle name="Currency 2 5 2 4 8 2" xfId="4532" xr:uid="{00000000-0005-0000-0000-0000B4110000}"/>
    <cellStyle name="Currency 2 5 2 4 8 2 2" xfId="4533" xr:uid="{00000000-0005-0000-0000-0000B5110000}"/>
    <cellStyle name="Currency 2 5 2 4 8 3" xfId="4534" xr:uid="{00000000-0005-0000-0000-0000B6110000}"/>
    <cellStyle name="Currency 2 5 2 5" xfId="4535" xr:uid="{00000000-0005-0000-0000-0000B7110000}"/>
    <cellStyle name="Currency 2 5 2 5 10" xfId="4536" xr:uid="{00000000-0005-0000-0000-0000B8110000}"/>
    <cellStyle name="Currency 2 5 2 5 2" xfId="4537" xr:uid="{00000000-0005-0000-0000-0000B9110000}"/>
    <cellStyle name="Currency 2 5 2 5 2 2" xfId="4538" xr:uid="{00000000-0005-0000-0000-0000BA110000}"/>
    <cellStyle name="Currency 2 5 2 5 2 3" xfId="4539" xr:uid="{00000000-0005-0000-0000-0000BB110000}"/>
    <cellStyle name="Currency 2 5 2 5 2 3 2" xfId="4540" xr:uid="{00000000-0005-0000-0000-0000BC110000}"/>
    <cellStyle name="Currency 2 5 2 5 2 3 3" xfId="4541" xr:uid="{00000000-0005-0000-0000-0000BD110000}"/>
    <cellStyle name="Currency 2 5 2 5 2 4" xfId="4542" xr:uid="{00000000-0005-0000-0000-0000BE110000}"/>
    <cellStyle name="Currency 2 5 2 5 2 4 2" xfId="4543" xr:uid="{00000000-0005-0000-0000-0000BF110000}"/>
    <cellStyle name="Currency 2 5 2 5 2 4 2 2" xfId="4544" xr:uid="{00000000-0005-0000-0000-0000C0110000}"/>
    <cellStyle name="Currency 2 5 2 5 2 4 3" xfId="4545" xr:uid="{00000000-0005-0000-0000-0000C1110000}"/>
    <cellStyle name="Currency 2 5 2 5 2 5" xfId="4546" xr:uid="{00000000-0005-0000-0000-0000C2110000}"/>
    <cellStyle name="Currency 2 5 2 5 2 5 2" xfId="4547" xr:uid="{00000000-0005-0000-0000-0000C3110000}"/>
    <cellStyle name="Currency 2 5 2 5 2 5 2 2" xfId="4548" xr:uid="{00000000-0005-0000-0000-0000C4110000}"/>
    <cellStyle name="Currency 2 5 2 5 2 5 3" xfId="4549" xr:uid="{00000000-0005-0000-0000-0000C5110000}"/>
    <cellStyle name="Currency 2 5 2 5 2 6" xfId="4550" xr:uid="{00000000-0005-0000-0000-0000C6110000}"/>
    <cellStyle name="Currency 2 5 2 5 2 6 2" xfId="4551" xr:uid="{00000000-0005-0000-0000-0000C7110000}"/>
    <cellStyle name="Currency 2 5 2 5 2 6 2 2" xfId="4552" xr:uid="{00000000-0005-0000-0000-0000C8110000}"/>
    <cellStyle name="Currency 2 5 2 5 2 6 3" xfId="4553" xr:uid="{00000000-0005-0000-0000-0000C9110000}"/>
    <cellStyle name="Currency 2 5 2 5 2 7" xfId="4554" xr:uid="{00000000-0005-0000-0000-0000CA110000}"/>
    <cellStyle name="Currency 2 5 2 5 2 7 2" xfId="4555" xr:uid="{00000000-0005-0000-0000-0000CB110000}"/>
    <cellStyle name="Currency 2 5 2 5 2 8" xfId="4556" xr:uid="{00000000-0005-0000-0000-0000CC110000}"/>
    <cellStyle name="Currency 2 5 2 5 2 8 2" xfId="4557" xr:uid="{00000000-0005-0000-0000-0000CD110000}"/>
    <cellStyle name="Currency 2 5 2 5 2 9" xfId="4558" xr:uid="{00000000-0005-0000-0000-0000CE110000}"/>
    <cellStyle name="Currency 2 5 2 5 3" xfId="4559" xr:uid="{00000000-0005-0000-0000-0000CF110000}"/>
    <cellStyle name="Currency 2 5 2 5 4" xfId="4560" xr:uid="{00000000-0005-0000-0000-0000D0110000}"/>
    <cellStyle name="Currency 2 5 2 5 4 2" xfId="4561" xr:uid="{00000000-0005-0000-0000-0000D1110000}"/>
    <cellStyle name="Currency 2 5 2 5 4 3" xfId="4562" xr:uid="{00000000-0005-0000-0000-0000D2110000}"/>
    <cellStyle name="Currency 2 5 2 5 5" xfId="4563" xr:uid="{00000000-0005-0000-0000-0000D3110000}"/>
    <cellStyle name="Currency 2 5 2 5 5 2" xfId="4564" xr:uid="{00000000-0005-0000-0000-0000D4110000}"/>
    <cellStyle name="Currency 2 5 2 5 5 2 2" xfId="4565" xr:uid="{00000000-0005-0000-0000-0000D5110000}"/>
    <cellStyle name="Currency 2 5 2 5 5 3" xfId="4566" xr:uid="{00000000-0005-0000-0000-0000D6110000}"/>
    <cellStyle name="Currency 2 5 2 5 6" xfId="4567" xr:uid="{00000000-0005-0000-0000-0000D7110000}"/>
    <cellStyle name="Currency 2 5 2 5 6 2" xfId="4568" xr:uid="{00000000-0005-0000-0000-0000D8110000}"/>
    <cellStyle name="Currency 2 5 2 5 6 2 2" xfId="4569" xr:uid="{00000000-0005-0000-0000-0000D9110000}"/>
    <cellStyle name="Currency 2 5 2 5 6 3" xfId="4570" xr:uid="{00000000-0005-0000-0000-0000DA110000}"/>
    <cellStyle name="Currency 2 5 2 5 7" xfId="4571" xr:uid="{00000000-0005-0000-0000-0000DB110000}"/>
    <cellStyle name="Currency 2 5 2 5 7 2" xfId="4572" xr:uid="{00000000-0005-0000-0000-0000DC110000}"/>
    <cellStyle name="Currency 2 5 2 5 7 2 2" xfId="4573" xr:uid="{00000000-0005-0000-0000-0000DD110000}"/>
    <cellStyle name="Currency 2 5 2 5 7 3" xfId="4574" xr:uid="{00000000-0005-0000-0000-0000DE110000}"/>
    <cellStyle name="Currency 2 5 2 5 8" xfId="4575" xr:uid="{00000000-0005-0000-0000-0000DF110000}"/>
    <cellStyle name="Currency 2 5 2 5 8 2" xfId="4576" xr:uid="{00000000-0005-0000-0000-0000E0110000}"/>
    <cellStyle name="Currency 2 5 2 5 9" xfId="4577" xr:uid="{00000000-0005-0000-0000-0000E1110000}"/>
    <cellStyle name="Currency 2 5 2 5 9 2" xfId="4578" xr:uid="{00000000-0005-0000-0000-0000E2110000}"/>
    <cellStyle name="Currency 2 5 2 6" xfId="4579" xr:uid="{00000000-0005-0000-0000-0000E3110000}"/>
    <cellStyle name="Currency 2 5 2 6 2" xfId="4580" xr:uid="{00000000-0005-0000-0000-0000E4110000}"/>
    <cellStyle name="Currency 2 5 2 6 2 10" xfId="4581" xr:uid="{00000000-0005-0000-0000-0000E5110000}"/>
    <cellStyle name="Currency 2 5 2 6 2 2" xfId="4582" xr:uid="{00000000-0005-0000-0000-0000E6110000}"/>
    <cellStyle name="Currency 2 5 2 6 2 3" xfId="4583" xr:uid="{00000000-0005-0000-0000-0000E7110000}"/>
    <cellStyle name="Currency 2 5 2 6 2 4" xfId="4584" xr:uid="{00000000-0005-0000-0000-0000E8110000}"/>
    <cellStyle name="Currency 2 5 2 6 2 4 2" xfId="4585" xr:uid="{00000000-0005-0000-0000-0000E9110000}"/>
    <cellStyle name="Currency 2 5 2 6 2 4 2 2" xfId="4586" xr:uid="{00000000-0005-0000-0000-0000EA110000}"/>
    <cellStyle name="Currency 2 5 2 6 2 4 3" xfId="4587" xr:uid="{00000000-0005-0000-0000-0000EB110000}"/>
    <cellStyle name="Currency 2 5 2 6 2 5" xfId="4588" xr:uid="{00000000-0005-0000-0000-0000EC110000}"/>
    <cellStyle name="Currency 2 5 2 6 2 5 2" xfId="4589" xr:uid="{00000000-0005-0000-0000-0000ED110000}"/>
    <cellStyle name="Currency 2 5 2 6 2 5 2 2" xfId="4590" xr:uid="{00000000-0005-0000-0000-0000EE110000}"/>
    <cellStyle name="Currency 2 5 2 6 2 5 3" xfId="4591" xr:uid="{00000000-0005-0000-0000-0000EF110000}"/>
    <cellStyle name="Currency 2 5 2 6 2 6" xfId="4592" xr:uid="{00000000-0005-0000-0000-0000F0110000}"/>
    <cellStyle name="Currency 2 5 2 6 2 6 2" xfId="4593" xr:uid="{00000000-0005-0000-0000-0000F1110000}"/>
    <cellStyle name="Currency 2 5 2 6 2 6 2 2" xfId="4594" xr:uid="{00000000-0005-0000-0000-0000F2110000}"/>
    <cellStyle name="Currency 2 5 2 6 2 6 3" xfId="4595" xr:uid="{00000000-0005-0000-0000-0000F3110000}"/>
    <cellStyle name="Currency 2 5 2 6 2 7" xfId="4596" xr:uid="{00000000-0005-0000-0000-0000F4110000}"/>
    <cellStyle name="Currency 2 5 2 6 2 7 2" xfId="4597" xr:uid="{00000000-0005-0000-0000-0000F5110000}"/>
    <cellStyle name="Currency 2 5 2 6 2 8" xfId="4598" xr:uid="{00000000-0005-0000-0000-0000F6110000}"/>
    <cellStyle name="Currency 2 5 2 6 2 8 2" xfId="4599" xr:uid="{00000000-0005-0000-0000-0000F7110000}"/>
    <cellStyle name="Currency 2 5 2 6 2 9" xfId="4600" xr:uid="{00000000-0005-0000-0000-0000F8110000}"/>
    <cellStyle name="Currency 2 5 2 6 3" xfId="4601" xr:uid="{00000000-0005-0000-0000-0000F9110000}"/>
    <cellStyle name="Currency 2 5 2 6 4" xfId="4602" xr:uid="{00000000-0005-0000-0000-0000FA110000}"/>
    <cellStyle name="Currency 2 5 2 6 4 2" xfId="4603" xr:uid="{00000000-0005-0000-0000-0000FB110000}"/>
    <cellStyle name="Currency 2 5 2 6 4 2 2" xfId="4604" xr:uid="{00000000-0005-0000-0000-0000FC110000}"/>
    <cellStyle name="Currency 2 5 2 6 4 3" xfId="4605" xr:uid="{00000000-0005-0000-0000-0000FD110000}"/>
    <cellStyle name="Currency 2 5 2 6 5" xfId="4606" xr:uid="{00000000-0005-0000-0000-0000FE110000}"/>
    <cellStyle name="Currency 2 5 2 6 5 2" xfId="4607" xr:uid="{00000000-0005-0000-0000-0000FF110000}"/>
    <cellStyle name="Currency 2 5 2 6 5 2 2" xfId="4608" xr:uid="{00000000-0005-0000-0000-000000120000}"/>
    <cellStyle name="Currency 2 5 2 6 5 3" xfId="4609" xr:uid="{00000000-0005-0000-0000-000001120000}"/>
    <cellStyle name="Currency 2 5 2 7" xfId="4610" xr:uid="{00000000-0005-0000-0000-000002120000}"/>
    <cellStyle name="Currency 2 5 2 7 2" xfId="4611" xr:uid="{00000000-0005-0000-0000-000003120000}"/>
    <cellStyle name="Currency 2 5 2 7 3" xfId="4612" xr:uid="{00000000-0005-0000-0000-000004120000}"/>
    <cellStyle name="Currency 2 5 2 7 3 2" xfId="4613" xr:uid="{00000000-0005-0000-0000-000005120000}"/>
    <cellStyle name="Currency 2 5 2 7 3 3" xfId="4614" xr:uid="{00000000-0005-0000-0000-000006120000}"/>
    <cellStyle name="Currency 2 5 2 7 4" xfId="4615" xr:uid="{00000000-0005-0000-0000-000007120000}"/>
    <cellStyle name="Currency 2 5 2 7 4 2" xfId="4616" xr:uid="{00000000-0005-0000-0000-000008120000}"/>
    <cellStyle name="Currency 2 5 2 7 4 2 2" xfId="4617" xr:uid="{00000000-0005-0000-0000-000009120000}"/>
    <cellStyle name="Currency 2 5 2 7 4 3" xfId="4618" xr:uid="{00000000-0005-0000-0000-00000A120000}"/>
    <cellStyle name="Currency 2 5 2 7 5" xfId="4619" xr:uid="{00000000-0005-0000-0000-00000B120000}"/>
    <cellStyle name="Currency 2 5 2 7 5 2" xfId="4620" xr:uid="{00000000-0005-0000-0000-00000C120000}"/>
    <cellStyle name="Currency 2 5 2 7 5 2 2" xfId="4621" xr:uid="{00000000-0005-0000-0000-00000D120000}"/>
    <cellStyle name="Currency 2 5 2 7 5 3" xfId="4622" xr:uid="{00000000-0005-0000-0000-00000E120000}"/>
    <cellStyle name="Currency 2 5 2 7 6" xfId="4623" xr:uid="{00000000-0005-0000-0000-00000F120000}"/>
    <cellStyle name="Currency 2 5 2 7 6 2" xfId="4624" xr:uid="{00000000-0005-0000-0000-000010120000}"/>
    <cellStyle name="Currency 2 5 2 7 6 2 2" xfId="4625" xr:uid="{00000000-0005-0000-0000-000011120000}"/>
    <cellStyle name="Currency 2 5 2 7 6 3" xfId="4626" xr:uid="{00000000-0005-0000-0000-000012120000}"/>
    <cellStyle name="Currency 2 5 2 7 7" xfId="4627" xr:uid="{00000000-0005-0000-0000-000013120000}"/>
    <cellStyle name="Currency 2 5 2 7 7 2" xfId="4628" xr:uid="{00000000-0005-0000-0000-000014120000}"/>
    <cellStyle name="Currency 2 5 2 7 8" xfId="4629" xr:uid="{00000000-0005-0000-0000-000015120000}"/>
    <cellStyle name="Currency 2 5 2 7 8 2" xfId="4630" xr:uid="{00000000-0005-0000-0000-000016120000}"/>
    <cellStyle name="Currency 2 5 2 7 9" xfId="4631" xr:uid="{00000000-0005-0000-0000-000017120000}"/>
    <cellStyle name="Currency 2 5 2 8" xfId="4632" xr:uid="{00000000-0005-0000-0000-000018120000}"/>
    <cellStyle name="Currency 2 5 2 8 2" xfId="4633" xr:uid="{00000000-0005-0000-0000-000019120000}"/>
    <cellStyle name="Currency 2 5 2 8 3" xfId="4634" xr:uid="{00000000-0005-0000-0000-00001A120000}"/>
    <cellStyle name="Currency 2 5 2 9" xfId="4635" xr:uid="{00000000-0005-0000-0000-00001B120000}"/>
    <cellStyle name="Currency 2 5 3" xfId="4636" xr:uid="{00000000-0005-0000-0000-00001C120000}"/>
    <cellStyle name="Currency 2 5 3 10" xfId="4637" xr:uid="{00000000-0005-0000-0000-00001D120000}"/>
    <cellStyle name="Currency 2 5 3 10 2" xfId="4638" xr:uid="{00000000-0005-0000-0000-00001E120000}"/>
    <cellStyle name="Currency 2 5 3 10 2 2" xfId="4639" xr:uid="{00000000-0005-0000-0000-00001F120000}"/>
    <cellStyle name="Currency 2 5 3 10 3" xfId="4640" xr:uid="{00000000-0005-0000-0000-000020120000}"/>
    <cellStyle name="Currency 2 5 3 10 4" xfId="4641" xr:uid="{00000000-0005-0000-0000-000021120000}"/>
    <cellStyle name="Currency 2 5 3 11" xfId="4642" xr:uid="{00000000-0005-0000-0000-000022120000}"/>
    <cellStyle name="Currency 2 5 3 11 2" xfId="4643" xr:uid="{00000000-0005-0000-0000-000023120000}"/>
    <cellStyle name="Currency 2 5 3 11 2 2" xfId="4644" xr:uid="{00000000-0005-0000-0000-000024120000}"/>
    <cellStyle name="Currency 2 5 3 11 3" xfId="4645" xr:uid="{00000000-0005-0000-0000-000025120000}"/>
    <cellStyle name="Currency 2 5 3 12" xfId="4646" xr:uid="{00000000-0005-0000-0000-000026120000}"/>
    <cellStyle name="Currency 2 5 3 12 2" xfId="4647" xr:uid="{00000000-0005-0000-0000-000027120000}"/>
    <cellStyle name="Currency 2 5 3 12 2 2" xfId="4648" xr:uid="{00000000-0005-0000-0000-000028120000}"/>
    <cellStyle name="Currency 2 5 3 12 3" xfId="4649" xr:uid="{00000000-0005-0000-0000-000029120000}"/>
    <cellStyle name="Currency 2 5 3 13" xfId="4650" xr:uid="{00000000-0005-0000-0000-00002A120000}"/>
    <cellStyle name="Currency 2 5 3 13 2" xfId="4651" xr:uid="{00000000-0005-0000-0000-00002B120000}"/>
    <cellStyle name="Currency 2 5 3 14" xfId="4652" xr:uid="{00000000-0005-0000-0000-00002C120000}"/>
    <cellStyle name="Currency 2 5 3 14 2" xfId="4653" xr:uid="{00000000-0005-0000-0000-00002D120000}"/>
    <cellStyle name="Currency 2 5 3 15" xfId="4654" xr:uid="{00000000-0005-0000-0000-00002E120000}"/>
    <cellStyle name="Currency 2 5 3 16" xfId="4655" xr:uid="{00000000-0005-0000-0000-00002F120000}"/>
    <cellStyle name="Currency 2 5 3 17" xfId="4656" xr:uid="{00000000-0005-0000-0000-000030120000}"/>
    <cellStyle name="Currency 2 5 3 2" xfId="4657" xr:uid="{00000000-0005-0000-0000-000031120000}"/>
    <cellStyle name="Currency 2 5 3 2 10" xfId="4658" xr:uid="{00000000-0005-0000-0000-000032120000}"/>
    <cellStyle name="Currency 2 5 3 2 10 2" xfId="4659" xr:uid="{00000000-0005-0000-0000-000033120000}"/>
    <cellStyle name="Currency 2 5 3 2 10 2 2" xfId="4660" xr:uid="{00000000-0005-0000-0000-000034120000}"/>
    <cellStyle name="Currency 2 5 3 2 10 3" xfId="4661" xr:uid="{00000000-0005-0000-0000-000035120000}"/>
    <cellStyle name="Currency 2 5 3 2 11" xfId="4662" xr:uid="{00000000-0005-0000-0000-000036120000}"/>
    <cellStyle name="Currency 2 5 3 2 11 2" xfId="4663" xr:uid="{00000000-0005-0000-0000-000037120000}"/>
    <cellStyle name="Currency 2 5 3 2 12" xfId="4664" xr:uid="{00000000-0005-0000-0000-000038120000}"/>
    <cellStyle name="Currency 2 5 3 2 12 2" xfId="4665" xr:uid="{00000000-0005-0000-0000-000039120000}"/>
    <cellStyle name="Currency 2 5 3 2 13" xfId="4666" xr:uid="{00000000-0005-0000-0000-00003A120000}"/>
    <cellStyle name="Currency 2 5 3 2 14" xfId="4667" xr:uid="{00000000-0005-0000-0000-00003B120000}"/>
    <cellStyle name="Currency 2 5 3 2 15" xfId="4668" xr:uid="{00000000-0005-0000-0000-00003C120000}"/>
    <cellStyle name="Currency 2 5 3 2 2" xfId="4669" xr:uid="{00000000-0005-0000-0000-00003D120000}"/>
    <cellStyle name="Currency 2 5 3 2 2 2" xfId="4670" xr:uid="{00000000-0005-0000-0000-00003E120000}"/>
    <cellStyle name="Currency 2 5 3 2 2 2 2" xfId="4671" xr:uid="{00000000-0005-0000-0000-00003F120000}"/>
    <cellStyle name="Currency 2 5 3 2 2 2 3" xfId="4672" xr:uid="{00000000-0005-0000-0000-000040120000}"/>
    <cellStyle name="Currency 2 5 3 2 2 2 3 2" xfId="4673" xr:uid="{00000000-0005-0000-0000-000041120000}"/>
    <cellStyle name="Currency 2 5 3 2 2 2 3 3" xfId="4674" xr:uid="{00000000-0005-0000-0000-000042120000}"/>
    <cellStyle name="Currency 2 5 3 2 2 2 4" xfId="4675" xr:uid="{00000000-0005-0000-0000-000043120000}"/>
    <cellStyle name="Currency 2 5 3 2 2 2 4 2" xfId="4676" xr:uid="{00000000-0005-0000-0000-000044120000}"/>
    <cellStyle name="Currency 2 5 3 2 2 2 4 2 2" xfId="4677" xr:uid="{00000000-0005-0000-0000-000045120000}"/>
    <cellStyle name="Currency 2 5 3 2 2 2 4 3" xfId="4678" xr:uid="{00000000-0005-0000-0000-000046120000}"/>
    <cellStyle name="Currency 2 5 3 2 2 2 5" xfId="4679" xr:uid="{00000000-0005-0000-0000-000047120000}"/>
    <cellStyle name="Currency 2 5 3 2 2 2 5 2" xfId="4680" xr:uid="{00000000-0005-0000-0000-000048120000}"/>
    <cellStyle name="Currency 2 5 3 2 2 2 5 2 2" xfId="4681" xr:uid="{00000000-0005-0000-0000-000049120000}"/>
    <cellStyle name="Currency 2 5 3 2 2 2 5 3" xfId="4682" xr:uid="{00000000-0005-0000-0000-00004A120000}"/>
    <cellStyle name="Currency 2 5 3 2 2 2 6" xfId="4683" xr:uid="{00000000-0005-0000-0000-00004B120000}"/>
    <cellStyle name="Currency 2 5 3 2 2 2 6 2" xfId="4684" xr:uid="{00000000-0005-0000-0000-00004C120000}"/>
    <cellStyle name="Currency 2 5 3 2 2 2 6 2 2" xfId="4685" xr:uid="{00000000-0005-0000-0000-00004D120000}"/>
    <cellStyle name="Currency 2 5 3 2 2 2 6 3" xfId="4686" xr:uid="{00000000-0005-0000-0000-00004E120000}"/>
    <cellStyle name="Currency 2 5 3 2 2 2 7" xfId="4687" xr:uid="{00000000-0005-0000-0000-00004F120000}"/>
    <cellStyle name="Currency 2 5 3 2 2 2 7 2" xfId="4688" xr:uid="{00000000-0005-0000-0000-000050120000}"/>
    <cellStyle name="Currency 2 5 3 2 2 2 8" xfId="4689" xr:uid="{00000000-0005-0000-0000-000051120000}"/>
    <cellStyle name="Currency 2 5 3 2 2 2 8 2" xfId="4690" xr:uid="{00000000-0005-0000-0000-000052120000}"/>
    <cellStyle name="Currency 2 5 3 2 2 2 9" xfId="4691" xr:uid="{00000000-0005-0000-0000-000053120000}"/>
    <cellStyle name="Currency 2 5 3 2 2 3" xfId="4692" xr:uid="{00000000-0005-0000-0000-000054120000}"/>
    <cellStyle name="Currency 2 5 3 2 2 3 2" xfId="4693" xr:uid="{00000000-0005-0000-0000-000055120000}"/>
    <cellStyle name="Currency 2 5 3 2 2 3 3" xfId="4694" xr:uid="{00000000-0005-0000-0000-000056120000}"/>
    <cellStyle name="Currency 2 5 3 2 2 3 3 2" xfId="4695" xr:uid="{00000000-0005-0000-0000-000057120000}"/>
    <cellStyle name="Currency 2 5 3 2 2 3 3 3" xfId="4696" xr:uid="{00000000-0005-0000-0000-000058120000}"/>
    <cellStyle name="Currency 2 5 3 2 2 3 4" xfId="4697" xr:uid="{00000000-0005-0000-0000-000059120000}"/>
    <cellStyle name="Currency 2 5 3 2 2 3 4 2" xfId="4698" xr:uid="{00000000-0005-0000-0000-00005A120000}"/>
    <cellStyle name="Currency 2 5 3 2 2 3 4 2 2" xfId="4699" xr:uid="{00000000-0005-0000-0000-00005B120000}"/>
    <cellStyle name="Currency 2 5 3 2 2 3 4 3" xfId="4700" xr:uid="{00000000-0005-0000-0000-00005C120000}"/>
    <cellStyle name="Currency 2 5 3 2 2 3 5" xfId="4701" xr:uid="{00000000-0005-0000-0000-00005D120000}"/>
    <cellStyle name="Currency 2 5 3 2 2 3 5 2" xfId="4702" xr:uid="{00000000-0005-0000-0000-00005E120000}"/>
    <cellStyle name="Currency 2 5 3 2 2 3 5 2 2" xfId="4703" xr:uid="{00000000-0005-0000-0000-00005F120000}"/>
    <cellStyle name="Currency 2 5 3 2 2 3 5 3" xfId="4704" xr:uid="{00000000-0005-0000-0000-000060120000}"/>
    <cellStyle name="Currency 2 5 3 2 2 3 6" xfId="4705" xr:uid="{00000000-0005-0000-0000-000061120000}"/>
    <cellStyle name="Currency 2 5 3 2 2 3 6 2" xfId="4706" xr:uid="{00000000-0005-0000-0000-000062120000}"/>
    <cellStyle name="Currency 2 5 3 2 2 3 6 2 2" xfId="4707" xr:uid="{00000000-0005-0000-0000-000063120000}"/>
    <cellStyle name="Currency 2 5 3 2 2 3 6 3" xfId="4708" xr:uid="{00000000-0005-0000-0000-000064120000}"/>
    <cellStyle name="Currency 2 5 3 2 2 3 7" xfId="4709" xr:uid="{00000000-0005-0000-0000-000065120000}"/>
    <cellStyle name="Currency 2 5 3 2 2 3 7 2" xfId="4710" xr:uid="{00000000-0005-0000-0000-000066120000}"/>
    <cellStyle name="Currency 2 5 3 2 2 3 8" xfId="4711" xr:uid="{00000000-0005-0000-0000-000067120000}"/>
    <cellStyle name="Currency 2 5 3 2 2 3 8 2" xfId="4712" xr:uid="{00000000-0005-0000-0000-000068120000}"/>
    <cellStyle name="Currency 2 5 3 2 2 3 9" xfId="4713" xr:uid="{00000000-0005-0000-0000-000069120000}"/>
    <cellStyle name="Currency 2 5 3 2 2 4" xfId="4714" xr:uid="{00000000-0005-0000-0000-00006A120000}"/>
    <cellStyle name="Currency 2 5 3 2 2 4 2" xfId="4715" xr:uid="{00000000-0005-0000-0000-00006B120000}"/>
    <cellStyle name="Currency 2 5 3 2 2 4 3" xfId="4716" xr:uid="{00000000-0005-0000-0000-00006C120000}"/>
    <cellStyle name="Currency 2 5 3 2 2 4 3 2" xfId="4717" xr:uid="{00000000-0005-0000-0000-00006D120000}"/>
    <cellStyle name="Currency 2 5 3 2 2 4 3 2 2" xfId="4718" xr:uid="{00000000-0005-0000-0000-00006E120000}"/>
    <cellStyle name="Currency 2 5 3 2 2 4 3 3" xfId="4719" xr:uid="{00000000-0005-0000-0000-00006F120000}"/>
    <cellStyle name="Currency 2 5 3 2 2 4 4" xfId="4720" xr:uid="{00000000-0005-0000-0000-000070120000}"/>
    <cellStyle name="Currency 2 5 3 2 2 4 4 2" xfId="4721" xr:uid="{00000000-0005-0000-0000-000071120000}"/>
    <cellStyle name="Currency 2 5 3 2 2 4 4 2 2" xfId="4722" xr:uid="{00000000-0005-0000-0000-000072120000}"/>
    <cellStyle name="Currency 2 5 3 2 2 4 4 3" xfId="4723" xr:uid="{00000000-0005-0000-0000-000073120000}"/>
    <cellStyle name="Currency 2 5 3 2 2 4 5" xfId="4724" xr:uid="{00000000-0005-0000-0000-000074120000}"/>
    <cellStyle name="Currency 2 5 3 2 2 4 5 2" xfId="4725" xr:uid="{00000000-0005-0000-0000-000075120000}"/>
    <cellStyle name="Currency 2 5 3 2 2 4 5 2 2" xfId="4726" xr:uid="{00000000-0005-0000-0000-000076120000}"/>
    <cellStyle name="Currency 2 5 3 2 2 4 5 3" xfId="4727" xr:uid="{00000000-0005-0000-0000-000077120000}"/>
    <cellStyle name="Currency 2 5 3 2 2 4 6" xfId="4728" xr:uid="{00000000-0005-0000-0000-000078120000}"/>
    <cellStyle name="Currency 2 5 3 2 2 4 6 2" xfId="4729" xr:uid="{00000000-0005-0000-0000-000079120000}"/>
    <cellStyle name="Currency 2 5 3 2 2 4 7" xfId="4730" xr:uid="{00000000-0005-0000-0000-00007A120000}"/>
    <cellStyle name="Currency 2 5 3 2 2 4 7 2" xfId="4731" xr:uid="{00000000-0005-0000-0000-00007B120000}"/>
    <cellStyle name="Currency 2 5 3 2 2 4 8" xfId="4732" xr:uid="{00000000-0005-0000-0000-00007C120000}"/>
    <cellStyle name="Currency 2 5 3 2 2 4 9" xfId="4733" xr:uid="{00000000-0005-0000-0000-00007D120000}"/>
    <cellStyle name="Currency 2 5 3 2 2 5" xfId="4734" xr:uid="{00000000-0005-0000-0000-00007E120000}"/>
    <cellStyle name="Currency 2 5 3 2 2 5 2" xfId="4735" xr:uid="{00000000-0005-0000-0000-00007F120000}"/>
    <cellStyle name="Currency 2 5 3 2 2 5 3" xfId="4736" xr:uid="{00000000-0005-0000-0000-000080120000}"/>
    <cellStyle name="Currency 2 5 3 2 2 6" xfId="4737" xr:uid="{00000000-0005-0000-0000-000081120000}"/>
    <cellStyle name="Currency 2 5 3 2 2 6 2" xfId="4738" xr:uid="{00000000-0005-0000-0000-000082120000}"/>
    <cellStyle name="Currency 2 5 3 2 2 6 2 2" xfId="4739" xr:uid="{00000000-0005-0000-0000-000083120000}"/>
    <cellStyle name="Currency 2 5 3 2 2 6 2 2 2" xfId="4740" xr:uid="{00000000-0005-0000-0000-000084120000}"/>
    <cellStyle name="Currency 2 5 3 2 2 6 2 3" xfId="4741" xr:uid="{00000000-0005-0000-0000-000085120000}"/>
    <cellStyle name="Currency 2 5 3 2 2 6 3" xfId="4742" xr:uid="{00000000-0005-0000-0000-000086120000}"/>
    <cellStyle name="Currency 2 5 3 2 2 6 3 2" xfId="4743" xr:uid="{00000000-0005-0000-0000-000087120000}"/>
    <cellStyle name="Currency 2 5 3 2 2 6 3 2 2" xfId="4744" xr:uid="{00000000-0005-0000-0000-000088120000}"/>
    <cellStyle name="Currency 2 5 3 2 2 6 3 3" xfId="4745" xr:uid="{00000000-0005-0000-0000-000089120000}"/>
    <cellStyle name="Currency 2 5 3 2 2 6 4" xfId="4746" xr:uid="{00000000-0005-0000-0000-00008A120000}"/>
    <cellStyle name="Currency 2 5 3 2 2 6 4 2" xfId="4747" xr:uid="{00000000-0005-0000-0000-00008B120000}"/>
    <cellStyle name="Currency 2 5 3 2 2 6 4 2 2" xfId="4748" xr:uid="{00000000-0005-0000-0000-00008C120000}"/>
    <cellStyle name="Currency 2 5 3 2 2 6 4 3" xfId="4749" xr:uid="{00000000-0005-0000-0000-00008D120000}"/>
    <cellStyle name="Currency 2 5 3 2 2 6 5" xfId="4750" xr:uid="{00000000-0005-0000-0000-00008E120000}"/>
    <cellStyle name="Currency 2 5 3 2 2 6 5 2" xfId="4751" xr:uid="{00000000-0005-0000-0000-00008F120000}"/>
    <cellStyle name="Currency 2 5 3 2 2 6 6" xfId="4752" xr:uid="{00000000-0005-0000-0000-000090120000}"/>
    <cellStyle name="Currency 2 5 3 2 2 6 6 2" xfId="4753" xr:uid="{00000000-0005-0000-0000-000091120000}"/>
    <cellStyle name="Currency 2 5 3 2 2 6 7" xfId="4754" xr:uid="{00000000-0005-0000-0000-000092120000}"/>
    <cellStyle name="Currency 2 5 3 2 2 7" xfId="4755" xr:uid="{00000000-0005-0000-0000-000093120000}"/>
    <cellStyle name="Currency 2 5 3 2 2 7 2" xfId="4756" xr:uid="{00000000-0005-0000-0000-000094120000}"/>
    <cellStyle name="Currency 2 5 3 2 2 7 2 2" xfId="4757" xr:uid="{00000000-0005-0000-0000-000095120000}"/>
    <cellStyle name="Currency 2 5 3 2 2 7 3" xfId="4758" xr:uid="{00000000-0005-0000-0000-000096120000}"/>
    <cellStyle name="Currency 2 5 3 2 2 8" xfId="4759" xr:uid="{00000000-0005-0000-0000-000097120000}"/>
    <cellStyle name="Currency 2 5 3 2 2 8 2" xfId="4760" xr:uid="{00000000-0005-0000-0000-000098120000}"/>
    <cellStyle name="Currency 2 5 3 2 2 8 2 2" xfId="4761" xr:uid="{00000000-0005-0000-0000-000099120000}"/>
    <cellStyle name="Currency 2 5 3 2 2 8 3" xfId="4762" xr:uid="{00000000-0005-0000-0000-00009A120000}"/>
    <cellStyle name="Currency 2 5 3 2 3" xfId="4763" xr:uid="{00000000-0005-0000-0000-00009B120000}"/>
    <cellStyle name="Currency 2 5 3 2 3 10" xfId="4764" xr:uid="{00000000-0005-0000-0000-00009C120000}"/>
    <cellStyle name="Currency 2 5 3 2 3 2" xfId="4765" xr:uid="{00000000-0005-0000-0000-00009D120000}"/>
    <cellStyle name="Currency 2 5 3 2 3 2 2" xfId="4766" xr:uid="{00000000-0005-0000-0000-00009E120000}"/>
    <cellStyle name="Currency 2 5 3 2 3 2 3" xfId="4767" xr:uid="{00000000-0005-0000-0000-00009F120000}"/>
    <cellStyle name="Currency 2 5 3 2 3 2 3 2" xfId="4768" xr:uid="{00000000-0005-0000-0000-0000A0120000}"/>
    <cellStyle name="Currency 2 5 3 2 3 2 3 3" xfId="4769" xr:uid="{00000000-0005-0000-0000-0000A1120000}"/>
    <cellStyle name="Currency 2 5 3 2 3 2 4" xfId="4770" xr:uid="{00000000-0005-0000-0000-0000A2120000}"/>
    <cellStyle name="Currency 2 5 3 2 3 2 4 2" xfId="4771" xr:uid="{00000000-0005-0000-0000-0000A3120000}"/>
    <cellStyle name="Currency 2 5 3 2 3 2 4 2 2" xfId="4772" xr:uid="{00000000-0005-0000-0000-0000A4120000}"/>
    <cellStyle name="Currency 2 5 3 2 3 2 4 3" xfId="4773" xr:uid="{00000000-0005-0000-0000-0000A5120000}"/>
    <cellStyle name="Currency 2 5 3 2 3 2 5" xfId="4774" xr:uid="{00000000-0005-0000-0000-0000A6120000}"/>
    <cellStyle name="Currency 2 5 3 2 3 2 5 2" xfId="4775" xr:uid="{00000000-0005-0000-0000-0000A7120000}"/>
    <cellStyle name="Currency 2 5 3 2 3 2 5 2 2" xfId="4776" xr:uid="{00000000-0005-0000-0000-0000A8120000}"/>
    <cellStyle name="Currency 2 5 3 2 3 2 5 3" xfId="4777" xr:uid="{00000000-0005-0000-0000-0000A9120000}"/>
    <cellStyle name="Currency 2 5 3 2 3 2 6" xfId="4778" xr:uid="{00000000-0005-0000-0000-0000AA120000}"/>
    <cellStyle name="Currency 2 5 3 2 3 2 6 2" xfId="4779" xr:uid="{00000000-0005-0000-0000-0000AB120000}"/>
    <cellStyle name="Currency 2 5 3 2 3 2 6 2 2" xfId="4780" xr:uid="{00000000-0005-0000-0000-0000AC120000}"/>
    <cellStyle name="Currency 2 5 3 2 3 2 6 3" xfId="4781" xr:uid="{00000000-0005-0000-0000-0000AD120000}"/>
    <cellStyle name="Currency 2 5 3 2 3 2 7" xfId="4782" xr:uid="{00000000-0005-0000-0000-0000AE120000}"/>
    <cellStyle name="Currency 2 5 3 2 3 2 7 2" xfId="4783" xr:uid="{00000000-0005-0000-0000-0000AF120000}"/>
    <cellStyle name="Currency 2 5 3 2 3 2 8" xfId="4784" xr:uid="{00000000-0005-0000-0000-0000B0120000}"/>
    <cellStyle name="Currency 2 5 3 2 3 2 8 2" xfId="4785" xr:uid="{00000000-0005-0000-0000-0000B1120000}"/>
    <cellStyle name="Currency 2 5 3 2 3 2 9" xfId="4786" xr:uid="{00000000-0005-0000-0000-0000B2120000}"/>
    <cellStyle name="Currency 2 5 3 2 3 3" xfId="4787" xr:uid="{00000000-0005-0000-0000-0000B3120000}"/>
    <cellStyle name="Currency 2 5 3 2 3 4" xfId="4788" xr:uid="{00000000-0005-0000-0000-0000B4120000}"/>
    <cellStyle name="Currency 2 5 3 2 3 4 2" xfId="4789" xr:uid="{00000000-0005-0000-0000-0000B5120000}"/>
    <cellStyle name="Currency 2 5 3 2 3 4 3" xfId="4790" xr:uid="{00000000-0005-0000-0000-0000B6120000}"/>
    <cellStyle name="Currency 2 5 3 2 3 5" xfId="4791" xr:uid="{00000000-0005-0000-0000-0000B7120000}"/>
    <cellStyle name="Currency 2 5 3 2 3 5 2" xfId="4792" xr:uid="{00000000-0005-0000-0000-0000B8120000}"/>
    <cellStyle name="Currency 2 5 3 2 3 5 2 2" xfId="4793" xr:uid="{00000000-0005-0000-0000-0000B9120000}"/>
    <cellStyle name="Currency 2 5 3 2 3 5 3" xfId="4794" xr:uid="{00000000-0005-0000-0000-0000BA120000}"/>
    <cellStyle name="Currency 2 5 3 2 3 6" xfId="4795" xr:uid="{00000000-0005-0000-0000-0000BB120000}"/>
    <cellStyle name="Currency 2 5 3 2 3 6 2" xfId="4796" xr:uid="{00000000-0005-0000-0000-0000BC120000}"/>
    <cellStyle name="Currency 2 5 3 2 3 6 2 2" xfId="4797" xr:uid="{00000000-0005-0000-0000-0000BD120000}"/>
    <cellStyle name="Currency 2 5 3 2 3 6 3" xfId="4798" xr:uid="{00000000-0005-0000-0000-0000BE120000}"/>
    <cellStyle name="Currency 2 5 3 2 3 7" xfId="4799" xr:uid="{00000000-0005-0000-0000-0000BF120000}"/>
    <cellStyle name="Currency 2 5 3 2 3 7 2" xfId="4800" xr:uid="{00000000-0005-0000-0000-0000C0120000}"/>
    <cellStyle name="Currency 2 5 3 2 3 7 2 2" xfId="4801" xr:uid="{00000000-0005-0000-0000-0000C1120000}"/>
    <cellStyle name="Currency 2 5 3 2 3 7 3" xfId="4802" xr:uid="{00000000-0005-0000-0000-0000C2120000}"/>
    <cellStyle name="Currency 2 5 3 2 3 8" xfId="4803" xr:uid="{00000000-0005-0000-0000-0000C3120000}"/>
    <cellStyle name="Currency 2 5 3 2 3 8 2" xfId="4804" xr:uid="{00000000-0005-0000-0000-0000C4120000}"/>
    <cellStyle name="Currency 2 5 3 2 3 9" xfId="4805" xr:uid="{00000000-0005-0000-0000-0000C5120000}"/>
    <cellStyle name="Currency 2 5 3 2 3 9 2" xfId="4806" xr:uid="{00000000-0005-0000-0000-0000C6120000}"/>
    <cellStyle name="Currency 2 5 3 2 4" xfId="4807" xr:uid="{00000000-0005-0000-0000-0000C7120000}"/>
    <cellStyle name="Currency 2 5 3 2 4 2" xfId="4808" xr:uid="{00000000-0005-0000-0000-0000C8120000}"/>
    <cellStyle name="Currency 2 5 3 2 4 2 10" xfId="4809" xr:uid="{00000000-0005-0000-0000-0000C9120000}"/>
    <cellStyle name="Currency 2 5 3 2 4 2 2" xfId="4810" xr:uid="{00000000-0005-0000-0000-0000CA120000}"/>
    <cellStyle name="Currency 2 5 3 2 4 2 3" xfId="4811" xr:uid="{00000000-0005-0000-0000-0000CB120000}"/>
    <cellStyle name="Currency 2 5 3 2 4 2 4" xfId="4812" xr:uid="{00000000-0005-0000-0000-0000CC120000}"/>
    <cellStyle name="Currency 2 5 3 2 4 2 4 2" xfId="4813" xr:uid="{00000000-0005-0000-0000-0000CD120000}"/>
    <cellStyle name="Currency 2 5 3 2 4 2 4 2 2" xfId="4814" xr:uid="{00000000-0005-0000-0000-0000CE120000}"/>
    <cellStyle name="Currency 2 5 3 2 4 2 4 3" xfId="4815" xr:uid="{00000000-0005-0000-0000-0000CF120000}"/>
    <cellStyle name="Currency 2 5 3 2 4 2 5" xfId="4816" xr:uid="{00000000-0005-0000-0000-0000D0120000}"/>
    <cellStyle name="Currency 2 5 3 2 4 2 5 2" xfId="4817" xr:uid="{00000000-0005-0000-0000-0000D1120000}"/>
    <cellStyle name="Currency 2 5 3 2 4 2 5 2 2" xfId="4818" xr:uid="{00000000-0005-0000-0000-0000D2120000}"/>
    <cellStyle name="Currency 2 5 3 2 4 2 5 3" xfId="4819" xr:uid="{00000000-0005-0000-0000-0000D3120000}"/>
    <cellStyle name="Currency 2 5 3 2 4 2 6" xfId="4820" xr:uid="{00000000-0005-0000-0000-0000D4120000}"/>
    <cellStyle name="Currency 2 5 3 2 4 2 6 2" xfId="4821" xr:uid="{00000000-0005-0000-0000-0000D5120000}"/>
    <cellStyle name="Currency 2 5 3 2 4 2 6 2 2" xfId="4822" xr:uid="{00000000-0005-0000-0000-0000D6120000}"/>
    <cellStyle name="Currency 2 5 3 2 4 2 6 3" xfId="4823" xr:uid="{00000000-0005-0000-0000-0000D7120000}"/>
    <cellStyle name="Currency 2 5 3 2 4 2 7" xfId="4824" xr:uid="{00000000-0005-0000-0000-0000D8120000}"/>
    <cellStyle name="Currency 2 5 3 2 4 2 7 2" xfId="4825" xr:uid="{00000000-0005-0000-0000-0000D9120000}"/>
    <cellStyle name="Currency 2 5 3 2 4 2 8" xfId="4826" xr:uid="{00000000-0005-0000-0000-0000DA120000}"/>
    <cellStyle name="Currency 2 5 3 2 4 2 8 2" xfId="4827" xr:uid="{00000000-0005-0000-0000-0000DB120000}"/>
    <cellStyle name="Currency 2 5 3 2 4 2 9" xfId="4828" xr:uid="{00000000-0005-0000-0000-0000DC120000}"/>
    <cellStyle name="Currency 2 5 3 2 4 3" xfId="4829" xr:uid="{00000000-0005-0000-0000-0000DD120000}"/>
    <cellStyle name="Currency 2 5 3 2 4 4" xfId="4830" xr:uid="{00000000-0005-0000-0000-0000DE120000}"/>
    <cellStyle name="Currency 2 5 3 2 4 4 2" xfId="4831" xr:uid="{00000000-0005-0000-0000-0000DF120000}"/>
    <cellStyle name="Currency 2 5 3 2 4 4 2 2" xfId="4832" xr:uid="{00000000-0005-0000-0000-0000E0120000}"/>
    <cellStyle name="Currency 2 5 3 2 4 4 3" xfId="4833" xr:uid="{00000000-0005-0000-0000-0000E1120000}"/>
    <cellStyle name="Currency 2 5 3 2 4 5" xfId="4834" xr:uid="{00000000-0005-0000-0000-0000E2120000}"/>
    <cellStyle name="Currency 2 5 3 2 4 5 2" xfId="4835" xr:uid="{00000000-0005-0000-0000-0000E3120000}"/>
    <cellStyle name="Currency 2 5 3 2 4 5 2 2" xfId="4836" xr:uid="{00000000-0005-0000-0000-0000E4120000}"/>
    <cellStyle name="Currency 2 5 3 2 4 5 3" xfId="4837" xr:uid="{00000000-0005-0000-0000-0000E5120000}"/>
    <cellStyle name="Currency 2 5 3 2 5" xfId="4838" xr:uid="{00000000-0005-0000-0000-0000E6120000}"/>
    <cellStyle name="Currency 2 5 3 2 5 2" xfId="4839" xr:uid="{00000000-0005-0000-0000-0000E7120000}"/>
    <cellStyle name="Currency 2 5 3 2 5 3" xfId="4840" xr:uid="{00000000-0005-0000-0000-0000E8120000}"/>
    <cellStyle name="Currency 2 5 3 2 5 3 2" xfId="4841" xr:uid="{00000000-0005-0000-0000-0000E9120000}"/>
    <cellStyle name="Currency 2 5 3 2 5 3 3" xfId="4842" xr:uid="{00000000-0005-0000-0000-0000EA120000}"/>
    <cellStyle name="Currency 2 5 3 2 5 4" xfId="4843" xr:uid="{00000000-0005-0000-0000-0000EB120000}"/>
    <cellStyle name="Currency 2 5 3 2 5 4 2" xfId="4844" xr:uid="{00000000-0005-0000-0000-0000EC120000}"/>
    <cellStyle name="Currency 2 5 3 2 5 4 2 2" xfId="4845" xr:uid="{00000000-0005-0000-0000-0000ED120000}"/>
    <cellStyle name="Currency 2 5 3 2 5 4 3" xfId="4846" xr:uid="{00000000-0005-0000-0000-0000EE120000}"/>
    <cellStyle name="Currency 2 5 3 2 5 5" xfId="4847" xr:uid="{00000000-0005-0000-0000-0000EF120000}"/>
    <cellStyle name="Currency 2 5 3 2 5 5 2" xfId="4848" xr:uid="{00000000-0005-0000-0000-0000F0120000}"/>
    <cellStyle name="Currency 2 5 3 2 5 5 2 2" xfId="4849" xr:uid="{00000000-0005-0000-0000-0000F1120000}"/>
    <cellStyle name="Currency 2 5 3 2 5 5 3" xfId="4850" xr:uid="{00000000-0005-0000-0000-0000F2120000}"/>
    <cellStyle name="Currency 2 5 3 2 5 6" xfId="4851" xr:uid="{00000000-0005-0000-0000-0000F3120000}"/>
    <cellStyle name="Currency 2 5 3 2 5 6 2" xfId="4852" xr:uid="{00000000-0005-0000-0000-0000F4120000}"/>
    <cellStyle name="Currency 2 5 3 2 5 6 2 2" xfId="4853" xr:uid="{00000000-0005-0000-0000-0000F5120000}"/>
    <cellStyle name="Currency 2 5 3 2 5 6 3" xfId="4854" xr:uid="{00000000-0005-0000-0000-0000F6120000}"/>
    <cellStyle name="Currency 2 5 3 2 5 7" xfId="4855" xr:uid="{00000000-0005-0000-0000-0000F7120000}"/>
    <cellStyle name="Currency 2 5 3 2 5 7 2" xfId="4856" xr:uid="{00000000-0005-0000-0000-0000F8120000}"/>
    <cellStyle name="Currency 2 5 3 2 5 8" xfId="4857" xr:uid="{00000000-0005-0000-0000-0000F9120000}"/>
    <cellStyle name="Currency 2 5 3 2 5 8 2" xfId="4858" xr:uid="{00000000-0005-0000-0000-0000FA120000}"/>
    <cellStyle name="Currency 2 5 3 2 5 9" xfId="4859" xr:uid="{00000000-0005-0000-0000-0000FB120000}"/>
    <cellStyle name="Currency 2 5 3 2 6" xfId="4860" xr:uid="{00000000-0005-0000-0000-0000FC120000}"/>
    <cellStyle name="Currency 2 5 3 2 6 2" xfId="4861" xr:uid="{00000000-0005-0000-0000-0000FD120000}"/>
    <cellStyle name="Currency 2 5 3 2 6 3" xfId="4862" xr:uid="{00000000-0005-0000-0000-0000FE120000}"/>
    <cellStyle name="Currency 2 5 3 2 7" xfId="4863" xr:uid="{00000000-0005-0000-0000-0000FF120000}"/>
    <cellStyle name="Currency 2 5 3 2 8" xfId="4864" xr:uid="{00000000-0005-0000-0000-000000130000}"/>
    <cellStyle name="Currency 2 5 3 2 8 2" xfId="4865" xr:uid="{00000000-0005-0000-0000-000001130000}"/>
    <cellStyle name="Currency 2 5 3 2 8 2 2" xfId="4866" xr:uid="{00000000-0005-0000-0000-000002130000}"/>
    <cellStyle name="Currency 2 5 3 2 8 3" xfId="4867" xr:uid="{00000000-0005-0000-0000-000003130000}"/>
    <cellStyle name="Currency 2 5 3 2 8 4" xfId="4868" xr:uid="{00000000-0005-0000-0000-000004130000}"/>
    <cellStyle name="Currency 2 5 3 2 9" xfId="4869" xr:uid="{00000000-0005-0000-0000-000005130000}"/>
    <cellStyle name="Currency 2 5 3 2 9 2" xfId="4870" xr:uid="{00000000-0005-0000-0000-000006130000}"/>
    <cellStyle name="Currency 2 5 3 2 9 2 2" xfId="4871" xr:uid="{00000000-0005-0000-0000-000007130000}"/>
    <cellStyle name="Currency 2 5 3 2 9 3" xfId="4872" xr:uid="{00000000-0005-0000-0000-000008130000}"/>
    <cellStyle name="Currency 2 5 3 3" xfId="4873" xr:uid="{00000000-0005-0000-0000-000009130000}"/>
    <cellStyle name="Currency 2 5 3 3 10" xfId="4874" xr:uid="{00000000-0005-0000-0000-00000A130000}"/>
    <cellStyle name="Currency 2 5 3 3 10 2" xfId="4875" xr:uid="{00000000-0005-0000-0000-00000B130000}"/>
    <cellStyle name="Currency 2 5 3 3 10 2 2" xfId="4876" xr:uid="{00000000-0005-0000-0000-00000C130000}"/>
    <cellStyle name="Currency 2 5 3 3 10 3" xfId="4877" xr:uid="{00000000-0005-0000-0000-00000D130000}"/>
    <cellStyle name="Currency 2 5 3 3 11" xfId="4878" xr:uid="{00000000-0005-0000-0000-00000E130000}"/>
    <cellStyle name="Currency 2 5 3 3 11 2" xfId="4879" xr:uid="{00000000-0005-0000-0000-00000F130000}"/>
    <cellStyle name="Currency 2 5 3 3 12" xfId="4880" xr:uid="{00000000-0005-0000-0000-000010130000}"/>
    <cellStyle name="Currency 2 5 3 3 12 2" xfId="4881" xr:uid="{00000000-0005-0000-0000-000011130000}"/>
    <cellStyle name="Currency 2 5 3 3 13" xfId="4882" xr:uid="{00000000-0005-0000-0000-000012130000}"/>
    <cellStyle name="Currency 2 5 3 3 14" xfId="4883" xr:uid="{00000000-0005-0000-0000-000013130000}"/>
    <cellStyle name="Currency 2 5 3 3 15" xfId="4884" xr:uid="{00000000-0005-0000-0000-000014130000}"/>
    <cellStyle name="Currency 2 5 3 3 2" xfId="4885" xr:uid="{00000000-0005-0000-0000-000015130000}"/>
    <cellStyle name="Currency 2 5 3 3 2 2" xfId="4886" xr:uid="{00000000-0005-0000-0000-000016130000}"/>
    <cellStyle name="Currency 2 5 3 3 2 2 2" xfId="4887" xr:uid="{00000000-0005-0000-0000-000017130000}"/>
    <cellStyle name="Currency 2 5 3 3 2 2 3" xfId="4888" xr:uid="{00000000-0005-0000-0000-000018130000}"/>
    <cellStyle name="Currency 2 5 3 3 2 2 3 2" xfId="4889" xr:uid="{00000000-0005-0000-0000-000019130000}"/>
    <cellStyle name="Currency 2 5 3 3 2 2 3 3" xfId="4890" xr:uid="{00000000-0005-0000-0000-00001A130000}"/>
    <cellStyle name="Currency 2 5 3 3 2 2 4" xfId="4891" xr:uid="{00000000-0005-0000-0000-00001B130000}"/>
    <cellStyle name="Currency 2 5 3 3 2 2 4 2" xfId="4892" xr:uid="{00000000-0005-0000-0000-00001C130000}"/>
    <cellStyle name="Currency 2 5 3 3 2 2 4 2 2" xfId="4893" xr:uid="{00000000-0005-0000-0000-00001D130000}"/>
    <cellStyle name="Currency 2 5 3 3 2 2 4 3" xfId="4894" xr:uid="{00000000-0005-0000-0000-00001E130000}"/>
    <cellStyle name="Currency 2 5 3 3 2 2 5" xfId="4895" xr:uid="{00000000-0005-0000-0000-00001F130000}"/>
    <cellStyle name="Currency 2 5 3 3 2 2 5 2" xfId="4896" xr:uid="{00000000-0005-0000-0000-000020130000}"/>
    <cellStyle name="Currency 2 5 3 3 2 2 5 2 2" xfId="4897" xr:uid="{00000000-0005-0000-0000-000021130000}"/>
    <cellStyle name="Currency 2 5 3 3 2 2 5 3" xfId="4898" xr:uid="{00000000-0005-0000-0000-000022130000}"/>
    <cellStyle name="Currency 2 5 3 3 2 2 6" xfId="4899" xr:uid="{00000000-0005-0000-0000-000023130000}"/>
    <cellStyle name="Currency 2 5 3 3 2 2 6 2" xfId="4900" xr:uid="{00000000-0005-0000-0000-000024130000}"/>
    <cellStyle name="Currency 2 5 3 3 2 2 6 2 2" xfId="4901" xr:uid="{00000000-0005-0000-0000-000025130000}"/>
    <cellStyle name="Currency 2 5 3 3 2 2 6 3" xfId="4902" xr:uid="{00000000-0005-0000-0000-000026130000}"/>
    <cellStyle name="Currency 2 5 3 3 2 2 7" xfId="4903" xr:uid="{00000000-0005-0000-0000-000027130000}"/>
    <cellStyle name="Currency 2 5 3 3 2 2 7 2" xfId="4904" xr:uid="{00000000-0005-0000-0000-000028130000}"/>
    <cellStyle name="Currency 2 5 3 3 2 2 8" xfId="4905" xr:uid="{00000000-0005-0000-0000-000029130000}"/>
    <cellStyle name="Currency 2 5 3 3 2 2 8 2" xfId="4906" xr:uid="{00000000-0005-0000-0000-00002A130000}"/>
    <cellStyle name="Currency 2 5 3 3 2 2 9" xfId="4907" xr:uid="{00000000-0005-0000-0000-00002B130000}"/>
    <cellStyle name="Currency 2 5 3 3 2 3" xfId="4908" xr:uid="{00000000-0005-0000-0000-00002C130000}"/>
    <cellStyle name="Currency 2 5 3 3 2 3 2" xfId="4909" xr:uid="{00000000-0005-0000-0000-00002D130000}"/>
    <cellStyle name="Currency 2 5 3 3 2 3 3" xfId="4910" xr:uid="{00000000-0005-0000-0000-00002E130000}"/>
    <cellStyle name="Currency 2 5 3 3 2 3 3 2" xfId="4911" xr:uid="{00000000-0005-0000-0000-00002F130000}"/>
    <cellStyle name="Currency 2 5 3 3 2 3 3 3" xfId="4912" xr:uid="{00000000-0005-0000-0000-000030130000}"/>
    <cellStyle name="Currency 2 5 3 3 2 3 4" xfId="4913" xr:uid="{00000000-0005-0000-0000-000031130000}"/>
    <cellStyle name="Currency 2 5 3 3 2 3 4 2" xfId="4914" xr:uid="{00000000-0005-0000-0000-000032130000}"/>
    <cellStyle name="Currency 2 5 3 3 2 3 4 2 2" xfId="4915" xr:uid="{00000000-0005-0000-0000-000033130000}"/>
    <cellStyle name="Currency 2 5 3 3 2 3 4 3" xfId="4916" xr:uid="{00000000-0005-0000-0000-000034130000}"/>
    <cellStyle name="Currency 2 5 3 3 2 3 5" xfId="4917" xr:uid="{00000000-0005-0000-0000-000035130000}"/>
    <cellStyle name="Currency 2 5 3 3 2 3 5 2" xfId="4918" xr:uid="{00000000-0005-0000-0000-000036130000}"/>
    <cellStyle name="Currency 2 5 3 3 2 3 5 2 2" xfId="4919" xr:uid="{00000000-0005-0000-0000-000037130000}"/>
    <cellStyle name="Currency 2 5 3 3 2 3 5 3" xfId="4920" xr:uid="{00000000-0005-0000-0000-000038130000}"/>
    <cellStyle name="Currency 2 5 3 3 2 3 6" xfId="4921" xr:uid="{00000000-0005-0000-0000-000039130000}"/>
    <cellStyle name="Currency 2 5 3 3 2 3 6 2" xfId="4922" xr:uid="{00000000-0005-0000-0000-00003A130000}"/>
    <cellStyle name="Currency 2 5 3 3 2 3 6 2 2" xfId="4923" xr:uid="{00000000-0005-0000-0000-00003B130000}"/>
    <cellStyle name="Currency 2 5 3 3 2 3 6 3" xfId="4924" xr:uid="{00000000-0005-0000-0000-00003C130000}"/>
    <cellStyle name="Currency 2 5 3 3 2 3 7" xfId="4925" xr:uid="{00000000-0005-0000-0000-00003D130000}"/>
    <cellStyle name="Currency 2 5 3 3 2 3 7 2" xfId="4926" xr:uid="{00000000-0005-0000-0000-00003E130000}"/>
    <cellStyle name="Currency 2 5 3 3 2 3 8" xfId="4927" xr:uid="{00000000-0005-0000-0000-00003F130000}"/>
    <cellStyle name="Currency 2 5 3 3 2 3 8 2" xfId="4928" xr:uid="{00000000-0005-0000-0000-000040130000}"/>
    <cellStyle name="Currency 2 5 3 3 2 3 9" xfId="4929" xr:uid="{00000000-0005-0000-0000-000041130000}"/>
    <cellStyle name="Currency 2 5 3 3 2 4" xfId="4930" xr:uid="{00000000-0005-0000-0000-000042130000}"/>
    <cellStyle name="Currency 2 5 3 3 2 4 2" xfId="4931" xr:uid="{00000000-0005-0000-0000-000043130000}"/>
    <cellStyle name="Currency 2 5 3 3 2 4 3" xfId="4932" xr:uid="{00000000-0005-0000-0000-000044130000}"/>
    <cellStyle name="Currency 2 5 3 3 2 4 3 2" xfId="4933" xr:uid="{00000000-0005-0000-0000-000045130000}"/>
    <cellStyle name="Currency 2 5 3 3 2 4 3 2 2" xfId="4934" xr:uid="{00000000-0005-0000-0000-000046130000}"/>
    <cellStyle name="Currency 2 5 3 3 2 4 3 3" xfId="4935" xr:uid="{00000000-0005-0000-0000-000047130000}"/>
    <cellStyle name="Currency 2 5 3 3 2 4 4" xfId="4936" xr:uid="{00000000-0005-0000-0000-000048130000}"/>
    <cellStyle name="Currency 2 5 3 3 2 4 4 2" xfId="4937" xr:uid="{00000000-0005-0000-0000-000049130000}"/>
    <cellStyle name="Currency 2 5 3 3 2 4 4 2 2" xfId="4938" xr:uid="{00000000-0005-0000-0000-00004A130000}"/>
    <cellStyle name="Currency 2 5 3 3 2 4 4 3" xfId="4939" xr:uid="{00000000-0005-0000-0000-00004B130000}"/>
    <cellStyle name="Currency 2 5 3 3 2 4 5" xfId="4940" xr:uid="{00000000-0005-0000-0000-00004C130000}"/>
    <cellStyle name="Currency 2 5 3 3 2 4 5 2" xfId="4941" xr:uid="{00000000-0005-0000-0000-00004D130000}"/>
    <cellStyle name="Currency 2 5 3 3 2 4 5 2 2" xfId="4942" xr:uid="{00000000-0005-0000-0000-00004E130000}"/>
    <cellStyle name="Currency 2 5 3 3 2 4 5 3" xfId="4943" xr:uid="{00000000-0005-0000-0000-00004F130000}"/>
    <cellStyle name="Currency 2 5 3 3 2 4 6" xfId="4944" xr:uid="{00000000-0005-0000-0000-000050130000}"/>
    <cellStyle name="Currency 2 5 3 3 2 4 6 2" xfId="4945" xr:uid="{00000000-0005-0000-0000-000051130000}"/>
    <cellStyle name="Currency 2 5 3 3 2 4 7" xfId="4946" xr:uid="{00000000-0005-0000-0000-000052130000}"/>
    <cellStyle name="Currency 2 5 3 3 2 4 7 2" xfId="4947" xr:uid="{00000000-0005-0000-0000-000053130000}"/>
    <cellStyle name="Currency 2 5 3 3 2 4 8" xfId="4948" xr:uid="{00000000-0005-0000-0000-000054130000}"/>
    <cellStyle name="Currency 2 5 3 3 2 4 9" xfId="4949" xr:uid="{00000000-0005-0000-0000-000055130000}"/>
    <cellStyle name="Currency 2 5 3 3 2 5" xfId="4950" xr:uid="{00000000-0005-0000-0000-000056130000}"/>
    <cellStyle name="Currency 2 5 3 3 2 5 2" xfId="4951" xr:uid="{00000000-0005-0000-0000-000057130000}"/>
    <cellStyle name="Currency 2 5 3 3 2 5 3" xfId="4952" xr:uid="{00000000-0005-0000-0000-000058130000}"/>
    <cellStyle name="Currency 2 5 3 3 2 6" xfId="4953" xr:uid="{00000000-0005-0000-0000-000059130000}"/>
    <cellStyle name="Currency 2 5 3 3 2 6 2" xfId="4954" xr:uid="{00000000-0005-0000-0000-00005A130000}"/>
    <cellStyle name="Currency 2 5 3 3 2 6 2 2" xfId="4955" xr:uid="{00000000-0005-0000-0000-00005B130000}"/>
    <cellStyle name="Currency 2 5 3 3 2 6 2 2 2" xfId="4956" xr:uid="{00000000-0005-0000-0000-00005C130000}"/>
    <cellStyle name="Currency 2 5 3 3 2 6 2 3" xfId="4957" xr:uid="{00000000-0005-0000-0000-00005D130000}"/>
    <cellStyle name="Currency 2 5 3 3 2 6 3" xfId="4958" xr:uid="{00000000-0005-0000-0000-00005E130000}"/>
    <cellStyle name="Currency 2 5 3 3 2 6 3 2" xfId="4959" xr:uid="{00000000-0005-0000-0000-00005F130000}"/>
    <cellStyle name="Currency 2 5 3 3 2 6 3 2 2" xfId="4960" xr:uid="{00000000-0005-0000-0000-000060130000}"/>
    <cellStyle name="Currency 2 5 3 3 2 6 3 3" xfId="4961" xr:uid="{00000000-0005-0000-0000-000061130000}"/>
    <cellStyle name="Currency 2 5 3 3 2 6 4" xfId="4962" xr:uid="{00000000-0005-0000-0000-000062130000}"/>
    <cellStyle name="Currency 2 5 3 3 2 6 4 2" xfId="4963" xr:uid="{00000000-0005-0000-0000-000063130000}"/>
    <cellStyle name="Currency 2 5 3 3 2 6 4 2 2" xfId="4964" xr:uid="{00000000-0005-0000-0000-000064130000}"/>
    <cellStyle name="Currency 2 5 3 3 2 6 4 3" xfId="4965" xr:uid="{00000000-0005-0000-0000-000065130000}"/>
    <cellStyle name="Currency 2 5 3 3 2 6 5" xfId="4966" xr:uid="{00000000-0005-0000-0000-000066130000}"/>
    <cellStyle name="Currency 2 5 3 3 2 6 5 2" xfId="4967" xr:uid="{00000000-0005-0000-0000-000067130000}"/>
    <cellStyle name="Currency 2 5 3 3 2 6 6" xfId="4968" xr:uid="{00000000-0005-0000-0000-000068130000}"/>
    <cellStyle name="Currency 2 5 3 3 2 6 6 2" xfId="4969" xr:uid="{00000000-0005-0000-0000-000069130000}"/>
    <cellStyle name="Currency 2 5 3 3 2 6 7" xfId="4970" xr:uid="{00000000-0005-0000-0000-00006A130000}"/>
    <cellStyle name="Currency 2 5 3 3 2 7" xfId="4971" xr:uid="{00000000-0005-0000-0000-00006B130000}"/>
    <cellStyle name="Currency 2 5 3 3 2 7 2" xfId="4972" xr:uid="{00000000-0005-0000-0000-00006C130000}"/>
    <cellStyle name="Currency 2 5 3 3 2 7 2 2" xfId="4973" xr:uid="{00000000-0005-0000-0000-00006D130000}"/>
    <cellStyle name="Currency 2 5 3 3 2 7 3" xfId="4974" xr:uid="{00000000-0005-0000-0000-00006E130000}"/>
    <cellStyle name="Currency 2 5 3 3 2 8" xfId="4975" xr:uid="{00000000-0005-0000-0000-00006F130000}"/>
    <cellStyle name="Currency 2 5 3 3 2 8 2" xfId="4976" xr:uid="{00000000-0005-0000-0000-000070130000}"/>
    <cellStyle name="Currency 2 5 3 3 2 8 2 2" xfId="4977" xr:uid="{00000000-0005-0000-0000-000071130000}"/>
    <cellStyle name="Currency 2 5 3 3 2 8 3" xfId="4978" xr:uid="{00000000-0005-0000-0000-000072130000}"/>
    <cellStyle name="Currency 2 5 3 3 3" xfId="4979" xr:uid="{00000000-0005-0000-0000-000073130000}"/>
    <cellStyle name="Currency 2 5 3 3 3 10" xfId="4980" xr:uid="{00000000-0005-0000-0000-000074130000}"/>
    <cellStyle name="Currency 2 5 3 3 3 2" xfId="4981" xr:uid="{00000000-0005-0000-0000-000075130000}"/>
    <cellStyle name="Currency 2 5 3 3 3 2 2" xfId="4982" xr:uid="{00000000-0005-0000-0000-000076130000}"/>
    <cellStyle name="Currency 2 5 3 3 3 2 3" xfId="4983" xr:uid="{00000000-0005-0000-0000-000077130000}"/>
    <cellStyle name="Currency 2 5 3 3 3 2 3 2" xfId="4984" xr:uid="{00000000-0005-0000-0000-000078130000}"/>
    <cellStyle name="Currency 2 5 3 3 3 2 3 3" xfId="4985" xr:uid="{00000000-0005-0000-0000-000079130000}"/>
    <cellStyle name="Currency 2 5 3 3 3 2 4" xfId="4986" xr:uid="{00000000-0005-0000-0000-00007A130000}"/>
    <cellStyle name="Currency 2 5 3 3 3 2 4 2" xfId="4987" xr:uid="{00000000-0005-0000-0000-00007B130000}"/>
    <cellStyle name="Currency 2 5 3 3 3 2 4 2 2" xfId="4988" xr:uid="{00000000-0005-0000-0000-00007C130000}"/>
    <cellStyle name="Currency 2 5 3 3 3 2 4 3" xfId="4989" xr:uid="{00000000-0005-0000-0000-00007D130000}"/>
    <cellStyle name="Currency 2 5 3 3 3 2 5" xfId="4990" xr:uid="{00000000-0005-0000-0000-00007E130000}"/>
    <cellStyle name="Currency 2 5 3 3 3 2 5 2" xfId="4991" xr:uid="{00000000-0005-0000-0000-00007F130000}"/>
    <cellStyle name="Currency 2 5 3 3 3 2 5 2 2" xfId="4992" xr:uid="{00000000-0005-0000-0000-000080130000}"/>
    <cellStyle name="Currency 2 5 3 3 3 2 5 3" xfId="4993" xr:uid="{00000000-0005-0000-0000-000081130000}"/>
    <cellStyle name="Currency 2 5 3 3 3 2 6" xfId="4994" xr:uid="{00000000-0005-0000-0000-000082130000}"/>
    <cellStyle name="Currency 2 5 3 3 3 2 6 2" xfId="4995" xr:uid="{00000000-0005-0000-0000-000083130000}"/>
    <cellStyle name="Currency 2 5 3 3 3 2 6 2 2" xfId="4996" xr:uid="{00000000-0005-0000-0000-000084130000}"/>
    <cellStyle name="Currency 2 5 3 3 3 2 6 3" xfId="4997" xr:uid="{00000000-0005-0000-0000-000085130000}"/>
    <cellStyle name="Currency 2 5 3 3 3 2 7" xfId="4998" xr:uid="{00000000-0005-0000-0000-000086130000}"/>
    <cellStyle name="Currency 2 5 3 3 3 2 7 2" xfId="4999" xr:uid="{00000000-0005-0000-0000-000087130000}"/>
    <cellStyle name="Currency 2 5 3 3 3 2 8" xfId="5000" xr:uid="{00000000-0005-0000-0000-000088130000}"/>
    <cellStyle name="Currency 2 5 3 3 3 2 8 2" xfId="5001" xr:uid="{00000000-0005-0000-0000-000089130000}"/>
    <cellStyle name="Currency 2 5 3 3 3 2 9" xfId="5002" xr:uid="{00000000-0005-0000-0000-00008A130000}"/>
    <cellStyle name="Currency 2 5 3 3 3 3" xfId="5003" xr:uid="{00000000-0005-0000-0000-00008B130000}"/>
    <cellStyle name="Currency 2 5 3 3 3 4" xfId="5004" xr:uid="{00000000-0005-0000-0000-00008C130000}"/>
    <cellStyle name="Currency 2 5 3 3 3 4 2" xfId="5005" xr:uid="{00000000-0005-0000-0000-00008D130000}"/>
    <cellStyle name="Currency 2 5 3 3 3 4 3" xfId="5006" xr:uid="{00000000-0005-0000-0000-00008E130000}"/>
    <cellStyle name="Currency 2 5 3 3 3 5" xfId="5007" xr:uid="{00000000-0005-0000-0000-00008F130000}"/>
    <cellStyle name="Currency 2 5 3 3 3 5 2" xfId="5008" xr:uid="{00000000-0005-0000-0000-000090130000}"/>
    <cellStyle name="Currency 2 5 3 3 3 5 2 2" xfId="5009" xr:uid="{00000000-0005-0000-0000-000091130000}"/>
    <cellStyle name="Currency 2 5 3 3 3 5 3" xfId="5010" xr:uid="{00000000-0005-0000-0000-000092130000}"/>
    <cellStyle name="Currency 2 5 3 3 3 6" xfId="5011" xr:uid="{00000000-0005-0000-0000-000093130000}"/>
    <cellStyle name="Currency 2 5 3 3 3 6 2" xfId="5012" xr:uid="{00000000-0005-0000-0000-000094130000}"/>
    <cellStyle name="Currency 2 5 3 3 3 6 2 2" xfId="5013" xr:uid="{00000000-0005-0000-0000-000095130000}"/>
    <cellStyle name="Currency 2 5 3 3 3 6 3" xfId="5014" xr:uid="{00000000-0005-0000-0000-000096130000}"/>
    <cellStyle name="Currency 2 5 3 3 3 7" xfId="5015" xr:uid="{00000000-0005-0000-0000-000097130000}"/>
    <cellStyle name="Currency 2 5 3 3 3 7 2" xfId="5016" xr:uid="{00000000-0005-0000-0000-000098130000}"/>
    <cellStyle name="Currency 2 5 3 3 3 7 2 2" xfId="5017" xr:uid="{00000000-0005-0000-0000-000099130000}"/>
    <cellStyle name="Currency 2 5 3 3 3 7 3" xfId="5018" xr:uid="{00000000-0005-0000-0000-00009A130000}"/>
    <cellStyle name="Currency 2 5 3 3 3 8" xfId="5019" xr:uid="{00000000-0005-0000-0000-00009B130000}"/>
    <cellStyle name="Currency 2 5 3 3 3 8 2" xfId="5020" xr:uid="{00000000-0005-0000-0000-00009C130000}"/>
    <cellStyle name="Currency 2 5 3 3 3 9" xfId="5021" xr:uid="{00000000-0005-0000-0000-00009D130000}"/>
    <cellStyle name="Currency 2 5 3 3 3 9 2" xfId="5022" xr:uid="{00000000-0005-0000-0000-00009E130000}"/>
    <cellStyle name="Currency 2 5 3 3 4" xfId="5023" xr:uid="{00000000-0005-0000-0000-00009F130000}"/>
    <cellStyle name="Currency 2 5 3 3 4 2" xfId="5024" xr:uid="{00000000-0005-0000-0000-0000A0130000}"/>
    <cellStyle name="Currency 2 5 3 3 4 2 10" xfId="5025" xr:uid="{00000000-0005-0000-0000-0000A1130000}"/>
    <cellStyle name="Currency 2 5 3 3 4 2 2" xfId="5026" xr:uid="{00000000-0005-0000-0000-0000A2130000}"/>
    <cellStyle name="Currency 2 5 3 3 4 2 3" xfId="5027" xr:uid="{00000000-0005-0000-0000-0000A3130000}"/>
    <cellStyle name="Currency 2 5 3 3 4 2 4" xfId="5028" xr:uid="{00000000-0005-0000-0000-0000A4130000}"/>
    <cellStyle name="Currency 2 5 3 3 4 2 4 2" xfId="5029" xr:uid="{00000000-0005-0000-0000-0000A5130000}"/>
    <cellStyle name="Currency 2 5 3 3 4 2 4 2 2" xfId="5030" xr:uid="{00000000-0005-0000-0000-0000A6130000}"/>
    <cellStyle name="Currency 2 5 3 3 4 2 4 3" xfId="5031" xr:uid="{00000000-0005-0000-0000-0000A7130000}"/>
    <cellStyle name="Currency 2 5 3 3 4 2 5" xfId="5032" xr:uid="{00000000-0005-0000-0000-0000A8130000}"/>
    <cellStyle name="Currency 2 5 3 3 4 2 5 2" xfId="5033" xr:uid="{00000000-0005-0000-0000-0000A9130000}"/>
    <cellStyle name="Currency 2 5 3 3 4 2 5 2 2" xfId="5034" xr:uid="{00000000-0005-0000-0000-0000AA130000}"/>
    <cellStyle name="Currency 2 5 3 3 4 2 5 3" xfId="5035" xr:uid="{00000000-0005-0000-0000-0000AB130000}"/>
    <cellStyle name="Currency 2 5 3 3 4 2 6" xfId="5036" xr:uid="{00000000-0005-0000-0000-0000AC130000}"/>
    <cellStyle name="Currency 2 5 3 3 4 2 6 2" xfId="5037" xr:uid="{00000000-0005-0000-0000-0000AD130000}"/>
    <cellStyle name="Currency 2 5 3 3 4 2 6 2 2" xfId="5038" xr:uid="{00000000-0005-0000-0000-0000AE130000}"/>
    <cellStyle name="Currency 2 5 3 3 4 2 6 3" xfId="5039" xr:uid="{00000000-0005-0000-0000-0000AF130000}"/>
    <cellStyle name="Currency 2 5 3 3 4 2 7" xfId="5040" xr:uid="{00000000-0005-0000-0000-0000B0130000}"/>
    <cellStyle name="Currency 2 5 3 3 4 2 7 2" xfId="5041" xr:uid="{00000000-0005-0000-0000-0000B1130000}"/>
    <cellStyle name="Currency 2 5 3 3 4 2 8" xfId="5042" xr:uid="{00000000-0005-0000-0000-0000B2130000}"/>
    <cellStyle name="Currency 2 5 3 3 4 2 8 2" xfId="5043" xr:uid="{00000000-0005-0000-0000-0000B3130000}"/>
    <cellStyle name="Currency 2 5 3 3 4 2 9" xfId="5044" xr:uid="{00000000-0005-0000-0000-0000B4130000}"/>
    <cellStyle name="Currency 2 5 3 3 4 3" xfId="5045" xr:uid="{00000000-0005-0000-0000-0000B5130000}"/>
    <cellStyle name="Currency 2 5 3 3 4 4" xfId="5046" xr:uid="{00000000-0005-0000-0000-0000B6130000}"/>
    <cellStyle name="Currency 2 5 3 3 4 4 2" xfId="5047" xr:uid="{00000000-0005-0000-0000-0000B7130000}"/>
    <cellStyle name="Currency 2 5 3 3 4 4 2 2" xfId="5048" xr:uid="{00000000-0005-0000-0000-0000B8130000}"/>
    <cellStyle name="Currency 2 5 3 3 4 4 3" xfId="5049" xr:uid="{00000000-0005-0000-0000-0000B9130000}"/>
    <cellStyle name="Currency 2 5 3 3 4 5" xfId="5050" xr:uid="{00000000-0005-0000-0000-0000BA130000}"/>
    <cellStyle name="Currency 2 5 3 3 4 5 2" xfId="5051" xr:uid="{00000000-0005-0000-0000-0000BB130000}"/>
    <cellStyle name="Currency 2 5 3 3 4 5 2 2" xfId="5052" xr:uid="{00000000-0005-0000-0000-0000BC130000}"/>
    <cellStyle name="Currency 2 5 3 3 4 5 3" xfId="5053" xr:uid="{00000000-0005-0000-0000-0000BD130000}"/>
    <cellStyle name="Currency 2 5 3 3 5" xfId="5054" xr:uid="{00000000-0005-0000-0000-0000BE130000}"/>
    <cellStyle name="Currency 2 5 3 3 5 2" xfId="5055" xr:uid="{00000000-0005-0000-0000-0000BF130000}"/>
    <cellStyle name="Currency 2 5 3 3 5 3" xfId="5056" xr:uid="{00000000-0005-0000-0000-0000C0130000}"/>
    <cellStyle name="Currency 2 5 3 3 5 3 2" xfId="5057" xr:uid="{00000000-0005-0000-0000-0000C1130000}"/>
    <cellStyle name="Currency 2 5 3 3 5 3 3" xfId="5058" xr:uid="{00000000-0005-0000-0000-0000C2130000}"/>
    <cellStyle name="Currency 2 5 3 3 5 4" xfId="5059" xr:uid="{00000000-0005-0000-0000-0000C3130000}"/>
    <cellStyle name="Currency 2 5 3 3 5 4 2" xfId="5060" xr:uid="{00000000-0005-0000-0000-0000C4130000}"/>
    <cellStyle name="Currency 2 5 3 3 5 4 2 2" xfId="5061" xr:uid="{00000000-0005-0000-0000-0000C5130000}"/>
    <cellStyle name="Currency 2 5 3 3 5 4 3" xfId="5062" xr:uid="{00000000-0005-0000-0000-0000C6130000}"/>
    <cellStyle name="Currency 2 5 3 3 5 5" xfId="5063" xr:uid="{00000000-0005-0000-0000-0000C7130000}"/>
    <cellStyle name="Currency 2 5 3 3 5 5 2" xfId="5064" xr:uid="{00000000-0005-0000-0000-0000C8130000}"/>
    <cellStyle name="Currency 2 5 3 3 5 5 2 2" xfId="5065" xr:uid="{00000000-0005-0000-0000-0000C9130000}"/>
    <cellStyle name="Currency 2 5 3 3 5 5 3" xfId="5066" xr:uid="{00000000-0005-0000-0000-0000CA130000}"/>
    <cellStyle name="Currency 2 5 3 3 5 6" xfId="5067" xr:uid="{00000000-0005-0000-0000-0000CB130000}"/>
    <cellStyle name="Currency 2 5 3 3 5 6 2" xfId="5068" xr:uid="{00000000-0005-0000-0000-0000CC130000}"/>
    <cellStyle name="Currency 2 5 3 3 5 6 2 2" xfId="5069" xr:uid="{00000000-0005-0000-0000-0000CD130000}"/>
    <cellStyle name="Currency 2 5 3 3 5 6 3" xfId="5070" xr:uid="{00000000-0005-0000-0000-0000CE130000}"/>
    <cellStyle name="Currency 2 5 3 3 5 7" xfId="5071" xr:uid="{00000000-0005-0000-0000-0000CF130000}"/>
    <cellStyle name="Currency 2 5 3 3 5 7 2" xfId="5072" xr:uid="{00000000-0005-0000-0000-0000D0130000}"/>
    <cellStyle name="Currency 2 5 3 3 5 8" xfId="5073" xr:uid="{00000000-0005-0000-0000-0000D1130000}"/>
    <cellStyle name="Currency 2 5 3 3 5 8 2" xfId="5074" xr:uid="{00000000-0005-0000-0000-0000D2130000}"/>
    <cellStyle name="Currency 2 5 3 3 5 9" xfId="5075" xr:uid="{00000000-0005-0000-0000-0000D3130000}"/>
    <cellStyle name="Currency 2 5 3 3 6" xfId="5076" xr:uid="{00000000-0005-0000-0000-0000D4130000}"/>
    <cellStyle name="Currency 2 5 3 3 6 2" xfId="5077" xr:uid="{00000000-0005-0000-0000-0000D5130000}"/>
    <cellStyle name="Currency 2 5 3 3 6 3" xfId="5078" xr:uid="{00000000-0005-0000-0000-0000D6130000}"/>
    <cellStyle name="Currency 2 5 3 3 7" xfId="5079" xr:uid="{00000000-0005-0000-0000-0000D7130000}"/>
    <cellStyle name="Currency 2 5 3 3 8" xfId="5080" xr:uid="{00000000-0005-0000-0000-0000D8130000}"/>
    <cellStyle name="Currency 2 5 3 3 8 2" xfId="5081" xr:uid="{00000000-0005-0000-0000-0000D9130000}"/>
    <cellStyle name="Currency 2 5 3 3 8 2 2" xfId="5082" xr:uid="{00000000-0005-0000-0000-0000DA130000}"/>
    <cellStyle name="Currency 2 5 3 3 8 3" xfId="5083" xr:uid="{00000000-0005-0000-0000-0000DB130000}"/>
    <cellStyle name="Currency 2 5 3 3 8 4" xfId="5084" xr:uid="{00000000-0005-0000-0000-0000DC130000}"/>
    <cellStyle name="Currency 2 5 3 3 9" xfId="5085" xr:uid="{00000000-0005-0000-0000-0000DD130000}"/>
    <cellStyle name="Currency 2 5 3 3 9 2" xfId="5086" xr:uid="{00000000-0005-0000-0000-0000DE130000}"/>
    <cellStyle name="Currency 2 5 3 3 9 2 2" xfId="5087" xr:uid="{00000000-0005-0000-0000-0000DF130000}"/>
    <cellStyle name="Currency 2 5 3 3 9 3" xfId="5088" xr:uid="{00000000-0005-0000-0000-0000E0130000}"/>
    <cellStyle name="Currency 2 5 3 4" xfId="5089" xr:uid="{00000000-0005-0000-0000-0000E1130000}"/>
    <cellStyle name="Currency 2 5 3 4 2" xfId="5090" xr:uid="{00000000-0005-0000-0000-0000E2130000}"/>
    <cellStyle name="Currency 2 5 3 4 2 2" xfId="5091" xr:uid="{00000000-0005-0000-0000-0000E3130000}"/>
    <cellStyle name="Currency 2 5 3 4 2 3" xfId="5092" xr:uid="{00000000-0005-0000-0000-0000E4130000}"/>
    <cellStyle name="Currency 2 5 3 4 2 3 2" xfId="5093" xr:uid="{00000000-0005-0000-0000-0000E5130000}"/>
    <cellStyle name="Currency 2 5 3 4 2 3 3" xfId="5094" xr:uid="{00000000-0005-0000-0000-0000E6130000}"/>
    <cellStyle name="Currency 2 5 3 4 2 4" xfId="5095" xr:uid="{00000000-0005-0000-0000-0000E7130000}"/>
    <cellStyle name="Currency 2 5 3 4 2 4 2" xfId="5096" xr:uid="{00000000-0005-0000-0000-0000E8130000}"/>
    <cellStyle name="Currency 2 5 3 4 2 4 2 2" xfId="5097" xr:uid="{00000000-0005-0000-0000-0000E9130000}"/>
    <cellStyle name="Currency 2 5 3 4 2 4 3" xfId="5098" xr:uid="{00000000-0005-0000-0000-0000EA130000}"/>
    <cellStyle name="Currency 2 5 3 4 2 5" xfId="5099" xr:uid="{00000000-0005-0000-0000-0000EB130000}"/>
    <cellStyle name="Currency 2 5 3 4 2 5 2" xfId="5100" xr:uid="{00000000-0005-0000-0000-0000EC130000}"/>
    <cellStyle name="Currency 2 5 3 4 2 5 2 2" xfId="5101" xr:uid="{00000000-0005-0000-0000-0000ED130000}"/>
    <cellStyle name="Currency 2 5 3 4 2 5 3" xfId="5102" xr:uid="{00000000-0005-0000-0000-0000EE130000}"/>
    <cellStyle name="Currency 2 5 3 4 2 6" xfId="5103" xr:uid="{00000000-0005-0000-0000-0000EF130000}"/>
    <cellStyle name="Currency 2 5 3 4 2 6 2" xfId="5104" xr:uid="{00000000-0005-0000-0000-0000F0130000}"/>
    <cellStyle name="Currency 2 5 3 4 2 6 2 2" xfId="5105" xr:uid="{00000000-0005-0000-0000-0000F1130000}"/>
    <cellStyle name="Currency 2 5 3 4 2 6 3" xfId="5106" xr:uid="{00000000-0005-0000-0000-0000F2130000}"/>
    <cellStyle name="Currency 2 5 3 4 2 7" xfId="5107" xr:uid="{00000000-0005-0000-0000-0000F3130000}"/>
    <cellStyle name="Currency 2 5 3 4 2 7 2" xfId="5108" xr:uid="{00000000-0005-0000-0000-0000F4130000}"/>
    <cellStyle name="Currency 2 5 3 4 2 8" xfId="5109" xr:uid="{00000000-0005-0000-0000-0000F5130000}"/>
    <cellStyle name="Currency 2 5 3 4 2 8 2" xfId="5110" xr:uid="{00000000-0005-0000-0000-0000F6130000}"/>
    <cellStyle name="Currency 2 5 3 4 2 9" xfId="5111" xr:uid="{00000000-0005-0000-0000-0000F7130000}"/>
    <cellStyle name="Currency 2 5 3 4 3" xfId="5112" xr:uid="{00000000-0005-0000-0000-0000F8130000}"/>
    <cellStyle name="Currency 2 5 3 4 3 2" xfId="5113" xr:uid="{00000000-0005-0000-0000-0000F9130000}"/>
    <cellStyle name="Currency 2 5 3 4 3 3" xfId="5114" xr:uid="{00000000-0005-0000-0000-0000FA130000}"/>
    <cellStyle name="Currency 2 5 3 4 3 3 2" xfId="5115" xr:uid="{00000000-0005-0000-0000-0000FB130000}"/>
    <cellStyle name="Currency 2 5 3 4 3 3 3" xfId="5116" xr:uid="{00000000-0005-0000-0000-0000FC130000}"/>
    <cellStyle name="Currency 2 5 3 4 3 4" xfId="5117" xr:uid="{00000000-0005-0000-0000-0000FD130000}"/>
    <cellStyle name="Currency 2 5 3 4 3 4 2" xfId="5118" xr:uid="{00000000-0005-0000-0000-0000FE130000}"/>
    <cellStyle name="Currency 2 5 3 4 3 4 2 2" xfId="5119" xr:uid="{00000000-0005-0000-0000-0000FF130000}"/>
    <cellStyle name="Currency 2 5 3 4 3 4 3" xfId="5120" xr:uid="{00000000-0005-0000-0000-000000140000}"/>
    <cellStyle name="Currency 2 5 3 4 3 5" xfId="5121" xr:uid="{00000000-0005-0000-0000-000001140000}"/>
    <cellStyle name="Currency 2 5 3 4 3 5 2" xfId="5122" xr:uid="{00000000-0005-0000-0000-000002140000}"/>
    <cellStyle name="Currency 2 5 3 4 3 5 2 2" xfId="5123" xr:uid="{00000000-0005-0000-0000-000003140000}"/>
    <cellStyle name="Currency 2 5 3 4 3 5 3" xfId="5124" xr:uid="{00000000-0005-0000-0000-000004140000}"/>
    <cellStyle name="Currency 2 5 3 4 3 6" xfId="5125" xr:uid="{00000000-0005-0000-0000-000005140000}"/>
    <cellStyle name="Currency 2 5 3 4 3 6 2" xfId="5126" xr:uid="{00000000-0005-0000-0000-000006140000}"/>
    <cellStyle name="Currency 2 5 3 4 3 6 2 2" xfId="5127" xr:uid="{00000000-0005-0000-0000-000007140000}"/>
    <cellStyle name="Currency 2 5 3 4 3 6 3" xfId="5128" xr:uid="{00000000-0005-0000-0000-000008140000}"/>
    <cellStyle name="Currency 2 5 3 4 3 7" xfId="5129" xr:uid="{00000000-0005-0000-0000-000009140000}"/>
    <cellStyle name="Currency 2 5 3 4 3 7 2" xfId="5130" xr:uid="{00000000-0005-0000-0000-00000A140000}"/>
    <cellStyle name="Currency 2 5 3 4 3 8" xfId="5131" xr:uid="{00000000-0005-0000-0000-00000B140000}"/>
    <cellStyle name="Currency 2 5 3 4 3 8 2" xfId="5132" xr:uid="{00000000-0005-0000-0000-00000C140000}"/>
    <cellStyle name="Currency 2 5 3 4 3 9" xfId="5133" xr:uid="{00000000-0005-0000-0000-00000D140000}"/>
    <cellStyle name="Currency 2 5 3 4 4" xfId="5134" xr:uid="{00000000-0005-0000-0000-00000E140000}"/>
    <cellStyle name="Currency 2 5 3 4 4 2" xfId="5135" xr:uid="{00000000-0005-0000-0000-00000F140000}"/>
    <cellStyle name="Currency 2 5 3 4 4 3" xfId="5136" xr:uid="{00000000-0005-0000-0000-000010140000}"/>
    <cellStyle name="Currency 2 5 3 4 4 3 2" xfId="5137" xr:uid="{00000000-0005-0000-0000-000011140000}"/>
    <cellStyle name="Currency 2 5 3 4 4 3 2 2" xfId="5138" xr:uid="{00000000-0005-0000-0000-000012140000}"/>
    <cellStyle name="Currency 2 5 3 4 4 3 3" xfId="5139" xr:uid="{00000000-0005-0000-0000-000013140000}"/>
    <cellStyle name="Currency 2 5 3 4 4 4" xfId="5140" xr:uid="{00000000-0005-0000-0000-000014140000}"/>
    <cellStyle name="Currency 2 5 3 4 4 4 2" xfId="5141" xr:uid="{00000000-0005-0000-0000-000015140000}"/>
    <cellStyle name="Currency 2 5 3 4 4 4 2 2" xfId="5142" xr:uid="{00000000-0005-0000-0000-000016140000}"/>
    <cellStyle name="Currency 2 5 3 4 4 4 3" xfId="5143" xr:uid="{00000000-0005-0000-0000-000017140000}"/>
    <cellStyle name="Currency 2 5 3 4 4 5" xfId="5144" xr:uid="{00000000-0005-0000-0000-000018140000}"/>
    <cellStyle name="Currency 2 5 3 4 4 5 2" xfId="5145" xr:uid="{00000000-0005-0000-0000-000019140000}"/>
    <cellStyle name="Currency 2 5 3 4 4 5 2 2" xfId="5146" xr:uid="{00000000-0005-0000-0000-00001A140000}"/>
    <cellStyle name="Currency 2 5 3 4 4 5 3" xfId="5147" xr:uid="{00000000-0005-0000-0000-00001B140000}"/>
    <cellStyle name="Currency 2 5 3 4 4 6" xfId="5148" xr:uid="{00000000-0005-0000-0000-00001C140000}"/>
    <cellStyle name="Currency 2 5 3 4 4 6 2" xfId="5149" xr:uid="{00000000-0005-0000-0000-00001D140000}"/>
    <cellStyle name="Currency 2 5 3 4 4 7" xfId="5150" xr:uid="{00000000-0005-0000-0000-00001E140000}"/>
    <cellStyle name="Currency 2 5 3 4 4 7 2" xfId="5151" xr:uid="{00000000-0005-0000-0000-00001F140000}"/>
    <cellStyle name="Currency 2 5 3 4 4 8" xfId="5152" xr:uid="{00000000-0005-0000-0000-000020140000}"/>
    <cellStyle name="Currency 2 5 3 4 4 9" xfId="5153" xr:uid="{00000000-0005-0000-0000-000021140000}"/>
    <cellStyle name="Currency 2 5 3 4 5" xfId="5154" xr:uid="{00000000-0005-0000-0000-000022140000}"/>
    <cellStyle name="Currency 2 5 3 4 5 2" xfId="5155" xr:uid="{00000000-0005-0000-0000-000023140000}"/>
    <cellStyle name="Currency 2 5 3 4 5 3" xfId="5156" xr:uid="{00000000-0005-0000-0000-000024140000}"/>
    <cellStyle name="Currency 2 5 3 4 6" xfId="5157" xr:uid="{00000000-0005-0000-0000-000025140000}"/>
    <cellStyle name="Currency 2 5 3 4 6 2" xfId="5158" xr:uid="{00000000-0005-0000-0000-000026140000}"/>
    <cellStyle name="Currency 2 5 3 4 6 2 2" xfId="5159" xr:uid="{00000000-0005-0000-0000-000027140000}"/>
    <cellStyle name="Currency 2 5 3 4 6 2 2 2" xfId="5160" xr:uid="{00000000-0005-0000-0000-000028140000}"/>
    <cellStyle name="Currency 2 5 3 4 6 2 3" xfId="5161" xr:uid="{00000000-0005-0000-0000-000029140000}"/>
    <cellStyle name="Currency 2 5 3 4 6 3" xfId="5162" xr:uid="{00000000-0005-0000-0000-00002A140000}"/>
    <cellStyle name="Currency 2 5 3 4 6 3 2" xfId="5163" xr:uid="{00000000-0005-0000-0000-00002B140000}"/>
    <cellStyle name="Currency 2 5 3 4 6 3 2 2" xfId="5164" xr:uid="{00000000-0005-0000-0000-00002C140000}"/>
    <cellStyle name="Currency 2 5 3 4 6 3 3" xfId="5165" xr:uid="{00000000-0005-0000-0000-00002D140000}"/>
    <cellStyle name="Currency 2 5 3 4 6 4" xfId="5166" xr:uid="{00000000-0005-0000-0000-00002E140000}"/>
    <cellStyle name="Currency 2 5 3 4 6 4 2" xfId="5167" xr:uid="{00000000-0005-0000-0000-00002F140000}"/>
    <cellStyle name="Currency 2 5 3 4 6 4 2 2" xfId="5168" xr:uid="{00000000-0005-0000-0000-000030140000}"/>
    <cellStyle name="Currency 2 5 3 4 6 4 3" xfId="5169" xr:uid="{00000000-0005-0000-0000-000031140000}"/>
    <cellStyle name="Currency 2 5 3 4 6 5" xfId="5170" xr:uid="{00000000-0005-0000-0000-000032140000}"/>
    <cellStyle name="Currency 2 5 3 4 6 5 2" xfId="5171" xr:uid="{00000000-0005-0000-0000-000033140000}"/>
    <cellStyle name="Currency 2 5 3 4 6 6" xfId="5172" xr:uid="{00000000-0005-0000-0000-000034140000}"/>
    <cellStyle name="Currency 2 5 3 4 6 6 2" xfId="5173" xr:uid="{00000000-0005-0000-0000-000035140000}"/>
    <cellStyle name="Currency 2 5 3 4 6 7" xfId="5174" xr:uid="{00000000-0005-0000-0000-000036140000}"/>
    <cellStyle name="Currency 2 5 3 4 7" xfId="5175" xr:uid="{00000000-0005-0000-0000-000037140000}"/>
    <cellStyle name="Currency 2 5 3 4 7 2" xfId="5176" xr:uid="{00000000-0005-0000-0000-000038140000}"/>
    <cellStyle name="Currency 2 5 3 4 7 2 2" xfId="5177" xr:uid="{00000000-0005-0000-0000-000039140000}"/>
    <cellStyle name="Currency 2 5 3 4 7 3" xfId="5178" xr:uid="{00000000-0005-0000-0000-00003A140000}"/>
    <cellStyle name="Currency 2 5 3 4 8" xfId="5179" xr:uid="{00000000-0005-0000-0000-00003B140000}"/>
    <cellStyle name="Currency 2 5 3 4 8 2" xfId="5180" xr:uid="{00000000-0005-0000-0000-00003C140000}"/>
    <cellStyle name="Currency 2 5 3 4 8 2 2" xfId="5181" xr:uid="{00000000-0005-0000-0000-00003D140000}"/>
    <cellStyle name="Currency 2 5 3 4 8 3" xfId="5182" xr:uid="{00000000-0005-0000-0000-00003E140000}"/>
    <cellStyle name="Currency 2 5 3 5" xfId="5183" xr:uid="{00000000-0005-0000-0000-00003F140000}"/>
    <cellStyle name="Currency 2 5 3 5 10" xfId="5184" xr:uid="{00000000-0005-0000-0000-000040140000}"/>
    <cellStyle name="Currency 2 5 3 5 2" xfId="5185" xr:uid="{00000000-0005-0000-0000-000041140000}"/>
    <cellStyle name="Currency 2 5 3 5 2 2" xfId="5186" xr:uid="{00000000-0005-0000-0000-000042140000}"/>
    <cellStyle name="Currency 2 5 3 5 2 3" xfId="5187" xr:uid="{00000000-0005-0000-0000-000043140000}"/>
    <cellStyle name="Currency 2 5 3 5 2 3 2" xfId="5188" xr:uid="{00000000-0005-0000-0000-000044140000}"/>
    <cellStyle name="Currency 2 5 3 5 2 3 3" xfId="5189" xr:uid="{00000000-0005-0000-0000-000045140000}"/>
    <cellStyle name="Currency 2 5 3 5 2 4" xfId="5190" xr:uid="{00000000-0005-0000-0000-000046140000}"/>
    <cellStyle name="Currency 2 5 3 5 2 4 2" xfId="5191" xr:uid="{00000000-0005-0000-0000-000047140000}"/>
    <cellStyle name="Currency 2 5 3 5 2 4 2 2" xfId="5192" xr:uid="{00000000-0005-0000-0000-000048140000}"/>
    <cellStyle name="Currency 2 5 3 5 2 4 3" xfId="5193" xr:uid="{00000000-0005-0000-0000-000049140000}"/>
    <cellStyle name="Currency 2 5 3 5 2 5" xfId="5194" xr:uid="{00000000-0005-0000-0000-00004A140000}"/>
    <cellStyle name="Currency 2 5 3 5 2 5 2" xfId="5195" xr:uid="{00000000-0005-0000-0000-00004B140000}"/>
    <cellStyle name="Currency 2 5 3 5 2 5 2 2" xfId="5196" xr:uid="{00000000-0005-0000-0000-00004C140000}"/>
    <cellStyle name="Currency 2 5 3 5 2 5 3" xfId="5197" xr:uid="{00000000-0005-0000-0000-00004D140000}"/>
    <cellStyle name="Currency 2 5 3 5 2 6" xfId="5198" xr:uid="{00000000-0005-0000-0000-00004E140000}"/>
    <cellStyle name="Currency 2 5 3 5 2 6 2" xfId="5199" xr:uid="{00000000-0005-0000-0000-00004F140000}"/>
    <cellStyle name="Currency 2 5 3 5 2 6 2 2" xfId="5200" xr:uid="{00000000-0005-0000-0000-000050140000}"/>
    <cellStyle name="Currency 2 5 3 5 2 6 3" xfId="5201" xr:uid="{00000000-0005-0000-0000-000051140000}"/>
    <cellStyle name="Currency 2 5 3 5 2 7" xfId="5202" xr:uid="{00000000-0005-0000-0000-000052140000}"/>
    <cellStyle name="Currency 2 5 3 5 2 7 2" xfId="5203" xr:uid="{00000000-0005-0000-0000-000053140000}"/>
    <cellStyle name="Currency 2 5 3 5 2 8" xfId="5204" xr:uid="{00000000-0005-0000-0000-000054140000}"/>
    <cellStyle name="Currency 2 5 3 5 2 8 2" xfId="5205" xr:uid="{00000000-0005-0000-0000-000055140000}"/>
    <cellStyle name="Currency 2 5 3 5 2 9" xfId="5206" xr:uid="{00000000-0005-0000-0000-000056140000}"/>
    <cellStyle name="Currency 2 5 3 5 3" xfId="5207" xr:uid="{00000000-0005-0000-0000-000057140000}"/>
    <cellStyle name="Currency 2 5 3 5 4" xfId="5208" xr:uid="{00000000-0005-0000-0000-000058140000}"/>
    <cellStyle name="Currency 2 5 3 5 4 2" xfId="5209" xr:uid="{00000000-0005-0000-0000-000059140000}"/>
    <cellStyle name="Currency 2 5 3 5 4 3" xfId="5210" xr:uid="{00000000-0005-0000-0000-00005A140000}"/>
    <cellStyle name="Currency 2 5 3 5 5" xfId="5211" xr:uid="{00000000-0005-0000-0000-00005B140000}"/>
    <cellStyle name="Currency 2 5 3 5 5 2" xfId="5212" xr:uid="{00000000-0005-0000-0000-00005C140000}"/>
    <cellStyle name="Currency 2 5 3 5 5 2 2" xfId="5213" xr:uid="{00000000-0005-0000-0000-00005D140000}"/>
    <cellStyle name="Currency 2 5 3 5 5 3" xfId="5214" xr:uid="{00000000-0005-0000-0000-00005E140000}"/>
    <cellStyle name="Currency 2 5 3 5 6" xfId="5215" xr:uid="{00000000-0005-0000-0000-00005F140000}"/>
    <cellStyle name="Currency 2 5 3 5 6 2" xfId="5216" xr:uid="{00000000-0005-0000-0000-000060140000}"/>
    <cellStyle name="Currency 2 5 3 5 6 2 2" xfId="5217" xr:uid="{00000000-0005-0000-0000-000061140000}"/>
    <cellStyle name="Currency 2 5 3 5 6 3" xfId="5218" xr:uid="{00000000-0005-0000-0000-000062140000}"/>
    <cellStyle name="Currency 2 5 3 5 7" xfId="5219" xr:uid="{00000000-0005-0000-0000-000063140000}"/>
    <cellStyle name="Currency 2 5 3 5 7 2" xfId="5220" xr:uid="{00000000-0005-0000-0000-000064140000}"/>
    <cellStyle name="Currency 2 5 3 5 7 2 2" xfId="5221" xr:uid="{00000000-0005-0000-0000-000065140000}"/>
    <cellStyle name="Currency 2 5 3 5 7 3" xfId="5222" xr:uid="{00000000-0005-0000-0000-000066140000}"/>
    <cellStyle name="Currency 2 5 3 5 8" xfId="5223" xr:uid="{00000000-0005-0000-0000-000067140000}"/>
    <cellStyle name="Currency 2 5 3 5 8 2" xfId="5224" xr:uid="{00000000-0005-0000-0000-000068140000}"/>
    <cellStyle name="Currency 2 5 3 5 9" xfId="5225" xr:uid="{00000000-0005-0000-0000-000069140000}"/>
    <cellStyle name="Currency 2 5 3 5 9 2" xfId="5226" xr:uid="{00000000-0005-0000-0000-00006A140000}"/>
    <cellStyle name="Currency 2 5 3 6" xfId="5227" xr:uid="{00000000-0005-0000-0000-00006B140000}"/>
    <cellStyle name="Currency 2 5 3 6 2" xfId="5228" xr:uid="{00000000-0005-0000-0000-00006C140000}"/>
    <cellStyle name="Currency 2 5 3 6 2 10" xfId="5229" xr:uid="{00000000-0005-0000-0000-00006D140000}"/>
    <cellStyle name="Currency 2 5 3 6 2 2" xfId="5230" xr:uid="{00000000-0005-0000-0000-00006E140000}"/>
    <cellStyle name="Currency 2 5 3 6 2 3" xfId="5231" xr:uid="{00000000-0005-0000-0000-00006F140000}"/>
    <cellStyle name="Currency 2 5 3 6 2 4" xfId="5232" xr:uid="{00000000-0005-0000-0000-000070140000}"/>
    <cellStyle name="Currency 2 5 3 6 2 4 2" xfId="5233" xr:uid="{00000000-0005-0000-0000-000071140000}"/>
    <cellStyle name="Currency 2 5 3 6 2 4 2 2" xfId="5234" xr:uid="{00000000-0005-0000-0000-000072140000}"/>
    <cellStyle name="Currency 2 5 3 6 2 4 3" xfId="5235" xr:uid="{00000000-0005-0000-0000-000073140000}"/>
    <cellStyle name="Currency 2 5 3 6 2 5" xfId="5236" xr:uid="{00000000-0005-0000-0000-000074140000}"/>
    <cellStyle name="Currency 2 5 3 6 2 5 2" xfId="5237" xr:uid="{00000000-0005-0000-0000-000075140000}"/>
    <cellStyle name="Currency 2 5 3 6 2 5 2 2" xfId="5238" xr:uid="{00000000-0005-0000-0000-000076140000}"/>
    <cellStyle name="Currency 2 5 3 6 2 5 3" xfId="5239" xr:uid="{00000000-0005-0000-0000-000077140000}"/>
    <cellStyle name="Currency 2 5 3 6 2 6" xfId="5240" xr:uid="{00000000-0005-0000-0000-000078140000}"/>
    <cellStyle name="Currency 2 5 3 6 2 6 2" xfId="5241" xr:uid="{00000000-0005-0000-0000-000079140000}"/>
    <cellStyle name="Currency 2 5 3 6 2 6 2 2" xfId="5242" xr:uid="{00000000-0005-0000-0000-00007A140000}"/>
    <cellStyle name="Currency 2 5 3 6 2 6 3" xfId="5243" xr:uid="{00000000-0005-0000-0000-00007B140000}"/>
    <cellStyle name="Currency 2 5 3 6 2 7" xfId="5244" xr:uid="{00000000-0005-0000-0000-00007C140000}"/>
    <cellStyle name="Currency 2 5 3 6 2 7 2" xfId="5245" xr:uid="{00000000-0005-0000-0000-00007D140000}"/>
    <cellStyle name="Currency 2 5 3 6 2 8" xfId="5246" xr:uid="{00000000-0005-0000-0000-00007E140000}"/>
    <cellStyle name="Currency 2 5 3 6 2 8 2" xfId="5247" xr:uid="{00000000-0005-0000-0000-00007F140000}"/>
    <cellStyle name="Currency 2 5 3 6 2 9" xfId="5248" xr:uid="{00000000-0005-0000-0000-000080140000}"/>
    <cellStyle name="Currency 2 5 3 6 3" xfId="5249" xr:uid="{00000000-0005-0000-0000-000081140000}"/>
    <cellStyle name="Currency 2 5 3 6 4" xfId="5250" xr:uid="{00000000-0005-0000-0000-000082140000}"/>
    <cellStyle name="Currency 2 5 3 6 4 2" xfId="5251" xr:uid="{00000000-0005-0000-0000-000083140000}"/>
    <cellStyle name="Currency 2 5 3 6 4 2 2" xfId="5252" xr:uid="{00000000-0005-0000-0000-000084140000}"/>
    <cellStyle name="Currency 2 5 3 6 4 3" xfId="5253" xr:uid="{00000000-0005-0000-0000-000085140000}"/>
    <cellStyle name="Currency 2 5 3 6 5" xfId="5254" xr:uid="{00000000-0005-0000-0000-000086140000}"/>
    <cellStyle name="Currency 2 5 3 6 5 2" xfId="5255" xr:uid="{00000000-0005-0000-0000-000087140000}"/>
    <cellStyle name="Currency 2 5 3 6 5 2 2" xfId="5256" xr:uid="{00000000-0005-0000-0000-000088140000}"/>
    <cellStyle name="Currency 2 5 3 6 5 3" xfId="5257" xr:uid="{00000000-0005-0000-0000-000089140000}"/>
    <cellStyle name="Currency 2 5 3 7" xfId="5258" xr:uid="{00000000-0005-0000-0000-00008A140000}"/>
    <cellStyle name="Currency 2 5 3 7 2" xfId="5259" xr:uid="{00000000-0005-0000-0000-00008B140000}"/>
    <cellStyle name="Currency 2 5 3 7 3" xfId="5260" xr:uid="{00000000-0005-0000-0000-00008C140000}"/>
    <cellStyle name="Currency 2 5 3 7 3 2" xfId="5261" xr:uid="{00000000-0005-0000-0000-00008D140000}"/>
    <cellStyle name="Currency 2 5 3 7 3 3" xfId="5262" xr:uid="{00000000-0005-0000-0000-00008E140000}"/>
    <cellStyle name="Currency 2 5 3 7 4" xfId="5263" xr:uid="{00000000-0005-0000-0000-00008F140000}"/>
    <cellStyle name="Currency 2 5 3 7 4 2" xfId="5264" xr:uid="{00000000-0005-0000-0000-000090140000}"/>
    <cellStyle name="Currency 2 5 3 7 4 2 2" xfId="5265" xr:uid="{00000000-0005-0000-0000-000091140000}"/>
    <cellStyle name="Currency 2 5 3 7 4 3" xfId="5266" xr:uid="{00000000-0005-0000-0000-000092140000}"/>
    <cellStyle name="Currency 2 5 3 7 5" xfId="5267" xr:uid="{00000000-0005-0000-0000-000093140000}"/>
    <cellStyle name="Currency 2 5 3 7 5 2" xfId="5268" xr:uid="{00000000-0005-0000-0000-000094140000}"/>
    <cellStyle name="Currency 2 5 3 7 5 2 2" xfId="5269" xr:uid="{00000000-0005-0000-0000-000095140000}"/>
    <cellStyle name="Currency 2 5 3 7 5 3" xfId="5270" xr:uid="{00000000-0005-0000-0000-000096140000}"/>
    <cellStyle name="Currency 2 5 3 7 6" xfId="5271" xr:uid="{00000000-0005-0000-0000-000097140000}"/>
    <cellStyle name="Currency 2 5 3 7 6 2" xfId="5272" xr:uid="{00000000-0005-0000-0000-000098140000}"/>
    <cellStyle name="Currency 2 5 3 7 6 2 2" xfId="5273" xr:uid="{00000000-0005-0000-0000-000099140000}"/>
    <cellStyle name="Currency 2 5 3 7 6 3" xfId="5274" xr:uid="{00000000-0005-0000-0000-00009A140000}"/>
    <cellStyle name="Currency 2 5 3 7 7" xfId="5275" xr:uid="{00000000-0005-0000-0000-00009B140000}"/>
    <cellStyle name="Currency 2 5 3 7 7 2" xfId="5276" xr:uid="{00000000-0005-0000-0000-00009C140000}"/>
    <cellStyle name="Currency 2 5 3 7 8" xfId="5277" xr:uid="{00000000-0005-0000-0000-00009D140000}"/>
    <cellStyle name="Currency 2 5 3 7 8 2" xfId="5278" xr:uid="{00000000-0005-0000-0000-00009E140000}"/>
    <cellStyle name="Currency 2 5 3 7 9" xfId="5279" xr:uid="{00000000-0005-0000-0000-00009F140000}"/>
    <cellStyle name="Currency 2 5 3 8" xfId="5280" xr:uid="{00000000-0005-0000-0000-0000A0140000}"/>
    <cellStyle name="Currency 2 5 3 8 2" xfId="5281" xr:uid="{00000000-0005-0000-0000-0000A1140000}"/>
    <cellStyle name="Currency 2 5 3 8 3" xfId="5282" xr:uid="{00000000-0005-0000-0000-0000A2140000}"/>
    <cellStyle name="Currency 2 5 3 9" xfId="5283" xr:uid="{00000000-0005-0000-0000-0000A3140000}"/>
    <cellStyle name="Currency 2 5 4" xfId="5284" xr:uid="{00000000-0005-0000-0000-0000A4140000}"/>
    <cellStyle name="Currency 2 5 4 10" xfId="5285" xr:uid="{00000000-0005-0000-0000-0000A5140000}"/>
    <cellStyle name="Currency 2 5 4 10 2" xfId="5286" xr:uid="{00000000-0005-0000-0000-0000A6140000}"/>
    <cellStyle name="Currency 2 5 4 10 2 2" xfId="5287" xr:uid="{00000000-0005-0000-0000-0000A7140000}"/>
    <cellStyle name="Currency 2 5 4 10 3" xfId="5288" xr:uid="{00000000-0005-0000-0000-0000A8140000}"/>
    <cellStyle name="Currency 2 5 4 11" xfId="5289" xr:uid="{00000000-0005-0000-0000-0000A9140000}"/>
    <cellStyle name="Currency 2 5 4 11 2" xfId="5290" xr:uid="{00000000-0005-0000-0000-0000AA140000}"/>
    <cellStyle name="Currency 2 5 4 12" xfId="5291" xr:uid="{00000000-0005-0000-0000-0000AB140000}"/>
    <cellStyle name="Currency 2 5 4 12 2" xfId="5292" xr:uid="{00000000-0005-0000-0000-0000AC140000}"/>
    <cellStyle name="Currency 2 5 4 13" xfId="5293" xr:uid="{00000000-0005-0000-0000-0000AD140000}"/>
    <cellStyle name="Currency 2 5 4 14" xfId="5294" xr:uid="{00000000-0005-0000-0000-0000AE140000}"/>
    <cellStyle name="Currency 2 5 4 15" xfId="5295" xr:uid="{00000000-0005-0000-0000-0000AF140000}"/>
    <cellStyle name="Currency 2 5 4 2" xfId="5296" xr:uid="{00000000-0005-0000-0000-0000B0140000}"/>
    <cellStyle name="Currency 2 5 4 2 2" xfId="5297" xr:uid="{00000000-0005-0000-0000-0000B1140000}"/>
    <cellStyle name="Currency 2 5 4 2 2 2" xfId="5298" xr:uid="{00000000-0005-0000-0000-0000B2140000}"/>
    <cellStyle name="Currency 2 5 4 2 2 3" xfId="5299" xr:uid="{00000000-0005-0000-0000-0000B3140000}"/>
    <cellStyle name="Currency 2 5 4 2 2 3 2" xfId="5300" xr:uid="{00000000-0005-0000-0000-0000B4140000}"/>
    <cellStyle name="Currency 2 5 4 2 2 3 3" xfId="5301" xr:uid="{00000000-0005-0000-0000-0000B5140000}"/>
    <cellStyle name="Currency 2 5 4 2 2 4" xfId="5302" xr:uid="{00000000-0005-0000-0000-0000B6140000}"/>
    <cellStyle name="Currency 2 5 4 2 2 4 2" xfId="5303" xr:uid="{00000000-0005-0000-0000-0000B7140000}"/>
    <cellStyle name="Currency 2 5 4 2 2 4 2 2" xfId="5304" xr:uid="{00000000-0005-0000-0000-0000B8140000}"/>
    <cellStyle name="Currency 2 5 4 2 2 4 3" xfId="5305" xr:uid="{00000000-0005-0000-0000-0000B9140000}"/>
    <cellStyle name="Currency 2 5 4 2 2 5" xfId="5306" xr:uid="{00000000-0005-0000-0000-0000BA140000}"/>
    <cellStyle name="Currency 2 5 4 2 2 5 2" xfId="5307" xr:uid="{00000000-0005-0000-0000-0000BB140000}"/>
    <cellStyle name="Currency 2 5 4 2 2 5 2 2" xfId="5308" xr:uid="{00000000-0005-0000-0000-0000BC140000}"/>
    <cellStyle name="Currency 2 5 4 2 2 5 3" xfId="5309" xr:uid="{00000000-0005-0000-0000-0000BD140000}"/>
    <cellStyle name="Currency 2 5 4 2 2 6" xfId="5310" xr:uid="{00000000-0005-0000-0000-0000BE140000}"/>
    <cellStyle name="Currency 2 5 4 2 2 6 2" xfId="5311" xr:uid="{00000000-0005-0000-0000-0000BF140000}"/>
    <cellStyle name="Currency 2 5 4 2 2 6 2 2" xfId="5312" xr:uid="{00000000-0005-0000-0000-0000C0140000}"/>
    <cellStyle name="Currency 2 5 4 2 2 6 3" xfId="5313" xr:uid="{00000000-0005-0000-0000-0000C1140000}"/>
    <cellStyle name="Currency 2 5 4 2 2 7" xfId="5314" xr:uid="{00000000-0005-0000-0000-0000C2140000}"/>
    <cellStyle name="Currency 2 5 4 2 2 7 2" xfId="5315" xr:uid="{00000000-0005-0000-0000-0000C3140000}"/>
    <cellStyle name="Currency 2 5 4 2 2 8" xfId="5316" xr:uid="{00000000-0005-0000-0000-0000C4140000}"/>
    <cellStyle name="Currency 2 5 4 2 2 8 2" xfId="5317" xr:uid="{00000000-0005-0000-0000-0000C5140000}"/>
    <cellStyle name="Currency 2 5 4 2 2 9" xfId="5318" xr:uid="{00000000-0005-0000-0000-0000C6140000}"/>
    <cellStyle name="Currency 2 5 4 2 3" xfId="5319" xr:uid="{00000000-0005-0000-0000-0000C7140000}"/>
    <cellStyle name="Currency 2 5 4 2 3 2" xfId="5320" xr:uid="{00000000-0005-0000-0000-0000C8140000}"/>
    <cellStyle name="Currency 2 5 4 2 3 3" xfId="5321" xr:uid="{00000000-0005-0000-0000-0000C9140000}"/>
    <cellStyle name="Currency 2 5 4 2 3 3 2" xfId="5322" xr:uid="{00000000-0005-0000-0000-0000CA140000}"/>
    <cellStyle name="Currency 2 5 4 2 3 3 3" xfId="5323" xr:uid="{00000000-0005-0000-0000-0000CB140000}"/>
    <cellStyle name="Currency 2 5 4 2 3 4" xfId="5324" xr:uid="{00000000-0005-0000-0000-0000CC140000}"/>
    <cellStyle name="Currency 2 5 4 2 3 4 2" xfId="5325" xr:uid="{00000000-0005-0000-0000-0000CD140000}"/>
    <cellStyle name="Currency 2 5 4 2 3 4 2 2" xfId="5326" xr:uid="{00000000-0005-0000-0000-0000CE140000}"/>
    <cellStyle name="Currency 2 5 4 2 3 4 3" xfId="5327" xr:uid="{00000000-0005-0000-0000-0000CF140000}"/>
    <cellStyle name="Currency 2 5 4 2 3 5" xfId="5328" xr:uid="{00000000-0005-0000-0000-0000D0140000}"/>
    <cellStyle name="Currency 2 5 4 2 3 5 2" xfId="5329" xr:uid="{00000000-0005-0000-0000-0000D1140000}"/>
    <cellStyle name="Currency 2 5 4 2 3 5 2 2" xfId="5330" xr:uid="{00000000-0005-0000-0000-0000D2140000}"/>
    <cellStyle name="Currency 2 5 4 2 3 5 3" xfId="5331" xr:uid="{00000000-0005-0000-0000-0000D3140000}"/>
    <cellStyle name="Currency 2 5 4 2 3 6" xfId="5332" xr:uid="{00000000-0005-0000-0000-0000D4140000}"/>
    <cellStyle name="Currency 2 5 4 2 3 6 2" xfId="5333" xr:uid="{00000000-0005-0000-0000-0000D5140000}"/>
    <cellStyle name="Currency 2 5 4 2 3 6 2 2" xfId="5334" xr:uid="{00000000-0005-0000-0000-0000D6140000}"/>
    <cellStyle name="Currency 2 5 4 2 3 6 3" xfId="5335" xr:uid="{00000000-0005-0000-0000-0000D7140000}"/>
    <cellStyle name="Currency 2 5 4 2 3 7" xfId="5336" xr:uid="{00000000-0005-0000-0000-0000D8140000}"/>
    <cellStyle name="Currency 2 5 4 2 3 7 2" xfId="5337" xr:uid="{00000000-0005-0000-0000-0000D9140000}"/>
    <cellStyle name="Currency 2 5 4 2 3 8" xfId="5338" xr:uid="{00000000-0005-0000-0000-0000DA140000}"/>
    <cellStyle name="Currency 2 5 4 2 3 8 2" xfId="5339" xr:uid="{00000000-0005-0000-0000-0000DB140000}"/>
    <cellStyle name="Currency 2 5 4 2 3 9" xfId="5340" xr:uid="{00000000-0005-0000-0000-0000DC140000}"/>
    <cellStyle name="Currency 2 5 4 2 4" xfId="5341" xr:uid="{00000000-0005-0000-0000-0000DD140000}"/>
    <cellStyle name="Currency 2 5 4 2 4 2" xfId="5342" xr:uid="{00000000-0005-0000-0000-0000DE140000}"/>
    <cellStyle name="Currency 2 5 4 2 4 3" xfId="5343" xr:uid="{00000000-0005-0000-0000-0000DF140000}"/>
    <cellStyle name="Currency 2 5 4 2 4 3 2" xfId="5344" xr:uid="{00000000-0005-0000-0000-0000E0140000}"/>
    <cellStyle name="Currency 2 5 4 2 4 3 2 2" xfId="5345" xr:uid="{00000000-0005-0000-0000-0000E1140000}"/>
    <cellStyle name="Currency 2 5 4 2 4 3 3" xfId="5346" xr:uid="{00000000-0005-0000-0000-0000E2140000}"/>
    <cellStyle name="Currency 2 5 4 2 4 4" xfId="5347" xr:uid="{00000000-0005-0000-0000-0000E3140000}"/>
    <cellStyle name="Currency 2 5 4 2 4 4 2" xfId="5348" xr:uid="{00000000-0005-0000-0000-0000E4140000}"/>
    <cellStyle name="Currency 2 5 4 2 4 4 2 2" xfId="5349" xr:uid="{00000000-0005-0000-0000-0000E5140000}"/>
    <cellStyle name="Currency 2 5 4 2 4 4 3" xfId="5350" xr:uid="{00000000-0005-0000-0000-0000E6140000}"/>
    <cellStyle name="Currency 2 5 4 2 4 5" xfId="5351" xr:uid="{00000000-0005-0000-0000-0000E7140000}"/>
    <cellStyle name="Currency 2 5 4 2 4 5 2" xfId="5352" xr:uid="{00000000-0005-0000-0000-0000E8140000}"/>
    <cellStyle name="Currency 2 5 4 2 4 5 2 2" xfId="5353" xr:uid="{00000000-0005-0000-0000-0000E9140000}"/>
    <cellStyle name="Currency 2 5 4 2 4 5 3" xfId="5354" xr:uid="{00000000-0005-0000-0000-0000EA140000}"/>
    <cellStyle name="Currency 2 5 4 2 4 6" xfId="5355" xr:uid="{00000000-0005-0000-0000-0000EB140000}"/>
    <cellStyle name="Currency 2 5 4 2 4 6 2" xfId="5356" xr:uid="{00000000-0005-0000-0000-0000EC140000}"/>
    <cellStyle name="Currency 2 5 4 2 4 7" xfId="5357" xr:uid="{00000000-0005-0000-0000-0000ED140000}"/>
    <cellStyle name="Currency 2 5 4 2 4 7 2" xfId="5358" xr:uid="{00000000-0005-0000-0000-0000EE140000}"/>
    <cellStyle name="Currency 2 5 4 2 4 8" xfId="5359" xr:uid="{00000000-0005-0000-0000-0000EF140000}"/>
    <cellStyle name="Currency 2 5 4 2 4 9" xfId="5360" xr:uid="{00000000-0005-0000-0000-0000F0140000}"/>
    <cellStyle name="Currency 2 5 4 2 5" xfId="5361" xr:uid="{00000000-0005-0000-0000-0000F1140000}"/>
    <cellStyle name="Currency 2 5 4 2 5 2" xfId="5362" xr:uid="{00000000-0005-0000-0000-0000F2140000}"/>
    <cellStyle name="Currency 2 5 4 2 5 3" xfId="5363" xr:uid="{00000000-0005-0000-0000-0000F3140000}"/>
    <cellStyle name="Currency 2 5 4 2 6" xfId="5364" xr:uid="{00000000-0005-0000-0000-0000F4140000}"/>
    <cellStyle name="Currency 2 5 4 2 6 2" xfId="5365" xr:uid="{00000000-0005-0000-0000-0000F5140000}"/>
    <cellStyle name="Currency 2 5 4 2 6 2 2" xfId="5366" xr:uid="{00000000-0005-0000-0000-0000F6140000}"/>
    <cellStyle name="Currency 2 5 4 2 6 2 2 2" xfId="5367" xr:uid="{00000000-0005-0000-0000-0000F7140000}"/>
    <cellStyle name="Currency 2 5 4 2 6 2 3" xfId="5368" xr:uid="{00000000-0005-0000-0000-0000F8140000}"/>
    <cellStyle name="Currency 2 5 4 2 6 3" xfId="5369" xr:uid="{00000000-0005-0000-0000-0000F9140000}"/>
    <cellStyle name="Currency 2 5 4 2 6 3 2" xfId="5370" xr:uid="{00000000-0005-0000-0000-0000FA140000}"/>
    <cellStyle name="Currency 2 5 4 2 6 3 2 2" xfId="5371" xr:uid="{00000000-0005-0000-0000-0000FB140000}"/>
    <cellStyle name="Currency 2 5 4 2 6 3 3" xfId="5372" xr:uid="{00000000-0005-0000-0000-0000FC140000}"/>
    <cellStyle name="Currency 2 5 4 2 6 4" xfId="5373" xr:uid="{00000000-0005-0000-0000-0000FD140000}"/>
    <cellStyle name="Currency 2 5 4 2 6 4 2" xfId="5374" xr:uid="{00000000-0005-0000-0000-0000FE140000}"/>
    <cellStyle name="Currency 2 5 4 2 6 4 2 2" xfId="5375" xr:uid="{00000000-0005-0000-0000-0000FF140000}"/>
    <cellStyle name="Currency 2 5 4 2 6 4 3" xfId="5376" xr:uid="{00000000-0005-0000-0000-000000150000}"/>
    <cellStyle name="Currency 2 5 4 2 6 5" xfId="5377" xr:uid="{00000000-0005-0000-0000-000001150000}"/>
    <cellStyle name="Currency 2 5 4 2 6 5 2" xfId="5378" xr:uid="{00000000-0005-0000-0000-000002150000}"/>
    <cellStyle name="Currency 2 5 4 2 6 6" xfId="5379" xr:uid="{00000000-0005-0000-0000-000003150000}"/>
    <cellStyle name="Currency 2 5 4 2 6 6 2" xfId="5380" xr:uid="{00000000-0005-0000-0000-000004150000}"/>
    <cellStyle name="Currency 2 5 4 2 6 7" xfId="5381" xr:uid="{00000000-0005-0000-0000-000005150000}"/>
    <cellStyle name="Currency 2 5 4 2 7" xfId="5382" xr:uid="{00000000-0005-0000-0000-000006150000}"/>
    <cellStyle name="Currency 2 5 4 2 7 2" xfId="5383" xr:uid="{00000000-0005-0000-0000-000007150000}"/>
    <cellStyle name="Currency 2 5 4 2 7 2 2" xfId="5384" xr:uid="{00000000-0005-0000-0000-000008150000}"/>
    <cellStyle name="Currency 2 5 4 2 7 3" xfId="5385" xr:uid="{00000000-0005-0000-0000-000009150000}"/>
    <cellStyle name="Currency 2 5 4 2 8" xfId="5386" xr:uid="{00000000-0005-0000-0000-00000A150000}"/>
    <cellStyle name="Currency 2 5 4 2 8 2" xfId="5387" xr:uid="{00000000-0005-0000-0000-00000B150000}"/>
    <cellStyle name="Currency 2 5 4 2 8 2 2" xfId="5388" xr:uid="{00000000-0005-0000-0000-00000C150000}"/>
    <cellStyle name="Currency 2 5 4 2 8 3" xfId="5389" xr:uid="{00000000-0005-0000-0000-00000D150000}"/>
    <cellStyle name="Currency 2 5 4 3" xfId="5390" xr:uid="{00000000-0005-0000-0000-00000E150000}"/>
    <cellStyle name="Currency 2 5 4 3 10" xfId="5391" xr:uid="{00000000-0005-0000-0000-00000F150000}"/>
    <cellStyle name="Currency 2 5 4 3 2" xfId="5392" xr:uid="{00000000-0005-0000-0000-000010150000}"/>
    <cellStyle name="Currency 2 5 4 3 2 2" xfId="5393" xr:uid="{00000000-0005-0000-0000-000011150000}"/>
    <cellStyle name="Currency 2 5 4 3 2 3" xfId="5394" xr:uid="{00000000-0005-0000-0000-000012150000}"/>
    <cellStyle name="Currency 2 5 4 3 2 3 2" xfId="5395" xr:uid="{00000000-0005-0000-0000-000013150000}"/>
    <cellStyle name="Currency 2 5 4 3 2 3 3" xfId="5396" xr:uid="{00000000-0005-0000-0000-000014150000}"/>
    <cellStyle name="Currency 2 5 4 3 2 4" xfId="5397" xr:uid="{00000000-0005-0000-0000-000015150000}"/>
    <cellStyle name="Currency 2 5 4 3 2 4 2" xfId="5398" xr:uid="{00000000-0005-0000-0000-000016150000}"/>
    <cellStyle name="Currency 2 5 4 3 2 4 2 2" xfId="5399" xr:uid="{00000000-0005-0000-0000-000017150000}"/>
    <cellStyle name="Currency 2 5 4 3 2 4 3" xfId="5400" xr:uid="{00000000-0005-0000-0000-000018150000}"/>
    <cellStyle name="Currency 2 5 4 3 2 5" xfId="5401" xr:uid="{00000000-0005-0000-0000-000019150000}"/>
    <cellStyle name="Currency 2 5 4 3 2 5 2" xfId="5402" xr:uid="{00000000-0005-0000-0000-00001A150000}"/>
    <cellStyle name="Currency 2 5 4 3 2 5 2 2" xfId="5403" xr:uid="{00000000-0005-0000-0000-00001B150000}"/>
    <cellStyle name="Currency 2 5 4 3 2 5 3" xfId="5404" xr:uid="{00000000-0005-0000-0000-00001C150000}"/>
    <cellStyle name="Currency 2 5 4 3 2 6" xfId="5405" xr:uid="{00000000-0005-0000-0000-00001D150000}"/>
    <cellStyle name="Currency 2 5 4 3 2 6 2" xfId="5406" xr:uid="{00000000-0005-0000-0000-00001E150000}"/>
    <cellStyle name="Currency 2 5 4 3 2 6 2 2" xfId="5407" xr:uid="{00000000-0005-0000-0000-00001F150000}"/>
    <cellStyle name="Currency 2 5 4 3 2 6 3" xfId="5408" xr:uid="{00000000-0005-0000-0000-000020150000}"/>
    <cellStyle name="Currency 2 5 4 3 2 7" xfId="5409" xr:uid="{00000000-0005-0000-0000-000021150000}"/>
    <cellStyle name="Currency 2 5 4 3 2 7 2" xfId="5410" xr:uid="{00000000-0005-0000-0000-000022150000}"/>
    <cellStyle name="Currency 2 5 4 3 2 8" xfId="5411" xr:uid="{00000000-0005-0000-0000-000023150000}"/>
    <cellStyle name="Currency 2 5 4 3 2 8 2" xfId="5412" xr:uid="{00000000-0005-0000-0000-000024150000}"/>
    <cellStyle name="Currency 2 5 4 3 2 9" xfId="5413" xr:uid="{00000000-0005-0000-0000-000025150000}"/>
    <cellStyle name="Currency 2 5 4 3 3" xfId="5414" xr:uid="{00000000-0005-0000-0000-000026150000}"/>
    <cellStyle name="Currency 2 5 4 3 4" xfId="5415" xr:uid="{00000000-0005-0000-0000-000027150000}"/>
    <cellStyle name="Currency 2 5 4 3 4 2" xfId="5416" xr:uid="{00000000-0005-0000-0000-000028150000}"/>
    <cellStyle name="Currency 2 5 4 3 4 3" xfId="5417" xr:uid="{00000000-0005-0000-0000-000029150000}"/>
    <cellStyle name="Currency 2 5 4 3 5" xfId="5418" xr:uid="{00000000-0005-0000-0000-00002A150000}"/>
    <cellStyle name="Currency 2 5 4 3 5 2" xfId="5419" xr:uid="{00000000-0005-0000-0000-00002B150000}"/>
    <cellStyle name="Currency 2 5 4 3 5 2 2" xfId="5420" xr:uid="{00000000-0005-0000-0000-00002C150000}"/>
    <cellStyle name="Currency 2 5 4 3 5 3" xfId="5421" xr:uid="{00000000-0005-0000-0000-00002D150000}"/>
    <cellStyle name="Currency 2 5 4 3 6" xfId="5422" xr:uid="{00000000-0005-0000-0000-00002E150000}"/>
    <cellStyle name="Currency 2 5 4 3 6 2" xfId="5423" xr:uid="{00000000-0005-0000-0000-00002F150000}"/>
    <cellStyle name="Currency 2 5 4 3 6 2 2" xfId="5424" xr:uid="{00000000-0005-0000-0000-000030150000}"/>
    <cellStyle name="Currency 2 5 4 3 6 3" xfId="5425" xr:uid="{00000000-0005-0000-0000-000031150000}"/>
    <cellStyle name="Currency 2 5 4 3 7" xfId="5426" xr:uid="{00000000-0005-0000-0000-000032150000}"/>
    <cellStyle name="Currency 2 5 4 3 7 2" xfId="5427" xr:uid="{00000000-0005-0000-0000-000033150000}"/>
    <cellStyle name="Currency 2 5 4 3 7 2 2" xfId="5428" xr:uid="{00000000-0005-0000-0000-000034150000}"/>
    <cellStyle name="Currency 2 5 4 3 7 3" xfId="5429" xr:uid="{00000000-0005-0000-0000-000035150000}"/>
    <cellStyle name="Currency 2 5 4 3 8" xfId="5430" xr:uid="{00000000-0005-0000-0000-000036150000}"/>
    <cellStyle name="Currency 2 5 4 3 8 2" xfId="5431" xr:uid="{00000000-0005-0000-0000-000037150000}"/>
    <cellStyle name="Currency 2 5 4 3 9" xfId="5432" xr:uid="{00000000-0005-0000-0000-000038150000}"/>
    <cellStyle name="Currency 2 5 4 3 9 2" xfId="5433" xr:uid="{00000000-0005-0000-0000-000039150000}"/>
    <cellStyle name="Currency 2 5 4 4" xfId="5434" xr:uid="{00000000-0005-0000-0000-00003A150000}"/>
    <cellStyle name="Currency 2 5 4 4 2" xfId="5435" xr:uid="{00000000-0005-0000-0000-00003B150000}"/>
    <cellStyle name="Currency 2 5 4 4 2 10" xfId="5436" xr:uid="{00000000-0005-0000-0000-00003C150000}"/>
    <cellStyle name="Currency 2 5 4 4 2 2" xfId="5437" xr:uid="{00000000-0005-0000-0000-00003D150000}"/>
    <cellStyle name="Currency 2 5 4 4 2 3" xfId="5438" xr:uid="{00000000-0005-0000-0000-00003E150000}"/>
    <cellStyle name="Currency 2 5 4 4 2 4" xfId="5439" xr:uid="{00000000-0005-0000-0000-00003F150000}"/>
    <cellStyle name="Currency 2 5 4 4 2 4 2" xfId="5440" xr:uid="{00000000-0005-0000-0000-000040150000}"/>
    <cellStyle name="Currency 2 5 4 4 2 4 2 2" xfId="5441" xr:uid="{00000000-0005-0000-0000-000041150000}"/>
    <cellStyle name="Currency 2 5 4 4 2 4 3" xfId="5442" xr:uid="{00000000-0005-0000-0000-000042150000}"/>
    <cellStyle name="Currency 2 5 4 4 2 5" xfId="5443" xr:uid="{00000000-0005-0000-0000-000043150000}"/>
    <cellStyle name="Currency 2 5 4 4 2 5 2" xfId="5444" xr:uid="{00000000-0005-0000-0000-000044150000}"/>
    <cellStyle name="Currency 2 5 4 4 2 5 2 2" xfId="5445" xr:uid="{00000000-0005-0000-0000-000045150000}"/>
    <cellStyle name="Currency 2 5 4 4 2 5 3" xfId="5446" xr:uid="{00000000-0005-0000-0000-000046150000}"/>
    <cellStyle name="Currency 2 5 4 4 2 6" xfId="5447" xr:uid="{00000000-0005-0000-0000-000047150000}"/>
    <cellStyle name="Currency 2 5 4 4 2 6 2" xfId="5448" xr:uid="{00000000-0005-0000-0000-000048150000}"/>
    <cellStyle name="Currency 2 5 4 4 2 6 2 2" xfId="5449" xr:uid="{00000000-0005-0000-0000-000049150000}"/>
    <cellStyle name="Currency 2 5 4 4 2 6 3" xfId="5450" xr:uid="{00000000-0005-0000-0000-00004A150000}"/>
    <cellStyle name="Currency 2 5 4 4 2 7" xfId="5451" xr:uid="{00000000-0005-0000-0000-00004B150000}"/>
    <cellStyle name="Currency 2 5 4 4 2 7 2" xfId="5452" xr:uid="{00000000-0005-0000-0000-00004C150000}"/>
    <cellStyle name="Currency 2 5 4 4 2 8" xfId="5453" xr:uid="{00000000-0005-0000-0000-00004D150000}"/>
    <cellStyle name="Currency 2 5 4 4 2 8 2" xfId="5454" xr:uid="{00000000-0005-0000-0000-00004E150000}"/>
    <cellStyle name="Currency 2 5 4 4 2 9" xfId="5455" xr:uid="{00000000-0005-0000-0000-00004F150000}"/>
    <cellStyle name="Currency 2 5 4 4 3" xfId="5456" xr:uid="{00000000-0005-0000-0000-000050150000}"/>
    <cellStyle name="Currency 2 5 4 4 4" xfId="5457" xr:uid="{00000000-0005-0000-0000-000051150000}"/>
    <cellStyle name="Currency 2 5 4 4 4 2" xfId="5458" xr:uid="{00000000-0005-0000-0000-000052150000}"/>
    <cellStyle name="Currency 2 5 4 4 4 2 2" xfId="5459" xr:uid="{00000000-0005-0000-0000-000053150000}"/>
    <cellStyle name="Currency 2 5 4 4 4 3" xfId="5460" xr:uid="{00000000-0005-0000-0000-000054150000}"/>
    <cellStyle name="Currency 2 5 4 4 5" xfId="5461" xr:uid="{00000000-0005-0000-0000-000055150000}"/>
    <cellStyle name="Currency 2 5 4 4 5 2" xfId="5462" xr:uid="{00000000-0005-0000-0000-000056150000}"/>
    <cellStyle name="Currency 2 5 4 4 5 2 2" xfId="5463" xr:uid="{00000000-0005-0000-0000-000057150000}"/>
    <cellStyle name="Currency 2 5 4 4 5 3" xfId="5464" xr:uid="{00000000-0005-0000-0000-000058150000}"/>
    <cellStyle name="Currency 2 5 4 5" xfId="5465" xr:uid="{00000000-0005-0000-0000-000059150000}"/>
    <cellStyle name="Currency 2 5 4 5 2" xfId="5466" xr:uid="{00000000-0005-0000-0000-00005A150000}"/>
    <cellStyle name="Currency 2 5 4 5 3" xfId="5467" xr:uid="{00000000-0005-0000-0000-00005B150000}"/>
    <cellStyle name="Currency 2 5 4 5 3 2" xfId="5468" xr:uid="{00000000-0005-0000-0000-00005C150000}"/>
    <cellStyle name="Currency 2 5 4 5 3 3" xfId="5469" xr:uid="{00000000-0005-0000-0000-00005D150000}"/>
    <cellStyle name="Currency 2 5 4 5 4" xfId="5470" xr:uid="{00000000-0005-0000-0000-00005E150000}"/>
    <cellStyle name="Currency 2 5 4 5 4 2" xfId="5471" xr:uid="{00000000-0005-0000-0000-00005F150000}"/>
    <cellStyle name="Currency 2 5 4 5 4 2 2" xfId="5472" xr:uid="{00000000-0005-0000-0000-000060150000}"/>
    <cellStyle name="Currency 2 5 4 5 4 3" xfId="5473" xr:uid="{00000000-0005-0000-0000-000061150000}"/>
    <cellStyle name="Currency 2 5 4 5 5" xfId="5474" xr:uid="{00000000-0005-0000-0000-000062150000}"/>
    <cellStyle name="Currency 2 5 4 5 5 2" xfId="5475" xr:uid="{00000000-0005-0000-0000-000063150000}"/>
    <cellStyle name="Currency 2 5 4 5 5 2 2" xfId="5476" xr:uid="{00000000-0005-0000-0000-000064150000}"/>
    <cellStyle name="Currency 2 5 4 5 5 3" xfId="5477" xr:uid="{00000000-0005-0000-0000-000065150000}"/>
    <cellStyle name="Currency 2 5 4 5 6" xfId="5478" xr:uid="{00000000-0005-0000-0000-000066150000}"/>
    <cellStyle name="Currency 2 5 4 5 6 2" xfId="5479" xr:uid="{00000000-0005-0000-0000-000067150000}"/>
    <cellStyle name="Currency 2 5 4 5 6 2 2" xfId="5480" xr:uid="{00000000-0005-0000-0000-000068150000}"/>
    <cellStyle name="Currency 2 5 4 5 6 3" xfId="5481" xr:uid="{00000000-0005-0000-0000-000069150000}"/>
    <cellStyle name="Currency 2 5 4 5 7" xfId="5482" xr:uid="{00000000-0005-0000-0000-00006A150000}"/>
    <cellStyle name="Currency 2 5 4 5 7 2" xfId="5483" xr:uid="{00000000-0005-0000-0000-00006B150000}"/>
    <cellStyle name="Currency 2 5 4 5 8" xfId="5484" xr:uid="{00000000-0005-0000-0000-00006C150000}"/>
    <cellStyle name="Currency 2 5 4 5 8 2" xfId="5485" xr:uid="{00000000-0005-0000-0000-00006D150000}"/>
    <cellStyle name="Currency 2 5 4 5 9" xfId="5486" xr:uid="{00000000-0005-0000-0000-00006E150000}"/>
    <cellStyle name="Currency 2 5 4 6" xfId="5487" xr:uid="{00000000-0005-0000-0000-00006F150000}"/>
    <cellStyle name="Currency 2 5 4 6 2" xfId="5488" xr:uid="{00000000-0005-0000-0000-000070150000}"/>
    <cellStyle name="Currency 2 5 4 6 3" xfId="5489" xr:uid="{00000000-0005-0000-0000-000071150000}"/>
    <cellStyle name="Currency 2 5 4 7" xfId="5490" xr:uid="{00000000-0005-0000-0000-000072150000}"/>
    <cellStyle name="Currency 2 5 4 8" xfId="5491" xr:uid="{00000000-0005-0000-0000-000073150000}"/>
    <cellStyle name="Currency 2 5 4 8 2" xfId="5492" xr:uid="{00000000-0005-0000-0000-000074150000}"/>
    <cellStyle name="Currency 2 5 4 8 2 2" xfId="5493" xr:uid="{00000000-0005-0000-0000-000075150000}"/>
    <cellStyle name="Currency 2 5 4 8 3" xfId="5494" xr:uid="{00000000-0005-0000-0000-000076150000}"/>
    <cellStyle name="Currency 2 5 4 8 4" xfId="5495" xr:uid="{00000000-0005-0000-0000-000077150000}"/>
    <cellStyle name="Currency 2 5 4 9" xfId="5496" xr:uid="{00000000-0005-0000-0000-000078150000}"/>
    <cellStyle name="Currency 2 5 4 9 2" xfId="5497" xr:uid="{00000000-0005-0000-0000-000079150000}"/>
    <cellStyle name="Currency 2 5 4 9 2 2" xfId="5498" xr:uid="{00000000-0005-0000-0000-00007A150000}"/>
    <cellStyle name="Currency 2 5 4 9 3" xfId="5499" xr:uid="{00000000-0005-0000-0000-00007B150000}"/>
    <cellStyle name="Currency 2 5 5" xfId="5500" xr:uid="{00000000-0005-0000-0000-00007C150000}"/>
    <cellStyle name="Currency 2 5 5 10" xfId="5501" xr:uid="{00000000-0005-0000-0000-00007D150000}"/>
    <cellStyle name="Currency 2 5 5 10 2" xfId="5502" xr:uid="{00000000-0005-0000-0000-00007E150000}"/>
    <cellStyle name="Currency 2 5 5 10 2 2" xfId="5503" xr:uid="{00000000-0005-0000-0000-00007F150000}"/>
    <cellStyle name="Currency 2 5 5 10 3" xfId="5504" xr:uid="{00000000-0005-0000-0000-000080150000}"/>
    <cellStyle name="Currency 2 5 5 11" xfId="5505" xr:uid="{00000000-0005-0000-0000-000081150000}"/>
    <cellStyle name="Currency 2 5 5 11 2" xfId="5506" xr:uid="{00000000-0005-0000-0000-000082150000}"/>
    <cellStyle name="Currency 2 5 5 12" xfId="5507" xr:uid="{00000000-0005-0000-0000-000083150000}"/>
    <cellStyle name="Currency 2 5 5 12 2" xfId="5508" xr:uid="{00000000-0005-0000-0000-000084150000}"/>
    <cellStyle name="Currency 2 5 5 13" xfId="5509" xr:uid="{00000000-0005-0000-0000-000085150000}"/>
    <cellStyle name="Currency 2 5 5 14" xfId="5510" xr:uid="{00000000-0005-0000-0000-000086150000}"/>
    <cellStyle name="Currency 2 5 5 15" xfId="5511" xr:uid="{00000000-0005-0000-0000-000087150000}"/>
    <cellStyle name="Currency 2 5 5 2" xfId="5512" xr:uid="{00000000-0005-0000-0000-000088150000}"/>
    <cellStyle name="Currency 2 5 5 2 2" xfId="5513" xr:uid="{00000000-0005-0000-0000-000089150000}"/>
    <cellStyle name="Currency 2 5 5 2 2 2" xfId="5514" xr:uid="{00000000-0005-0000-0000-00008A150000}"/>
    <cellStyle name="Currency 2 5 5 2 2 3" xfId="5515" xr:uid="{00000000-0005-0000-0000-00008B150000}"/>
    <cellStyle name="Currency 2 5 5 2 2 3 2" xfId="5516" xr:uid="{00000000-0005-0000-0000-00008C150000}"/>
    <cellStyle name="Currency 2 5 5 2 2 3 3" xfId="5517" xr:uid="{00000000-0005-0000-0000-00008D150000}"/>
    <cellStyle name="Currency 2 5 5 2 2 4" xfId="5518" xr:uid="{00000000-0005-0000-0000-00008E150000}"/>
    <cellStyle name="Currency 2 5 5 2 2 4 2" xfId="5519" xr:uid="{00000000-0005-0000-0000-00008F150000}"/>
    <cellStyle name="Currency 2 5 5 2 2 4 2 2" xfId="5520" xr:uid="{00000000-0005-0000-0000-000090150000}"/>
    <cellStyle name="Currency 2 5 5 2 2 4 3" xfId="5521" xr:uid="{00000000-0005-0000-0000-000091150000}"/>
    <cellStyle name="Currency 2 5 5 2 2 5" xfId="5522" xr:uid="{00000000-0005-0000-0000-000092150000}"/>
    <cellStyle name="Currency 2 5 5 2 2 5 2" xfId="5523" xr:uid="{00000000-0005-0000-0000-000093150000}"/>
    <cellStyle name="Currency 2 5 5 2 2 5 2 2" xfId="5524" xr:uid="{00000000-0005-0000-0000-000094150000}"/>
    <cellStyle name="Currency 2 5 5 2 2 5 3" xfId="5525" xr:uid="{00000000-0005-0000-0000-000095150000}"/>
    <cellStyle name="Currency 2 5 5 2 2 6" xfId="5526" xr:uid="{00000000-0005-0000-0000-000096150000}"/>
    <cellStyle name="Currency 2 5 5 2 2 6 2" xfId="5527" xr:uid="{00000000-0005-0000-0000-000097150000}"/>
    <cellStyle name="Currency 2 5 5 2 2 6 2 2" xfId="5528" xr:uid="{00000000-0005-0000-0000-000098150000}"/>
    <cellStyle name="Currency 2 5 5 2 2 6 3" xfId="5529" xr:uid="{00000000-0005-0000-0000-000099150000}"/>
    <cellStyle name="Currency 2 5 5 2 2 7" xfId="5530" xr:uid="{00000000-0005-0000-0000-00009A150000}"/>
    <cellStyle name="Currency 2 5 5 2 2 7 2" xfId="5531" xr:uid="{00000000-0005-0000-0000-00009B150000}"/>
    <cellStyle name="Currency 2 5 5 2 2 8" xfId="5532" xr:uid="{00000000-0005-0000-0000-00009C150000}"/>
    <cellStyle name="Currency 2 5 5 2 2 8 2" xfId="5533" xr:uid="{00000000-0005-0000-0000-00009D150000}"/>
    <cellStyle name="Currency 2 5 5 2 2 9" xfId="5534" xr:uid="{00000000-0005-0000-0000-00009E150000}"/>
    <cellStyle name="Currency 2 5 5 2 3" xfId="5535" xr:uid="{00000000-0005-0000-0000-00009F150000}"/>
    <cellStyle name="Currency 2 5 5 2 3 2" xfId="5536" xr:uid="{00000000-0005-0000-0000-0000A0150000}"/>
    <cellStyle name="Currency 2 5 5 2 3 3" xfId="5537" xr:uid="{00000000-0005-0000-0000-0000A1150000}"/>
    <cellStyle name="Currency 2 5 5 2 3 3 2" xfId="5538" xr:uid="{00000000-0005-0000-0000-0000A2150000}"/>
    <cellStyle name="Currency 2 5 5 2 3 3 3" xfId="5539" xr:uid="{00000000-0005-0000-0000-0000A3150000}"/>
    <cellStyle name="Currency 2 5 5 2 3 4" xfId="5540" xr:uid="{00000000-0005-0000-0000-0000A4150000}"/>
    <cellStyle name="Currency 2 5 5 2 3 4 2" xfId="5541" xr:uid="{00000000-0005-0000-0000-0000A5150000}"/>
    <cellStyle name="Currency 2 5 5 2 3 4 2 2" xfId="5542" xr:uid="{00000000-0005-0000-0000-0000A6150000}"/>
    <cellStyle name="Currency 2 5 5 2 3 4 3" xfId="5543" xr:uid="{00000000-0005-0000-0000-0000A7150000}"/>
    <cellStyle name="Currency 2 5 5 2 3 5" xfId="5544" xr:uid="{00000000-0005-0000-0000-0000A8150000}"/>
    <cellStyle name="Currency 2 5 5 2 3 5 2" xfId="5545" xr:uid="{00000000-0005-0000-0000-0000A9150000}"/>
    <cellStyle name="Currency 2 5 5 2 3 5 2 2" xfId="5546" xr:uid="{00000000-0005-0000-0000-0000AA150000}"/>
    <cellStyle name="Currency 2 5 5 2 3 5 3" xfId="5547" xr:uid="{00000000-0005-0000-0000-0000AB150000}"/>
    <cellStyle name="Currency 2 5 5 2 3 6" xfId="5548" xr:uid="{00000000-0005-0000-0000-0000AC150000}"/>
    <cellStyle name="Currency 2 5 5 2 3 6 2" xfId="5549" xr:uid="{00000000-0005-0000-0000-0000AD150000}"/>
    <cellStyle name="Currency 2 5 5 2 3 6 2 2" xfId="5550" xr:uid="{00000000-0005-0000-0000-0000AE150000}"/>
    <cellStyle name="Currency 2 5 5 2 3 6 3" xfId="5551" xr:uid="{00000000-0005-0000-0000-0000AF150000}"/>
    <cellStyle name="Currency 2 5 5 2 3 7" xfId="5552" xr:uid="{00000000-0005-0000-0000-0000B0150000}"/>
    <cellStyle name="Currency 2 5 5 2 3 7 2" xfId="5553" xr:uid="{00000000-0005-0000-0000-0000B1150000}"/>
    <cellStyle name="Currency 2 5 5 2 3 8" xfId="5554" xr:uid="{00000000-0005-0000-0000-0000B2150000}"/>
    <cellStyle name="Currency 2 5 5 2 3 8 2" xfId="5555" xr:uid="{00000000-0005-0000-0000-0000B3150000}"/>
    <cellStyle name="Currency 2 5 5 2 3 9" xfId="5556" xr:uid="{00000000-0005-0000-0000-0000B4150000}"/>
    <cellStyle name="Currency 2 5 5 2 4" xfId="5557" xr:uid="{00000000-0005-0000-0000-0000B5150000}"/>
    <cellStyle name="Currency 2 5 5 2 4 2" xfId="5558" xr:uid="{00000000-0005-0000-0000-0000B6150000}"/>
    <cellStyle name="Currency 2 5 5 2 4 3" xfId="5559" xr:uid="{00000000-0005-0000-0000-0000B7150000}"/>
    <cellStyle name="Currency 2 5 5 2 4 3 2" xfId="5560" xr:uid="{00000000-0005-0000-0000-0000B8150000}"/>
    <cellStyle name="Currency 2 5 5 2 4 3 2 2" xfId="5561" xr:uid="{00000000-0005-0000-0000-0000B9150000}"/>
    <cellStyle name="Currency 2 5 5 2 4 3 3" xfId="5562" xr:uid="{00000000-0005-0000-0000-0000BA150000}"/>
    <cellStyle name="Currency 2 5 5 2 4 4" xfId="5563" xr:uid="{00000000-0005-0000-0000-0000BB150000}"/>
    <cellStyle name="Currency 2 5 5 2 4 4 2" xfId="5564" xr:uid="{00000000-0005-0000-0000-0000BC150000}"/>
    <cellStyle name="Currency 2 5 5 2 4 4 2 2" xfId="5565" xr:uid="{00000000-0005-0000-0000-0000BD150000}"/>
    <cellStyle name="Currency 2 5 5 2 4 4 3" xfId="5566" xr:uid="{00000000-0005-0000-0000-0000BE150000}"/>
    <cellStyle name="Currency 2 5 5 2 4 5" xfId="5567" xr:uid="{00000000-0005-0000-0000-0000BF150000}"/>
    <cellStyle name="Currency 2 5 5 2 4 5 2" xfId="5568" xr:uid="{00000000-0005-0000-0000-0000C0150000}"/>
    <cellStyle name="Currency 2 5 5 2 4 5 2 2" xfId="5569" xr:uid="{00000000-0005-0000-0000-0000C1150000}"/>
    <cellStyle name="Currency 2 5 5 2 4 5 3" xfId="5570" xr:uid="{00000000-0005-0000-0000-0000C2150000}"/>
    <cellStyle name="Currency 2 5 5 2 4 6" xfId="5571" xr:uid="{00000000-0005-0000-0000-0000C3150000}"/>
    <cellStyle name="Currency 2 5 5 2 4 6 2" xfId="5572" xr:uid="{00000000-0005-0000-0000-0000C4150000}"/>
    <cellStyle name="Currency 2 5 5 2 4 7" xfId="5573" xr:uid="{00000000-0005-0000-0000-0000C5150000}"/>
    <cellStyle name="Currency 2 5 5 2 4 7 2" xfId="5574" xr:uid="{00000000-0005-0000-0000-0000C6150000}"/>
    <cellStyle name="Currency 2 5 5 2 4 8" xfId="5575" xr:uid="{00000000-0005-0000-0000-0000C7150000}"/>
    <cellStyle name="Currency 2 5 5 2 4 9" xfId="5576" xr:uid="{00000000-0005-0000-0000-0000C8150000}"/>
    <cellStyle name="Currency 2 5 5 2 5" xfId="5577" xr:uid="{00000000-0005-0000-0000-0000C9150000}"/>
    <cellStyle name="Currency 2 5 5 2 5 2" xfId="5578" xr:uid="{00000000-0005-0000-0000-0000CA150000}"/>
    <cellStyle name="Currency 2 5 5 2 5 3" xfId="5579" xr:uid="{00000000-0005-0000-0000-0000CB150000}"/>
    <cellStyle name="Currency 2 5 5 2 6" xfId="5580" xr:uid="{00000000-0005-0000-0000-0000CC150000}"/>
    <cellStyle name="Currency 2 5 5 2 6 2" xfId="5581" xr:uid="{00000000-0005-0000-0000-0000CD150000}"/>
    <cellStyle name="Currency 2 5 5 2 6 2 2" xfId="5582" xr:uid="{00000000-0005-0000-0000-0000CE150000}"/>
    <cellStyle name="Currency 2 5 5 2 6 2 2 2" xfId="5583" xr:uid="{00000000-0005-0000-0000-0000CF150000}"/>
    <cellStyle name="Currency 2 5 5 2 6 2 3" xfId="5584" xr:uid="{00000000-0005-0000-0000-0000D0150000}"/>
    <cellStyle name="Currency 2 5 5 2 6 3" xfId="5585" xr:uid="{00000000-0005-0000-0000-0000D1150000}"/>
    <cellStyle name="Currency 2 5 5 2 6 3 2" xfId="5586" xr:uid="{00000000-0005-0000-0000-0000D2150000}"/>
    <cellStyle name="Currency 2 5 5 2 6 3 2 2" xfId="5587" xr:uid="{00000000-0005-0000-0000-0000D3150000}"/>
    <cellStyle name="Currency 2 5 5 2 6 3 3" xfId="5588" xr:uid="{00000000-0005-0000-0000-0000D4150000}"/>
    <cellStyle name="Currency 2 5 5 2 6 4" xfId="5589" xr:uid="{00000000-0005-0000-0000-0000D5150000}"/>
    <cellStyle name="Currency 2 5 5 2 6 4 2" xfId="5590" xr:uid="{00000000-0005-0000-0000-0000D6150000}"/>
    <cellStyle name="Currency 2 5 5 2 6 4 2 2" xfId="5591" xr:uid="{00000000-0005-0000-0000-0000D7150000}"/>
    <cellStyle name="Currency 2 5 5 2 6 4 3" xfId="5592" xr:uid="{00000000-0005-0000-0000-0000D8150000}"/>
    <cellStyle name="Currency 2 5 5 2 6 5" xfId="5593" xr:uid="{00000000-0005-0000-0000-0000D9150000}"/>
    <cellStyle name="Currency 2 5 5 2 6 5 2" xfId="5594" xr:uid="{00000000-0005-0000-0000-0000DA150000}"/>
    <cellStyle name="Currency 2 5 5 2 6 6" xfId="5595" xr:uid="{00000000-0005-0000-0000-0000DB150000}"/>
    <cellStyle name="Currency 2 5 5 2 6 6 2" xfId="5596" xr:uid="{00000000-0005-0000-0000-0000DC150000}"/>
    <cellStyle name="Currency 2 5 5 2 6 7" xfId="5597" xr:uid="{00000000-0005-0000-0000-0000DD150000}"/>
    <cellStyle name="Currency 2 5 5 2 7" xfId="5598" xr:uid="{00000000-0005-0000-0000-0000DE150000}"/>
    <cellStyle name="Currency 2 5 5 2 7 2" xfId="5599" xr:uid="{00000000-0005-0000-0000-0000DF150000}"/>
    <cellStyle name="Currency 2 5 5 2 7 2 2" xfId="5600" xr:uid="{00000000-0005-0000-0000-0000E0150000}"/>
    <cellStyle name="Currency 2 5 5 2 7 3" xfId="5601" xr:uid="{00000000-0005-0000-0000-0000E1150000}"/>
    <cellStyle name="Currency 2 5 5 2 8" xfId="5602" xr:uid="{00000000-0005-0000-0000-0000E2150000}"/>
    <cellStyle name="Currency 2 5 5 2 8 2" xfId="5603" xr:uid="{00000000-0005-0000-0000-0000E3150000}"/>
    <cellStyle name="Currency 2 5 5 2 8 2 2" xfId="5604" xr:uid="{00000000-0005-0000-0000-0000E4150000}"/>
    <cellStyle name="Currency 2 5 5 2 8 3" xfId="5605" xr:uid="{00000000-0005-0000-0000-0000E5150000}"/>
    <cellStyle name="Currency 2 5 5 3" xfId="5606" xr:uid="{00000000-0005-0000-0000-0000E6150000}"/>
    <cellStyle name="Currency 2 5 5 3 10" xfId="5607" xr:uid="{00000000-0005-0000-0000-0000E7150000}"/>
    <cellStyle name="Currency 2 5 5 3 2" xfId="5608" xr:uid="{00000000-0005-0000-0000-0000E8150000}"/>
    <cellStyle name="Currency 2 5 5 3 2 2" xfId="5609" xr:uid="{00000000-0005-0000-0000-0000E9150000}"/>
    <cellStyle name="Currency 2 5 5 3 2 3" xfId="5610" xr:uid="{00000000-0005-0000-0000-0000EA150000}"/>
    <cellStyle name="Currency 2 5 5 3 2 3 2" xfId="5611" xr:uid="{00000000-0005-0000-0000-0000EB150000}"/>
    <cellStyle name="Currency 2 5 5 3 2 3 3" xfId="5612" xr:uid="{00000000-0005-0000-0000-0000EC150000}"/>
    <cellStyle name="Currency 2 5 5 3 2 4" xfId="5613" xr:uid="{00000000-0005-0000-0000-0000ED150000}"/>
    <cellStyle name="Currency 2 5 5 3 2 4 2" xfId="5614" xr:uid="{00000000-0005-0000-0000-0000EE150000}"/>
    <cellStyle name="Currency 2 5 5 3 2 4 2 2" xfId="5615" xr:uid="{00000000-0005-0000-0000-0000EF150000}"/>
    <cellStyle name="Currency 2 5 5 3 2 4 3" xfId="5616" xr:uid="{00000000-0005-0000-0000-0000F0150000}"/>
    <cellStyle name="Currency 2 5 5 3 2 5" xfId="5617" xr:uid="{00000000-0005-0000-0000-0000F1150000}"/>
    <cellStyle name="Currency 2 5 5 3 2 5 2" xfId="5618" xr:uid="{00000000-0005-0000-0000-0000F2150000}"/>
    <cellStyle name="Currency 2 5 5 3 2 5 2 2" xfId="5619" xr:uid="{00000000-0005-0000-0000-0000F3150000}"/>
    <cellStyle name="Currency 2 5 5 3 2 5 3" xfId="5620" xr:uid="{00000000-0005-0000-0000-0000F4150000}"/>
    <cellStyle name="Currency 2 5 5 3 2 6" xfId="5621" xr:uid="{00000000-0005-0000-0000-0000F5150000}"/>
    <cellStyle name="Currency 2 5 5 3 2 6 2" xfId="5622" xr:uid="{00000000-0005-0000-0000-0000F6150000}"/>
    <cellStyle name="Currency 2 5 5 3 2 6 2 2" xfId="5623" xr:uid="{00000000-0005-0000-0000-0000F7150000}"/>
    <cellStyle name="Currency 2 5 5 3 2 6 3" xfId="5624" xr:uid="{00000000-0005-0000-0000-0000F8150000}"/>
    <cellStyle name="Currency 2 5 5 3 2 7" xfId="5625" xr:uid="{00000000-0005-0000-0000-0000F9150000}"/>
    <cellStyle name="Currency 2 5 5 3 2 7 2" xfId="5626" xr:uid="{00000000-0005-0000-0000-0000FA150000}"/>
    <cellStyle name="Currency 2 5 5 3 2 8" xfId="5627" xr:uid="{00000000-0005-0000-0000-0000FB150000}"/>
    <cellStyle name="Currency 2 5 5 3 2 8 2" xfId="5628" xr:uid="{00000000-0005-0000-0000-0000FC150000}"/>
    <cellStyle name="Currency 2 5 5 3 2 9" xfId="5629" xr:uid="{00000000-0005-0000-0000-0000FD150000}"/>
    <cellStyle name="Currency 2 5 5 3 3" xfId="5630" xr:uid="{00000000-0005-0000-0000-0000FE150000}"/>
    <cellStyle name="Currency 2 5 5 3 4" xfId="5631" xr:uid="{00000000-0005-0000-0000-0000FF150000}"/>
    <cellStyle name="Currency 2 5 5 3 4 2" xfId="5632" xr:uid="{00000000-0005-0000-0000-000000160000}"/>
    <cellStyle name="Currency 2 5 5 3 4 3" xfId="5633" xr:uid="{00000000-0005-0000-0000-000001160000}"/>
    <cellStyle name="Currency 2 5 5 3 5" xfId="5634" xr:uid="{00000000-0005-0000-0000-000002160000}"/>
    <cellStyle name="Currency 2 5 5 3 5 2" xfId="5635" xr:uid="{00000000-0005-0000-0000-000003160000}"/>
    <cellStyle name="Currency 2 5 5 3 5 2 2" xfId="5636" xr:uid="{00000000-0005-0000-0000-000004160000}"/>
    <cellStyle name="Currency 2 5 5 3 5 3" xfId="5637" xr:uid="{00000000-0005-0000-0000-000005160000}"/>
    <cellStyle name="Currency 2 5 5 3 6" xfId="5638" xr:uid="{00000000-0005-0000-0000-000006160000}"/>
    <cellStyle name="Currency 2 5 5 3 6 2" xfId="5639" xr:uid="{00000000-0005-0000-0000-000007160000}"/>
    <cellStyle name="Currency 2 5 5 3 6 2 2" xfId="5640" xr:uid="{00000000-0005-0000-0000-000008160000}"/>
    <cellStyle name="Currency 2 5 5 3 6 3" xfId="5641" xr:uid="{00000000-0005-0000-0000-000009160000}"/>
    <cellStyle name="Currency 2 5 5 3 7" xfId="5642" xr:uid="{00000000-0005-0000-0000-00000A160000}"/>
    <cellStyle name="Currency 2 5 5 3 7 2" xfId="5643" xr:uid="{00000000-0005-0000-0000-00000B160000}"/>
    <cellStyle name="Currency 2 5 5 3 7 2 2" xfId="5644" xr:uid="{00000000-0005-0000-0000-00000C160000}"/>
    <cellStyle name="Currency 2 5 5 3 7 3" xfId="5645" xr:uid="{00000000-0005-0000-0000-00000D160000}"/>
    <cellStyle name="Currency 2 5 5 3 8" xfId="5646" xr:uid="{00000000-0005-0000-0000-00000E160000}"/>
    <cellStyle name="Currency 2 5 5 3 8 2" xfId="5647" xr:uid="{00000000-0005-0000-0000-00000F160000}"/>
    <cellStyle name="Currency 2 5 5 3 9" xfId="5648" xr:uid="{00000000-0005-0000-0000-000010160000}"/>
    <cellStyle name="Currency 2 5 5 3 9 2" xfId="5649" xr:uid="{00000000-0005-0000-0000-000011160000}"/>
    <cellStyle name="Currency 2 5 5 4" xfId="5650" xr:uid="{00000000-0005-0000-0000-000012160000}"/>
    <cellStyle name="Currency 2 5 5 4 2" xfId="5651" xr:uid="{00000000-0005-0000-0000-000013160000}"/>
    <cellStyle name="Currency 2 5 5 4 2 10" xfId="5652" xr:uid="{00000000-0005-0000-0000-000014160000}"/>
    <cellStyle name="Currency 2 5 5 4 2 2" xfId="5653" xr:uid="{00000000-0005-0000-0000-000015160000}"/>
    <cellStyle name="Currency 2 5 5 4 2 3" xfId="5654" xr:uid="{00000000-0005-0000-0000-000016160000}"/>
    <cellStyle name="Currency 2 5 5 4 2 4" xfId="5655" xr:uid="{00000000-0005-0000-0000-000017160000}"/>
    <cellStyle name="Currency 2 5 5 4 2 4 2" xfId="5656" xr:uid="{00000000-0005-0000-0000-000018160000}"/>
    <cellStyle name="Currency 2 5 5 4 2 4 2 2" xfId="5657" xr:uid="{00000000-0005-0000-0000-000019160000}"/>
    <cellStyle name="Currency 2 5 5 4 2 4 3" xfId="5658" xr:uid="{00000000-0005-0000-0000-00001A160000}"/>
    <cellStyle name="Currency 2 5 5 4 2 5" xfId="5659" xr:uid="{00000000-0005-0000-0000-00001B160000}"/>
    <cellStyle name="Currency 2 5 5 4 2 5 2" xfId="5660" xr:uid="{00000000-0005-0000-0000-00001C160000}"/>
    <cellStyle name="Currency 2 5 5 4 2 5 2 2" xfId="5661" xr:uid="{00000000-0005-0000-0000-00001D160000}"/>
    <cellStyle name="Currency 2 5 5 4 2 5 3" xfId="5662" xr:uid="{00000000-0005-0000-0000-00001E160000}"/>
    <cellStyle name="Currency 2 5 5 4 2 6" xfId="5663" xr:uid="{00000000-0005-0000-0000-00001F160000}"/>
    <cellStyle name="Currency 2 5 5 4 2 6 2" xfId="5664" xr:uid="{00000000-0005-0000-0000-000020160000}"/>
    <cellStyle name="Currency 2 5 5 4 2 6 2 2" xfId="5665" xr:uid="{00000000-0005-0000-0000-000021160000}"/>
    <cellStyle name="Currency 2 5 5 4 2 6 3" xfId="5666" xr:uid="{00000000-0005-0000-0000-000022160000}"/>
    <cellStyle name="Currency 2 5 5 4 2 7" xfId="5667" xr:uid="{00000000-0005-0000-0000-000023160000}"/>
    <cellStyle name="Currency 2 5 5 4 2 7 2" xfId="5668" xr:uid="{00000000-0005-0000-0000-000024160000}"/>
    <cellStyle name="Currency 2 5 5 4 2 8" xfId="5669" xr:uid="{00000000-0005-0000-0000-000025160000}"/>
    <cellStyle name="Currency 2 5 5 4 2 8 2" xfId="5670" xr:uid="{00000000-0005-0000-0000-000026160000}"/>
    <cellStyle name="Currency 2 5 5 4 2 9" xfId="5671" xr:uid="{00000000-0005-0000-0000-000027160000}"/>
    <cellStyle name="Currency 2 5 5 4 3" xfId="5672" xr:uid="{00000000-0005-0000-0000-000028160000}"/>
    <cellStyle name="Currency 2 5 5 4 4" xfId="5673" xr:uid="{00000000-0005-0000-0000-000029160000}"/>
    <cellStyle name="Currency 2 5 5 4 4 2" xfId="5674" xr:uid="{00000000-0005-0000-0000-00002A160000}"/>
    <cellStyle name="Currency 2 5 5 4 4 2 2" xfId="5675" xr:uid="{00000000-0005-0000-0000-00002B160000}"/>
    <cellStyle name="Currency 2 5 5 4 4 3" xfId="5676" xr:uid="{00000000-0005-0000-0000-00002C160000}"/>
    <cellStyle name="Currency 2 5 5 4 5" xfId="5677" xr:uid="{00000000-0005-0000-0000-00002D160000}"/>
    <cellStyle name="Currency 2 5 5 4 5 2" xfId="5678" xr:uid="{00000000-0005-0000-0000-00002E160000}"/>
    <cellStyle name="Currency 2 5 5 4 5 2 2" xfId="5679" xr:uid="{00000000-0005-0000-0000-00002F160000}"/>
    <cellStyle name="Currency 2 5 5 4 5 3" xfId="5680" xr:uid="{00000000-0005-0000-0000-000030160000}"/>
    <cellStyle name="Currency 2 5 5 5" xfId="5681" xr:uid="{00000000-0005-0000-0000-000031160000}"/>
    <cellStyle name="Currency 2 5 5 5 2" xfId="5682" xr:uid="{00000000-0005-0000-0000-000032160000}"/>
    <cellStyle name="Currency 2 5 5 5 3" xfId="5683" xr:uid="{00000000-0005-0000-0000-000033160000}"/>
    <cellStyle name="Currency 2 5 5 5 3 2" xfId="5684" xr:uid="{00000000-0005-0000-0000-000034160000}"/>
    <cellStyle name="Currency 2 5 5 5 3 3" xfId="5685" xr:uid="{00000000-0005-0000-0000-000035160000}"/>
    <cellStyle name="Currency 2 5 5 5 4" xfId="5686" xr:uid="{00000000-0005-0000-0000-000036160000}"/>
    <cellStyle name="Currency 2 5 5 5 4 2" xfId="5687" xr:uid="{00000000-0005-0000-0000-000037160000}"/>
    <cellStyle name="Currency 2 5 5 5 4 2 2" xfId="5688" xr:uid="{00000000-0005-0000-0000-000038160000}"/>
    <cellStyle name="Currency 2 5 5 5 4 3" xfId="5689" xr:uid="{00000000-0005-0000-0000-000039160000}"/>
    <cellStyle name="Currency 2 5 5 5 5" xfId="5690" xr:uid="{00000000-0005-0000-0000-00003A160000}"/>
    <cellStyle name="Currency 2 5 5 5 5 2" xfId="5691" xr:uid="{00000000-0005-0000-0000-00003B160000}"/>
    <cellStyle name="Currency 2 5 5 5 5 2 2" xfId="5692" xr:uid="{00000000-0005-0000-0000-00003C160000}"/>
    <cellStyle name="Currency 2 5 5 5 5 3" xfId="5693" xr:uid="{00000000-0005-0000-0000-00003D160000}"/>
    <cellStyle name="Currency 2 5 5 5 6" xfId="5694" xr:uid="{00000000-0005-0000-0000-00003E160000}"/>
    <cellStyle name="Currency 2 5 5 5 6 2" xfId="5695" xr:uid="{00000000-0005-0000-0000-00003F160000}"/>
    <cellStyle name="Currency 2 5 5 5 6 2 2" xfId="5696" xr:uid="{00000000-0005-0000-0000-000040160000}"/>
    <cellStyle name="Currency 2 5 5 5 6 3" xfId="5697" xr:uid="{00000000-0005-0000-0000-000041160000}"/>
    <cellStyle name="Currency 2 5 5 5 7" xfId="5698" xr:uid="{00000000-0005-0000-0000-000042160000}"/>
    <cellStyle name="Currency 2 5 5 5 7 2" xfId="5699" xr:uid="{00000000-0005-0000-0000-000043160000}"/>
    <cellStyle name="Currency 2 5 5 5 8" xfId="5700" xr:uid="{00000000-0005-0000-0000-000044160000}"/>
    <cellStyle name="Currency 2 5 5 5 8 2" xfId="5701" xr:uid="{00000000-0005-0000-0000-000045160000}"/>
    <cellStyle name="Currency 2 5 5 5 9" xfId="5702" xr:uid="{00000000-0005-0000-0000-000046160000}"/>
    <cellStyle name="Currency 2 5 5 6" xfId="5703" xr:uid="{00000000-0005-0000-0000-000047160000}"/>
    <cellStyle name="Currency 2 5 5 6 2" xfId="5704" xr:uid="{00000000-0005-0000-0000-000048160000}"/>
    <cellStyle name="Currency 2 5 5 6 3" xfId="5705" xr:uid="{00000000-0005-0000-0000-000049160000}"/>
    <cellStyle name="Currency 2 5 5 7" xfId="5706" xr:uid="{00000000-0005-0000-0000-00004A160000}"/>
    <cellStyle name="Currency 2 5 5 8" xfId="5707" xr:uid="{00000000-0005-0000-0000-00004B160000}"/>
    <cellStyle name="Currency 2 5 5 8 2" xfId="5708" xr:uid="{00000000-0005-0000-0000-00004C160000}"/>
    <cellStyle name="Currency 2 5 5 8 2 2" xfId="5709" xr:uid="{00000000-0005-0000-0000-00004D160000}"/>
    <cellStyle name="Currency 2 5 5 8 3" xfId="5710" xr:uid="{00000000-0005-0000-0000-00004E160000}"/>
    <cellStyle name="Currency 2 5 5 8 4" xfId="5711" xr:uid="{00000000-0005-0000-0000-00004F160000}"/>
    <cellStyle name="Currency 2 5 5 9" xfId="5712" xr:uid="{00000000-0005-0000-0000-000050160000}"/>
    <cellStyle name="Currency 2 5 5 9 2" xfId="5713" xr:uid="{00000000-0005-0000-0000-000051160000}"/>
    <cellStyle name="Currency 2 5 5 9 2 2" xfId="5714" xr:uid="{00000000-0005-0000-0000-000052160000}"/>
    <cellStyle name="Currency 2 5 5 9 3" xfId="5715" xr:uid="{00000000-0005-0000-0000-000053160000}"/>
    <cellStyle name="Currency 2 5 6" xfId="5716" xr:uid="{00000000-0005-0000-0000-000054160000}"/>
    <cellStyle name="Currency 2 5 6 2" xfId="5717" xr:uid="{00000000-0005-0000-0000-000055160000}"/>
    <cellStyle name="Currency 2 5 6 2 2" xfId="5718" xr:uid="{00000000-0005-0000-0000-000056160000}"/>
    <cellStyle name="Currency 2 5 6 2 3" xfId="5719" xr:uid="{00000000-0005-0000-0000-000057160000}"/>
    <cellStyle name="Currency 2 5 6 2 3 2" xfId="5720" xr:uid="{00000000-0005-0000-0000-000058160000}"/>
    <cellStyle name="Currency 2 5 6 2 3 3" xfId="5721" xr:uid="{00000000-0005-0000-0000-000059160000}"/>
    <cellStyle name="Currency 2 5 6 2 4" xfId="5722" xr:uid="{00000000-0005-0000-0000-00005A160000}"/>
    <cellStyle name="Currency 2 5 6 2 4 2" xfId="5723" xr:uid="{00000000-0005-0000-0000-00005B160000}"/>
    <cellStyle name="Currency 2 5 6 2 4 2 2" xfId="5724" xr:uid="{00000000-0005-0000-0000-00005C160000}"/>
    <cellStyle name="Currency 2 5 6 2 4 3" xfId="5725" xr:uid="{00000000-0005-0000-0000-00005D160000}"/>
    <cellStyle name="Currency 2 5 6 2 5" xfId="5726" xr:uid="{00000000-0005-0000-0000-00005E160000}"/>
    <cellStyle name="Currency 2 5 6 2 5 2" xfId="5727" xr:uid="{00000000-0005-0000-0000-00005F160000}"/>
    <cellStyle name="Currency 2 5 6 2 5 2 2" xfId="5728" xr:uid="{00000000-0005-0000-0000-000060160000}"/>
    <cellStyle name="Currency 2 5 6 2 5 3" xfId="5729" xr:uid="{00000000-0005-0000-0000-000061160000}"/>
    <cellStyle name="Currency 2 5 6 2 6" xfId="5730" xr:uid="{00000000-0005-0000-0000-000062160000}"/>
    <cellStyle name="Currency 2 5 6 2 6 2" xfId="5731" xr:uid="{00000000-0005-0000-0000-000063160000}"/>
    <cellStyle name="Currency 2 5 6 2 6 2 2" xfId="5732" xr:uid="{00000000-0005-0000-0000-000064160000}"/>
    <cellStyle name="Currency 2 5 6 2 6 3" xfId="5733" xr:uid="{00000000-0005-0000-0000-000065160000}"/>
    <cellStyle name="Currency 2 5 6 2 7" xfId="5734" xr:uid="{00000000-0005-0000-0000-000066160000}"/>
    <cellStyle name="Currency 2 5 6 2 7 2" xfId="5735" xr:uid="{00000000-0005-0000-0000-000067160000}"/>
    <cellStyle name="Currency 2 5 6 2 8" xfId="5736" xr:uid="{00000000-0005-0000-0000-000068160000}"/>
    <cellStyle name="Currency 2 5 6 2 8 2" xfId="5737" xr:uid="{00000000-0005-0000-0000-000069160000}"/>
    <cellStyle name="Currency 2 5 6 2 9" xfId="5738" xr:uid="{00000000-0005-0000-0000-00006A160000}"/>
    <cellStyle name="Currency 2 5 6 3" xfId="5739" xr:uid="{00000000-0005-0000-0000-00006B160000}"/>
    <cellStyle name="Currency 2 5 6 3 2" xfId="5740" xr:uid="{00000000-0005-0000-0000-00006C160000}"/>
    <cellStyle name="Currency 2 5 6 3 3" xfId="5741" xr:uid="{00000000-0005-0000-0000-00006D160000}"/>
    <cellStyle name="Currency 2 5 6 3 3 2" xfId="5742" xr:uid="{00000000-0005-0000-0000-00006E160000}"/>
    <cellStyle name="Currency 2 5 6 3 3 3" xfId="5743" xr:uid="{00000000-0005-0000-0000-00006F160000}"/>
    <cellStyle name="Currency 2 5 6 3 4" xfId="5744" xr:uid="{00000000-0005-0000-0000-000070160000}"/>
    <cellStyle name="Currency 2 5 6 3 4 2" xfId="5745" xr:uid="{00000000-0005-0000-0000-000071160000}"/>
    <cellStyle name="Currency 2 5 6 3 4 2 2" xfId="5746" xr:uid="{00000000-0005-0000-0000-000072160000}"/>
    <cellStyle name="Currency 2 5 6 3 4 3" xfId="5747" xr:uid="{00000000-0005-0000-0000-000073160000}"/>
    <cellStyle name="Currency 2 5 6 3 5" xfId="5748" xr:uid="{00000000-0005-0000-0000-000074160000}"/>
    <cellStyle name="Currency 2 5 6 3 5 2" xfId="5749" xr:uid="{00000000-0005-0000-0000-000075160000}"/>
    <cellStyle name="Currency 2 5 6 3 5 2 2" xfId="5750" xr:uid="{00000000-0005-0000-0000-000076160000}"/>
    <cellStyle name="Currency 2 5 6 3 5 3" xfId="5751" xr:uid="{00000000-0005-0000-0000-000077160000}"/>
    <cellStyle name="Currency 2 5 6 3 6" xfId="5752" xr:uid="{00000000-0005-0000-0000-000078160000}"/>
    <cellStyle name="Currency 2 5 6 3 6 2" xfId="5753" xr:uid="{00000000-0005-0000-0000-000079160000}"/>
    <cellStyle name="Currency 2 5 6 3 6 2 2" xfId="5754" xr:uid="{00000000-0005-0000-0000-00007A160000}"/>
    <cellStyle name="Currency 2 5 6 3 6 3" xfId="5755" xr:uid="{00000000-0005-0000-0000-00007B160000}"/>
    <cellStyle name="Currency 2 5 6 3 7" xfId="5756" xr:uid="{00000000-0005-0000-0000-00007C160000}"/>
    <cellStyle name="Currency 2 5 6 3 7 2" xfId="5757" xr:uid="{00000000-0005-0000-0000-00007D160000}"/>
    <cellStyle name="Currency 2 5 6 3 8" xfId="5758" xr:uid="{00000000-0005-0000-0000-00007E160000}"/>
    <cellStyle name="Currency 2 5 6 3 8 2" xfId="5759" xr:uid="{00000000-0005-0000-0000-00007F160000}"/>
    <cellStyle name="Currency 2 5 6 3 9" xfId="5760" xr:uid="{00000000-0005-0000-0000-000080160000}"/>
    <cellStyle name="Currency 2 5 6 4" xfId="5761" xr:uid="{00000000-0005-0000-0000-000081160000}"/>
    <cellStyle name="Currency 2 5 6 4 2" xfId="5762" xr:uid="{00000000-0005-0000-0000-000082160000}"/>
    <cellStyle name="Currency 2 5 6 4 3" xfId="5763" xr:uid="{00000000-0005-0000-0000-000083160000}"/>
    <cellStyle name="Currency 2 5 6 4 3 2" xfId="5764" xr:uid="{00000000-0005-0000-0000-000084160000}"/>
    <cellStyle name="Currency 2 5 6 4 3 2 2" xfId="5765" xr:uid="{00000000-0005-0000-0000-000085160000}"/>
    <cellStyle name="Currency 2 5 6 4 3 3" xfId="5766" xr:uid="{00000000-0005-0000-0000-000086160000}"/>
    <cellStyle name="Currency 2 5 6 4 4" xfId="5767" xr:uid="{00000000-0005-0000-0000-000087160000}"/>
    <cellStyle name="Currency 2 5 6 4 4 2" xfId="5768" xr:uid="{00000000-0005-0000-0000-000088160000}"/>
    <cellStyle name="Currency 2 5 6 4 4 2 2" xfId="5769" xr:uid="{00000000-0005-0000-0000-000089160000}"/>
    <cellStyle name="Currency 2 5 6 4 4 3" xfId="5770" xr:uid="{00000000-0005-0000-0000-00008A160000}"/>
    <cellStyle name="Currency 2 5 6 4 5" xfId="5771" xr:uid="{00000000-0005-0000-0000-00008B160000}"/>
    <cellStyle name="Currency 2 5 6 4 5 2" xfId="5772" xr:uid="{00000000-0005-0000-0000-00008C160000}"/>
    <cellStyle name="Currency 2 5 6 4 5 2 2" xfId="5773" xr:uid="{00000000-0005-0000-0000-00008D160000}"/>
    <cellStyle name="Currency 2 5 6 4 5 3" xfId="5774" xr:uid="{00000000-0005-0000-0000-00008E160000}"/>
    <cellStyle name="Currency 2 5 6 4 6" xfId="5775" xr:uid="{00000000-0005-0000-0000-00008F160000}"/>
    <cellStyle name="Currency 2 5 6 4 6 2" xfId="5776" xr:uid="{00000000-0005-0000-0000-000090160000}"/>
    <cellStyle name="Currency 2 5 6 4 7" xfId="5777" xr:uid="{00000000-0005-0000-0000-000091160000}"/>
    <cellStyle name="Currency 2 5 6 4 7 2" xfId="5778" xr:uid="{00000000-0005-0000-0000-000092160000}"/>
    <cellStyle name="Currency 2 5 6 4 8" xfId="5779" xr:uid="{00000000-0005-0000-0000-000093160000}"/>
    <cellStyle name="Currency 2 5 6 4 9" xfId="5780" xr:uid="{00000000-0005-0000-0000-000094160000}"/>
    <cellStyle name="Currency 2 5 6 5" xfId="5781" xr:uid="{00000000-0005-0000-0000-000095160000}"/>
    <cellStyle name="Currency 2 5 6 5 2" xfId="5782" xr:uid="{00000000-0005-0000-0000-000096160000}"/>
    <cellStyle name="Currency 2 5 6 5 3" xfId="5783" xr:uid="{00000000-0005-0000-0000-000097160000}"/>
    <cellStyle name="Currency 2 5 6 6" xfId="5784" xr:uid="{00000000-0005-0000-0000-000098160000}"/>
    <cellStyle name="Currency 2 5 6 6 2" xfId="5785" xr:uid="{00000000-0005-0000-0000-000099160000}"/>
    <cellStyle name="Currency 2 5 6 6 2 2" xfId="5786" xr:uid="{00000000-0005-0000-0000-00009A160000}"/>
    <cellStyle name="Currency 2 5 6 6 2 2 2" xfId="5787" xr:uid="{00000000-0005-0000-0000-00009B160000}"/>
    <cellStyle name="Currency 2 5 6 6 2 3" xfId="5788" xr:uid="{00000000-0005-0000-0000-00009C160000}"/>
    <cellStyle name="Currency 2 5 6 6 3" xfId="5789" xr:uid="{00000000-0005-0000-0000-00009D160000}"/>
    <cellStyle name="Currency 2 5 6 6 3 2" xfId="5790" xr:uid="{00000000-0005-0000-0000-00009E160000}"/>
    <cellStyle name="Currency 2 5 6 6 3 2 2" xfId="5791" xr:uid="{00000000-0005-0000-0000-00009F160000}"/>
    <cellStyle name="Currency 2 5 6 6 3 3" xfId="5792" xr:uid="{00000000-0005-0000-0000-0000A0160000}"/>
    <cellStyle name="Currency 2 5 6 6 4" xfId="5793" xr:uid="{00000000-0005-0000-0000-0000A1160000}"/>
    <cellStyle name="Currency 2 5 6 6 4 2" xfId="5794" xr:uid="{00000000-0005-0000-0000-0000A2160000}"/>
    <cellStyle name="Currency 2 5 6 6 4 2 2" xfId="5795" xr:uid="{00000000-0005-0000-0000-0000A3160000}"/>
    <cellStyle name="Currency 2 5 6 6 4 3" xfId="5796" xr:uid="{00000000-0005-0000-0000-0000A4160000}"/>
    <cellStyle name="Currency 2 5 6 6 5" xfId="5797" xr:uid="{00000000-0005-0000-0000-0000A5160000}"/>
    <cellStyle name="Currency 2 5 6 6 5 2" xfId="5798" xr:uid="{00000000-0005-0000-0000-0000A6160000}"/>
    <cellStyle name="Currency 2 5 6 6 6" xfId="5799" xr:uid="{00000000-0005-0000-0000-0000A7160000}"/>
    <cellStyle name="Currency 2 5 6 6 6 2" xfId="5800" xr:uid="{00000000-0005-0000-0000-0000A8160000}"/>
    <cellStyle name="Currency 2 5 6 6 7" xfId="5801" xr:uid="{00000000-0005-0000-0000-0000A9160000}"/>
    <cellStyle name="Currency 2 5 6 7" xfId="5802" xr:uid="{00000000-0005-0000-0000-0000AA160000}"/>
    <cellStyle name="Currency 2 5 6 7 2" xfId="5803" xr:uid="{00000000-0005-0000-0000-0000AB160000}"/>
    <cellStyle name="Currency 2 5 6 7 2 2" xfId="5804" xr:uid="{00000000-0005-0000-0000-0000AC160000}"/>
    <cellStyle name="Currency 2 5 6 7 3" xfId="5805" xr:uid="{00000000-0005-0000-0000-0000AD160000}"/>
    <cellStyle name="Currency 2 5 6 8" xfId="5806" xr:uid="{00000000-0005-0000-0000-0000AE160000}"/>
    <cellStyle name="Currency 2 5 6 8 2" xfId="5807" xr:uid="{00000000-0005-0000-0000-0000AF160000}"/>
    <cellStyle name="Currency 2 5 6 8 2 2" xfId="5808" xr:uid="{00000000-0005-0000-0000-0000B0160000}"/>
    <cellStyle name="Currency 2 5 6 8 3" xfId="5809" xr:uid="{00000000-0005-0000-0000-0000B1160000}"/>
    <cellStyle name="Currency 2 5 7" xfId="5810" xr:uid="{00000000-0005-0000-0000-0000B2160000}"/>
    <cellStyle name="Currency 2 5 7 10" xfId="5811" xr:uid="{00000000-0005-0000-0000-0000B3160000}"/>
    <cellStyle name="Currency 2 5 7 2" xfId="5812" xr:uid="{00000000-0005-0000-0000-0000B4160000}"/>
    <cellStyle name="Currency 2 5 7 2 2" xfId="5813" xr:uid="{00000000-0005-0000-0000-0000B5160000}"/>
    <cellStyle name="Currency 2 5 7 2 3" xfId="5814" xr:uid="{00000000-0005-0000-0000-0000B6160000}"/>
    <cellStyle name="Currency 2 5 7 2 3 2" xfId="5815" xr:uid="{00000000-0005-0000-0000-0000B7160000}"/>
    <cellStyle name="Currency 2 5 7 2 3 3" xfId="5816" xr:uid="{00000000-0005-0000-0000-0000B8160000}"/>
    <cellStyle name="Currency 2 5 7 2 4" xfId="5817" xr:uid="{00000000-0005-0000-0000-0000B9160000}"/>
    <cellStyle name="Currency 2 5 7 2 4 2" xfId="5818" xr:uid="{00000000-0005-0000-0000-0000BA160000}"/>
    <cellStyle name="Currency 2 5 7 2 4 2 2" xfId="5819" xr:uid="{00000000-0005-0000-0000-0000BB160000}"/>
    <cellStyle name="Currency 2 5 7 2 4 3" xfId="5820" xr:uid="{00000000-0005-0000-0000-0000BC160000}"/>
    <cellStyle name="Currency 2 5 7 2 5" xfId="5821" xr:uid="{00000000-0005-0000-0000-0000BD160000}"/>
    <cellStyle name="Currency 2 5 7 2 5 2" xfId="5822" xr:uid="{00000000-0005-0000-0000-0000BE160000}"/>
    <cellStyle name="Currency 2 5 7 2 5 2 2" xfId="5823" xr:uid="{00000000-0005-0000-0000-0000BF160000}"/>
    <cellStyle name="Currency 2 5 7 2 5 3" xfId="5824" xr:uid="{00000000-0005-0000-0000-0000C0160000}"/>
    <cellStyle name="Currency 2 5 7 2 6" xfId="5825" xr:uid="{00000000-0005-0000-0000-0000C1160000}"/>
    <cellStyle name="Currency 2 5 7 2 6 2" xfId="5826" xr:uid="{00000000-0005-0000-0000-0000C2160000}"/>
    <cellStyle name="Currency 2 5 7 2 6 2 2" xfId="5827" xr:uid="{00000000-0005-0000-0000-0000C3160000}"/>
    <cellStyle name="Currency 2 5 7 2 6 3" xfId="5828" xr:uid="{00000000-0005-0000-0000-0000C4160000}"/>
    <cellStyle name="Currency 2 5 7 2 7" xfId="5829" xr:uid="{00000000-0005-0000-0000-0000C5160000}"/>
    <cellStyle name="Currency 2 5 7 2 7 2" xfId="5830" xr:uid="{00000000-0005-0000-0000-0000C6160000}"/>
    <cellStyle name="Currency 2 5 7 2 8" xfId="5831" xr:uid="{00000000-0005-0000-0000-0000C7160000}"/>
    <cellStyle name="Currency 2 5 7 2 8 2" xfId="5832" xr:uid="{00000000-0005-0000-0000-0000C8160000}"/>
    <cellStyle name="Currency 2 5 7 2 9" xfId="5833" xr:uid="{00000000-0005-0000-0000-0000C9160000}"/>
    <cellStyle name="Currency 2 5 7 3" xfId="5834" xr:uid="{00000000-0005-0000-0000-0000CA160000}"/>
    <cellStyle name="Currency 2 5 7 4" xfId="5835" xr:uid="{00000000-0005-0000-0000-0000CB160000}"/>
    <cellStyle name="Currency 2 5 7 4 2" xfId="5836" xr:uid="{00000000-0005-0000-0000-0000CC160000}"/>
    <cellStyle name="Currency 2 5 7 4 3" xfId="5837" xr:uid="{00000000-0005-0000-0000-0000CD160000}"/>
    <cellStyle name="Currency 2 5 7 5" xfId="5838" xr:uid="{00000000-0005-0000-0000-0000CE160000}"/>
    <cellStyle name="Currency 2 5 7 5 2" xfId="5839" xr:uid="{00000000-0005-0000-0000-0000CF160000}"/>
    <cellStyle name="Currency 2 5 7 5 2 2" xfId="5840" xr:uid="{00000000-0005-0000-0000-0000D0160000}"/>
    <cellStyle name="Currency 2 5 7 5 3" xfId="5841" xr:uid="{00000000-0005-0000-0000-0000D1160000}"/>
    <cellStyle name="Currency 2 5 7 6" xfId="5842" xr:uid="{00000000-0005-0000-0000-0000D2160000}"/>
    <cellStyle name="Currency 2 5 7 6 2" xfId="5843" xr:uid="{00000000-0005-0000-0000-0000D3160000}"/>
    <cellStyle name="Currency 2 5 7 6 2 2" xfId="5844" xr:uid="{00000000-0005-0000-0000-0000D4160000}"/>
    <cellStyle name="Currency 2 5 7 6 3" xfId="5845" xr:uid="{00000000-0005-0000-0000-0000D5160000}"/>
    <cellStyle name="Currency 2 5 7 7" xfId="5846" xr:uid="{00000000-0005-0000-0000-0000D6160000}"/>
    <cellStyle name="Currency 2 5 7 7 2" xfId="5847" xr:uid="{00000000-0005-0000-0000-0000D7160000}"/>
    <cellStyle name="Currency 2 5 7 7 2 2" xfId="5848" xr:uid="{00000000-0005-0000-0000-0000D8160000}"/>
    <cellStyle name="Currency 2 5 7 7 3" xfId="5849" xr:uid="{00000000-0005-0000-0000-0000D9160000}"/>
    <cellStyle name="Currency 2 5 7 8" xfId="5850" xr:uid="{00000000-0005-0000-0000-0000DA160000}"/>
    <cellStyle name="Currency 2 5 7 8 2" xfId="5851" xr:uid="{00000000-0005-0000-0000-0000DB160000}"/>
    <cellStyle name="Currency 2 5 7 9" xfId="5852" xr:uid="{00000000-0005-0000-0000-0000DC160000}"/>
    <cellStyle name="Currency 2 5 7 9 2" xfId="5853" xr:uid="{00000000-0005-0000-0000-0000DD160000}"/>
    <cellStyle name="Currency 2 5 8" xfId="5854" xr:uid="{00000000-0005-0000-0000-0000DE160000}"/>
    <cellStyle name="Currency 2 5 8 2" xfId="5855" xr:uid="{00000000-0005-0000-0000-0000DF160000}"/>
    <cellStyle name="Currency 2 5 8 2 10" xfId="5856" xr:uid="{00000000-0005-0000-0000-0000E0160000}"/>
    <cellStyle name="Currency 2 5 8 2 2" xfId="5857" xr:uid="{00000000-0005-0000-0000-0000E1160000}"/>
    <cellStyle name="Currency 2 5 8 2 3" xfId="5858" xr:uid="{00000000-0005-0000-0000-0000E2160000}"/>
    <cellStyle name="Currency 2 5 8 2 4" xfId="5859" xr:uid="{00000000-0005-0000-0000-0000E3160000}"/>
    <cellStyle name="Currency 2 5 8 2 4 2" xfId="5860" xr:uid="{00000000-0005-0000-0000-0000E4160000}"/>
    <cellStyle name="Currency 2 5 8 2 4 2 2" xfId="5861" xr:uid="{00000000-0005-0000-0000-0000E5160000}"/>
    <cellStyle name="Currency 2 5 8 2 4 3" xfId="5862" xr:uid="{00000000-0005-0000-0000-0000E6160000}"/>
    <cellStyle name="Currency 2 5 8 2 5" xfId="5863" xr:uid="{00000000-0005-0000-0000-0000E7160000}"/>
    <cellStyle name="Currency 2 5 8 2 5 2" xfId="5864" xr:uid="{00000000-0005-0000-0000-0000E8160000}"/>
    <cellStyle name="Currency 2 5 8 2 5 2 2" xfId="5865" xr:uid="{00000000-0005-0000-0000-0000E9160000}"/>
    <cellStyle name="Currency 2 5 8 2 5 3" xfId="5866" xr:uid="{00000000-0005-0000-0000-0000EA160000}"/>
    <cellStyle name="Currency 2 5 8 2 6" xfId="5867" xr:uid="{00000000-0005-0000-0000-0000EB160000}"/>
    <cellStyle name="Currency 2 5 8 2 6 2" xfId="5868" xr:uid="{00000000-0005-0000-0000-0000EC160000}"/>
    <cellStyle name="Currency 2 5 8 2 6 2 2" xfId="5869" xr:uid="{00000000-0005-0000-0000-0000ED160000}"/>
    <cellStyle name="Currency 2 5 8 2 6 3" xfId="5870" xr:uid="{00000000-0005-0000-0000-0000EE160000}"/>
    <cellStyle name="Currency 2 5 8 2 7" xfId="5871" xr:uid="{00000000-0005-0000-0000-0000EF160000}"/>
    <cellStyle name="Currency 2 5 8 2 7 2" xfId="5872" xr:uid="{00000000-0005-0000-0000-0000F0160000}"/>
    <cellStyle name="Currency 2 5 8 2 8" xfId="5873" xr:uid="{00000000-0005-0000-0000-0000F1160000}"/>
    <cellStyle name="Currency 2 5 8 2 8 2" xfId="5874" xr:uid="{00000000-0005-0000-0000-0000F2160000}"/>
    <cellStyle name="Currency 2 5 8 2 9" xfId="5875" xr:uid="{00000000-0005-0000-0000-0000F3160000}"/>
    <cellStyle name="Currency 2 5 8 3" xfId="5876" xr:uid="{00000000-0005-0000-0000-0000F4160000}"/>
    <cellStyle name="Currency 2 5 8 4" xfId="5877" xr:uid="{00000000-0005-0000-0000-0000F5160000}"/>
    <cellStyle name="Currency 2 5 8 4 2" xfId="5878" xr:uid="{00000000-0005-0000-0000-0000F6160000}"/>
    <cellStyle name="Currency 2 5 8 4 2 2" xfId="5879" xr:uid="{00000000-0005-0000-0000-0000F7160000}"/>
    <cellStyle name="Currency 2 5 8 4 3" xfId="5880" xr:uid="{00000000-0005-0000-0000-0000F8160000}"/>
    <cellStyle name="Currency 2 5 8 5" xfId="5881" xr:uid="{00000000-0005-0000-0000-0000F9160000}"/>
    <cellStyle name="Currency 2 5 8 5 2" xfId="5882" xr:uid="{00000000-0005-0000-0000-0000FA160000}"/>
    <cellStyle name="Currency 2 5 8 5 2 2" xfId="5883" xr:uid="{00000000-0005-0000-0000-0000FB160000}"/>
    <cellStyle name="Currency 2 5 8 5 3" xfId="5884" xr:uid="{00000000-0005-0000-0000-0000FC160000}"/>
    <cellStyle name="Currency 2 5 9" xfId="5885" xr:uid="{00000000-0005-0000-0000-0000FD160000}"/>
    <cellStyle name="Currency 2 5 9 2" xfId="5886" xr:uid="{00000000-0005-0000-0000-0000FE160000}"/>
    <cellStyle name="Currency 2 5 9 3" xfId="5887" xr:uid="{00000000-0005-0000-0000-0000FF160000}"/>
    <cellStyle name="Currency 2 5 9 3 2" xfId="5888" xr:uid="{00000000-0005-0000-0000-000000170000}"/>
    <cellStyle name="Currency 2 5 9 3 3" xfId="5889" xr:uid="{00000000-0005-0000-0000-000001170000}"/>
    <cellStyle name="Currency 2 5 9 4" xfId="5890" xr:uid="{00000000-0005-0000-0000-000002170000}"/>
    <cellStyle name="Currency 2 5 9 4 2" xfId="5891" xr:uid="{00000000-0005-0000-0000-000003170000}"/>
    <cellStyle name="Currency 2 5 9 4 2 2" xfId="5892" xr:uid="{00000000-0005-0000-0000-000004170000}"/>
    <cellStyle name="Currency 2 5 9 4 3" xfId="5893" xr:uid="{00000000-0005-0000-0000-000005170000}"/>
    <cellStyle name="Currency 2 5 9 5" xfId="5894" xr:uid="{00000000-0005-0000-0000-000006170000}"/>
    <cellStyle name="Currency 2 5 9 5 2" xfId="5895" xr:uid="{00000000-0005-0000-0000-000007170000}"/>
    <cellStyle name="Currency 2 5 9 5 2 2" xfId="5896" xr:uid="{00000000-0005-0000-0000-000008170000}"/>
    <cellStyle name="Currency 2 5 9 5 3" xfId="5897" xr:uid="{00000000-0005-0000-0000-000009170000}"/>
    <cellStyle name="Currency 2 5 9 6" xfId="5898" xr:uid="{00000000-0005-0000-0000-00000A170000}"/>
    <cellStyle name="Currency 2 5 9 6 2" xfId="5899" xr:uid="{00000000-0005-0000-0000-00000B170000}"/>
    <cellStyle name="Currency 2 5 9 6 2 2" xfId="5900" xr:uid="{00000000-0005-0000-0000-00000C170000}"/>
    <cellStyle name="Currency 2 5 9 6 3" xfId="5901" xr:uid="{00000000-0005-0000-0000-00000D170000}"/>
    <cellStyle name="Currency 2 5 9 7" xfId="5902" xr:uid="{00000000-0005-0000-0000-00000E170000}"/>
    <cellStyle name="Currency 2 5 9 7 2" xfId="5903" xr:uid="{00000000-0005-0000-0000-00000F170000}"/>
    <cellStyle name="Currency 2 5 9 8" xfId="5904" xr:uid="{00000000-0005-0000-0000-000010170000}"/>
    <cellStyle name="Currency 2 5 9 8 2" xfId="5905" xr:uid="{00000000-0005-0000-0000-000011170000}"/>
    <cellStyle name="Currency 2 5 9 9" xfId="5906" xr:uid="{00000000-0005-0000-0000-000012170000}"/>
    <cellStyle name="Currency 2 6" xfId="5907" xr:uid="{00000000-0005-0000-0000-000013170000}"/>
    <cellStyle name="Currency 2 6 10" xfId="5908" xr:uid="{00000000-0005-0000-0000-000014170000}"/>
    <cellStyle name="Currency 2 6 10 10" xfId="5909" xr:uid="{00000000-0005-0000-0000-000015170000}"/>
    <cellStyle name="Currency 2 6 10 11" xfId="5910" xr:uid="{00000000-0005-0000-0000-000016170000}"/>
    <cellStyle name="Currency 2 6 10 12" xfId="5911" xr:uid="{00000000-0005-0000-0000-000017170000}"/>
    <cellStyle name="Currency 2 6 10 2" xfId="5912" xr:uid="{00000000-0005-0000-0000-000018170000}"/>
    <cellStyle name="Currency 2 6 10 2 2" xfId="5913" xr:uid="{00000000-0005-0000-0000-000019170000}"/>
    <cellStyle name="Currency 2 6 10 2 3" xfId="5914" xr:uid="{00000000-0005-0000-0000-00001A170000}"/>
    <cellStyle name="Currency 2 6 10 3" xfId="5915" xr:uid="{00000000-0005-0000-0000-00001B170000}"/>
    <cellStyle name="Currency 2 6 10 3 2" xfId="5916" xr:uid="{00000000-0005-0000-0000-00001C170000}"/>
    <cellStyle name="Currency 2 6 10 3 3" xfId="5917" xr:uid="{00000000-0005-0000-0000-00001D170000}"/>
    <cellStyle name="Currency 2 6 10 4" xfId="5918" xr:uid="{00000000-0005-0000-0000-00001E170000}"/>
    <cellStyle name="Currency 2 6 10 5" xfId="5919" xr:uid="{00000000-0005-0000-0000-00001F170000}"/>
    <cellStyle name="Currency 2 6 10 5 2" xfId="5920" xr:uid="{00000000-0005-0000-0000-000020170000}"/>
    <cellStyle name="Currency 2 6 10 5 2 2" xfId="5921" xr:uid="{00000000-0005-0000-0000-000021170000}"/>
    <cellStyle name="Currency 2 6 10 5 3" xfId="5922" xr:uid="{00000000-0005-0000-0000-000022170000}"/>
    <cellStyle name="Currency 2 6 10 6" xfId="5923" xr:uid="{00000000-0005-0000-0000-000023170000}"/>
    <cellStyle name="Currency 2 6 10 6 2" xfId="5924" xr:uid="{00000000-0005-0000-0000-000024170000}"/>
    <cellStyle name="Currency 2 6 10 6 2 2" xfId="5925" xr:uid="{00000000-0005-0000-0000-000025170000}"/>
    <cellStyle name="Currency 2 6 10 6 3" xfId="5926" xr:uid="{00000000-0005-0000-0000-000026170000}"/>
    <cellStyle name="Currency 2 6 10 7" xfId="5927" xr:uid="{00000000-0005-0000-0000-000027170000}"/>
    <cellStyle name="Currency 2 6 10 7 2" xfId="5928" xr:uid="{00000000-0005-0000-0000-000028170000}"/>
    <cellStyle name="Currency 2 6 10 7 2 2" xfId="5929" xr:uid="{00000000-0005-0000-0000-000029170000}"/>
    <cellStyle name="Currency 2 6 10 7 3" xfId="5930" xr:uid="{00000000-0005-0000-0000-00002A170000}"/>
    <cellStyle name="Currency 2 6 10 8" xfId="5931" xr:uid="{00000000-0005-0000-0000-00002B170000}"/>
    <cellStyle name="Currency 2 6 10 8 2" xfId="5932" xr:uid="{00000000-0005-0000-0000-00002C170000}"/>
    <cellStyle name="Currency 2 6 10 9" xfId="5933" xr:uid="{00000000-0005-0000-0000-00002D170000}"/>
    <cellStyle name="Currency 2 6 10 9 2" xfId="5934" xr:uid="{00000000-0005-0000-0000-00002E170000}"/>
    <cellStyle name="Currency 2 6 11" xfId="5935" xr:uid="{00000000-0005-0000-0000-00002F170000}"/>
    <cellStyle name="Currency 2 6 11 2" xfId="5936" xr:uid="{00000000-0005-0000-0000-000030170000}"/>
    <cellStyle name="Currency 2 6 11 3" xfId="5937" xr:uid="{00000000-0005-0000-0000-000031170000}"/>
    <cellStyle name="Currency 2 6 12" xfId="5938" xr:uid="{00000000-0005-0000-0000-000032170000}"/>
    <cellStyle name="Currency 2 6 12 2" xfId="5939" xr:uid="{00000000-0005-0000-0000-000033170000}"/>
    <cellStyle name="Currency 2 6 12 2 2" xfId="5940" xr:uid="{00000000-0005-0000-0000-000034170000}"/>
    <cellStyle name="Currency 2 6 12 3" xfId="5941" xr:uid="{00000000-0005-0000-0000-000035170000}"/>
    <cellStyle name="Currency 2 6 12 4" xfId="5942" xr:uid="{00000000-0005-0000-0000-000036170000}"/>
    <cellStyle name="Currency 2 6 13" xfId="5943" xr:uid="{00000000-0005-0000-0000-000037170000}"/>
    <cellStyle name="Currency 2 6 13 2" xfId="5944" xr:uid="{00000000-0005-0000-0000-000038170000}"/>
    <cellStyle name="Currency 2 6 13 2 2" xfId="5945" xr:uid="{00000000-0005-0000-0000-000039170000}"/>
    <cellStyle name="Currency 2 6 13 3" xfId="5946" xr:uid="{00000000-0005-0000-0000-00003A170000}"/>
    <cellStyle name="Currency 2 6 14" xfId="5947" xr:uid="{00000000-0005-0000-0000-00003B170000}"/>
    <cellStyle name="Currency 2 6 14 2" xfId="5948" xr:uid="{00000000-0005-0000-0000-00003C170000}"/>
    <cellStyle name="Currency 2 6 14 2 2" xfId="5949" xr:uid="{00000000-0005-0000-0000-00003D170000}"/>
    <cellStyle name="Currency 2 6 14 3" xfId="5950" xr:uid="{00000000-0005-0000-0000-00003E170000}"/>
    <cellStyle name="Currency 2 6 15" xfId="5951" xr:uid="{00000000-0005-0000-0000-00003F170000}"/>
    <cellStyle name="Currency 2 6 15 2" xfId="5952" xr:uid="{00000000-0005-0000-0000-000040170000}"/>
    <cellStyle name="Currency 2 6 16" xfId="5953" xr:uid="{00000000-0005-0000-0000-000041170000}"/>
    <cellStyle name="Currency 2 6 16 2" xfId="5954" xr:uid="{00000000-0005-0000-0000-000042170000}"/>
    <cellStyle name="Currency 2 6 17" xfId="5955" xr:uid="{00000000-0005-0000-0000-000043170000}"/>
    <cellStyle name="Currency 2 6 18" xfId="5956" xr:uid="{00000000-0005-0000-0000-000044170000}"/>
    <cellStyle name="Currency 2 6 19" xfId="5957" xr:uid="{00000000-0005-0000-0000-000045170000}"/>
    <cellStyle name="Currency 2 6 2" xfId="5958" xr:uid="{00000000-0005-0000-0000-000046170000}"/>
    <cellStyle name="Currency 2 6 2 10" xfId="5959" xr:uid="{00000000-0005-0000-0000-000047170000}"/>
    <cellStyle name="Currency 2 6 2 10 2" xfId="5960" xr:uid="{00000000-0005-0000-0000-000048170000}"/>
    <cellStyle name="Currency 2 6 2 10 2 2" xfId="5961" xr:uid="{00000000-0005-0000-0000-000049170000}"/>
    <cellStyle name="Currency 2 6 2 10 3" xfId="5962" xr:uid="{00000000-0005-0000-0000-00004A170000}"/>
    <cellStyle name="Currency 2 6 2 10 4" xfId="5963" xr:uid="{00000000-0005-0000-0000-00004B170000}"/>
    <cellStyle name="Currency 2 6 2 11" xfId="5964" xr:uid="{00000000-0005-0000-0000-00004C170000}"/>
    <cellStyle name="Currency 2 6 2 11 2" xfId="5965" xr:uid="{00000000-0005-0000-0000-00004D170000}"/>
    <cellStyle name="Currency 2 6 2 11 2 2" xfId="5966" xr:uid="{00000000-0005-0000-0000-00004E170000}"/>
    <cellStyle name="Currency 2 6 2 11 3" xfId="5967" xr:uid="{00000000-0005-0000-0000-00004F170000}"/>
    <cellStyle name="Currency 2 6 2 12" xfId="5968" xr:uid="{00000000-0005-0000-0000-000050170000}"/>
    <cellStyle name="Currency 2 6 2 12 2" xfId="5969" xr:uid="{00000000-0005-0000-0000-000051170000}"/>
    <cellStyle name="Currency 2 6 2 12 2 2" xfId="5970" xr:uid="{00000000-0005-0000-0000-000052170000}"/>
    <cellStyle name="Currency 2 6 2 12 3" xfId="5971" xr:uid="{00000000-0005-0000-0000-000053170000}"/>
    <cellStyle name="Currency 2 6 2 13" xfId="5972" xr:uid="{00000000-0005-0000-0000-000054170000}"/>
    <cellStyle name="Currency 2 6 2 13 2" xfId="5973" xr:uid="{00000000-0005-0000-0000-000055170000}"/>
    <cellStyle name="Currency 2 6 2 14" xfId="5974" xr:uid="{00000000-0005-0000-0000-000056170000}"/>
    <cellStyle name="Currency 2 6 2 14 2" xfId="5975" xr:uid="{00000000-0005-0000-0000-000057170000}"/>
    <cellStyle name="Currency 2 6 2 15" xfId="5976" xr:uid="{00000000-0005-0000-0000-000058170000}"/>
    <cellStyle name="Currency 2 6 2 16" xfId="5977" xr:uid="{00000000-0005-0000-0000-000059170000}"/>
    <cellStyle name="Currency 2 6 2 17" xfId="5978" xr:uid="{00000000-0005-0000-0000-00005A170000}"/>
    <cellStyle name="Currency 2 6 2 18" xfId="5979" xr:uid="{00000000-0005-0000-0000-00005B170000}"/>
    <cellStyle name="Currency 2 6 2 2" xfId="5980" xr:uid="{00000000-0005-0000-0000-00005C170000}"/>
    <cellStyle name="Currency 2 6 2 2 10" xfId="5981" xr:uid="{00000000-0005-0000-0000-00005D170000}"/>
    <cellStyle name="Currency 2 6 2 2 10 2" xfId="5982" xr:uid="{00000000-0005-0000-0000-00005E170000}"/>
    <cellStyle name="Currency 2 6 2 2 10 2 2" xfId="5983" xr:uid="{00000000-0005-0000-0000-00005F170000}"/>
    <cellStyle name="Currency 2 6 2 2 10 3" xfId="5984" xr:uid="{00000000-0005-0000-0000-000060170000}"/>
    <cellStyle name="Currency 2 6 2 2 11" xfId="5985" xr:uid="{00000000-0005-0000-0000-000061170000}"/>
    <cellStyle name="Currency 2 6 2 2 11 2" xfId="5986" xr:uid="{00000000-0005-0000-0000-000062170000}"/>
    <cellStyle name="Currency 2 6 2 2 12" xfId="5987" xr:uid="{00000000-0005-0000-0000-000063170000}"/>
    <cellStyle name="Currency 2 6 2 2 12 2" xfId="5988" xr:uid="{00000000-0005-0000-0000-000064170000}"/>
    <cellStyle name="Currency 2 6 2 2 13" xfId="5989" xr:uid="{00000000-0005-0000-0000-000065170000}"/>
    <cellStyle name="Currency 2 6 2 2 14" xfId="5990" xr:uid="{00000000-0005-0000-0000-000066170000}"/>
    <cellStyle name="Currency 2 6 2 2 15" xfId="5991" xr:uid="{00000000-0005-0000-0000-000067170000}"/>
    <cellStyle name="Currency 2 6 2 2 16" xfId="5992" xr:uid="{00000000-0005-0000-0000-000068170000}"/>
    <cellStyle name="Currency 2 6 2 2 2" xfId="5993" xr:uid="{00000000-0005-0000-0000-000069170000}"/>
    <cellStyle name="Currency 2 6 2 2 2 2" xfId="5994" xr:uid="{00000000-0005-0000-0000-00006A170000}"/>
    <cellStyle name="Currency 2 6 2 2 2 2 10" xfId="5995" xr:uid="{00000000-0005-0000-0000-00006B170000}"/>
    <cellStyle name="Currency 2 6 2 2 2 2 2" xfId="5996" xr:uid="{00000000-0005-0000-0000-00006C170000}"/>
    <cellStyle name="Currency 2 6 2 2 2 2 2 2" xfId="5997" xr:uid="{00000000-0005-0000-0000-00006D170000}"/>
    <cellStyle name="Currency 2 6 2 2 2 2 2 3" xfId="5998" xr:uid="{00000000-0005-0000-0000-00006E170000}"/>
    <cellStyle name="Currency 2 6 2 2 2 2 3" xfId="5999" xr:uid="{00000000-0005-0000-0000-00006F170000}"/>
    <cellStyle name="Currency 2 6 2 2 2 2 3 2" xfId="6000" xr:uid="{00000000-0005-0000-0000-000070170000}"/>
    <cellStyle name="Currency 2 6 2 2 2 2 3 3" xfId="6001" xr:uid="{00000000-0005-0000-0000-000071170000}"/>
    <cellStyle name="Currency 2 6 2 2 2 2 4" xfId="6002" xr:uid="{00000000-0005-0000-0000-000072170000}"/>
    <cellStyle name="Currency 2 6 2 2 2 2 4 2" xfId="6003" xr:uid="{00000000-0005-0000-0000-000073170000}"/>
    <cellStyle name="Currency 2 6 2 2 2 2 4 2 2" xfId="6004" xr:uid="{00000000-0005-0000-0000-000074170000}"/>
    <cellStyle name="Currency 2 6 2 2 2 2 4 3" xfId="6005" xr:uid="{00000000-0005-0000-0000-000075170000}"/>
    <cellStyle name="Currency 2 6 2 2 2 2 5" xfId="6006" xr:uid="{00000000-0005-0000-0000-000076170000}"/>
    <cellStyle name="Currency 2 6 2 2 2 2 5 2" xfId="6007" xr:uid="{00000000-0005-0000-0000-000077170000}"/>
    <cellStyle name="Currency 2 6 2 2 2 2 5 2 2" xfId="6008" xr:uid="{00000000-0005-0000-0000-000078170000}"/>
    <cellStyle name="Currency 2 6 2 2 2 2 5 3" xfId="6009" xr:uid="{00000000-0005-0000-0000-000079170000}"/>
    <cellStyle name="Currency 2 6 2 2 2 2 6" xfId="6010" xr:uid="{00000000-0005-0000-0000-00007A170000}"/>
    <cellStyle name="Currency 2 6 2 2 2 2 6 2" xfId="6011" xr:uid="{00000000-0005-0000-0000-00007B170000}"/>
    <cellStyle name="Currency 2 6 2 2 2 2 6 2 2" xfId="6012" xr:uid="{00000000-0005-0000-0000-00007C170000}"/>
    <cellStyle name="Currency 2 6 2 2 2 2 6 3" xfId="6013" xr:uid="{00000000-0005-0000-0000-00007D170000}"/>
    <cellStyle name="Currency 2 6 2 2 2 2 7" xfId="6014" xr:uid="{00000000-0005-0000-0000-00007E170000}"/>
    <cellStyle name="Currency 2 6 2 2 2 2 7 2" xfId="6015" xr:uid="{00000000-0005-0000-0000-00007F170000}"/>
    <cellStyle name="Currency 2 6 2 2 2 2 8" xfId="6016" xr:uid="{00000000-0005-0000-0000-000080170000}"/>
    <cellStyle name="Currency 2 6 2 2 2 2 8 2" xfId="6017" xr:uid="{00000000-0005-0000-0000-000081170000}"/>
    <cellStyle name="Currency 2 6 2 2 2 2 9" xfId="6018" xr:uid="{00000000-0005-0000-0000-000082170000}"/>
    <cellStyle name="Currency 2 6 2 2 2 3" xfId="6019" xr:uid="{00000000-0005-0000-0000-000083170000}"/>
    <cellStyle name="Currency 2 6 2 2 2 3 10" xfId="6020" xr:uid="{00000000-0005-0000-0000-000084170000}"/>
    <cellStyle name="Currency 2 6 2 2 2 3 2" xfId="6021" xr:uid="{00000000-0005-0000-0000-000085170000}"/>
    <cellStyle name="Currency 2 6 2 2 2 3 2 2" xfId="6022" xr:uid="{00000000-0005-0000-0000-000086170000}"/>
    <cellStyle name="Currency 2 6 2 2 2 3 2 3" xfId="6023" xr:uid="{00000000-0005-0000-0000-000087170000}"/>
    <cellStyle name="Currency 2 6 2 2 2 3 3" xfId="6024" xr:uid="{00000000-0005-0000-0000-000088170000}"/>
    <cellStyle name="Currency 2 6 2 2 2 3 3 2" xfId="6025" xr:uid="{00000000-0005-0000-0000-000089170000}"/>
    <cellStyle name="Currency 2 6 2 2 2 3 3 3" xfId="6026" xr:uid="{00000000-0005-0000-0000-00008A170000}"/>
    <cellStyle name="Currency 2 6 2 2 2 3 4" xfId="6027" xr:uid="{00000000-0005-0000-0000-00008B170000}"/>
    <cellStyle name="Currency 2 6 2 2 2 3 4 2" xfId="6028" xr:uid="{00000000-0005-0000-0000-00008C170000}"/>
    <cellStyle name="Currency 2 6 2 2 2 3 4 2 2" xfId="6029" xr:uid="{00000000-0005-0000-0000-00008D170000}"/>
    <cellStyle name="Currency 2 6 2 2 2 3 4 3" xfId="6030" xr:uid="{00000000-0005-0000-0000-00008E170000}"/>
    <cellStyle name="Currency 2 6 2 2 2 3 5" xfId="6031" xr:uid="{00000000-0005-0000-0000-00008F170000}"/>
    <cellStyle name="Currency 2 6 2 2 2 3 5 2" xfId="6032" xr:uid="{00000000-0005-0000-0000-000090170000}"/>
    <cellStyle name="Currency 2 6 2 2 2 3 5 2 2" xfId="6033" xr:uid="{00000000-0005-0000-0000-000091170000}"/>
    <cellStyle name="Currency 2 6 2 2 2 3 5 3" xfId="6034" xr:uid="{00000000-0005-0000-0000-000092170000}"/>
    <cellStyle name="Currency 2 6 2 2 2 3 6" xfId="6035" xr:uid="{00000000-0005-0000-0000-000093170000}"/>
    <cellStyle name="Currency 2 6 2 2 2 3 6 2" xfId="6036" xr:uid="{00000000-0005-0000-0000-000094170000}"/>
    <cellStyle name="Currency 2 6 2 2 2 3 6 2 2" xfId="6037" xr:uid="{00000000-0005-0000-0000-000095170000}"/>
    <cellStyle name="Currency 2 6 2 2 2 3 6 3" xfId="6038" xr:uid="{00000000-0005-0000-0000-000096170000}"/>
    <cellStyle name="Currency 2 6 2 2 2 3 7" xfId="6039" xr:uid="{00000000-0005-0000-0000-000097170000}"/>
    <cellStyle name="Currency 2 6 2 2 2 3 7 2" xfId="6040" xr:uid="{00000000-0005-0000-0000-000098170000}"/>
    <cellStyle name="Currency 2 6 2 2 2 3 8" xfId="6041" xr:uid="{00000000-0005-0000-0000-000099170000}"/>
    <cellStyle name="Currency 2 6 2 2 2 3 8 2" xfId="6042" xr:uid="{00000000-0005-0000-0000-00009A170000}"/>
    <cellStyle name="Currency 2 6 2 2 2 3 9" xfId="6043" xr:uid="{00000000-0005-0000-0000-00009B170000}"/>
    <cellStyle name="Currency 2 6 2 2 2 4" xfId="6044" xr:uid="{00000000-0005-0000-0000-00009C170000}"/>
    <cellStyle name="Currency 2 6 2 2 2 4 10" xfId="6045" xr:uid="{00000000-0005-0000-0000-00009D170000}"/>
    <cellStyle name="Currency 2 6 2 2 2 4 2" xfId="6046" xr:uid="{00000000-0005-0000-0000-00009E170000}"/>
    <cellStyle name="Currency 2 6 2 2 2 4 3" xfId="6047" xr:uid="{00000000-0005-0000-0000-00009F170000}"/>
    <cellStyle name="Currency 2 6 2 2 2 4 3 2" xfId="6048" xr:uid="{00000000-0005-0000-0000-0000A0170000}"/>
    <cellStyle name="Currency 2 6 2 2 2 4 3 2 2" xfId="6049" xr:uid="{00000000-0005-0000-0000-0000A1170000}"/>
    <cellStyle name="Currency 2 6 2 2 2 4 3 3" xfId="6050" xr:uid="{00000000-0005-0000-0000-0000A2170000}"/>
    <cellStyle name="Currency 2 6 2 2 2 4 4" xfId="6051" xr:uid="{00000000-0005-0000-0000-0000A3170000}"/>
    <cellStyle name="Currency 2 6 2 2 2 4 4 2" xfId="6052" xr:uid="{00000000-0005-0000-0000-0000A4170000}"/>
    <cellStyle name="Currency 2 6 2 2 2 4 4 2 2" xfId="6053" xr:uid="{00000000-0005-0000-0000-0000A5170000}"/>
    <cellStyle name="Currency 2 6 2 2 2 4 4 3" xfId="6054" xr:uid="{00000000-0005-0000-0000-0000A6170000}"/>
    <cellStyle name="Currency 2 6 2 2 2 4 5" xfId="6055" xr:uid="{00000000-0005-0000-0000-0000A7170000}"/>
    <cellStyle name="Currency 2 6 2 2 2 4 5 2" xfId="6056" xr:uid="{00000000-0005-0000-0000-0000A8170000}"/>
    <cellStyle name="Currency 2 6 2 2 2 4 5 2 2" xfId="6057" xr:uid="{00000000-0005-0000-0000-0000A9170000}"/>
    <cellStyle name="Currency 2 6 2 2 2 4 5 3" xfId="6058" xr:uid="{00000000-0005-0000-0000-0000AA170000}"/>
    <cellStyle name="Currency 2 6 2 2 2 4 6" xfId="6059" xr:uid="{00000000-0005-0000-0000-0000AB170000}"/>
    <cellStyle name="Currency 2 6 2 2 2 4 6 2" xfId="6060" xr:uid="{00000000-0005-0000-0000-0000AC170000}"/>
    <cellStyle name="Currency 2 6 2 2 2 4 7" xfId="6061" xr:uid="{00000000-0005-0000-0000-0000AD170000}"/>
    <cellStyle name="Currency 2 6 2 2 2 4 7 2" xfId="6062" xr:uid="{00000000-0005-0000-0000-0000AE170000}"/>
    <cellStyle name="Currency 2 6 2 2 2 4 8" xfId="6063" xr:uid="{00000000-0005-0000-0000-0000AF170000}"/>
    <cellStyle name="Currency 2 6 2 2 2 4 9" xfId="6064" xr:uid="{00000000-0005-0000-0000-0000B0170000}"/>
    <cellStyle name="Currency 2 6 2 2 2 5" xfId="6065" xr:uid="{00000000-0005-0000-0000-0000B1170000}"/>
    <cellStyle name="Currency 2 6 2 2 2 5 2" xfId="6066" xr:uid="{00000000-0005-0000-0000-0000B2170000}"/>
    <cellStyle name="Currency 2 6 2 2 2 5 3" xfId="6067" xr:uid="{00000000-0005-0000-0000-0000B3170000}"/>
    <cellStyle name="Currency 2 6 2 2 2 5 4" xfId="6068" xr:uid="{00000000-0005-0000-0000-0000B4170000}"/>
    <cellStyle name="Currency 2 6 2 2 2 6" xfId="6069" xr:uid="{00000000-0005-0000-0000-0000B5170000}"/>
    <cellStyle name="Currency 2 6 2 2 2 6 2" xfId="6070" xr:uid="{00000000-0005-0000-0000-0000B6170000}"/>
    <cellStyle name="Currency 2 6 2 2 2 6 2 2" xfId="6071" xr:uid="{00000000-0005-0000-0000-0000B7170000}"/>
    <cellStyle name="Currency 2 6 2 2 2 6 2 2 2" xfId="6072" xr:uid="{00000000-0005-0000-0000-0000B8170000}"/>
    <cellStyle name="Currency 2 6 2 2 2 6 2 3" xfId="6073" xr:uid="{00000000-0005-0000-0000-0000B9170000}"/>
    <cellStyle name="Currency 2 6 2 2 2 6 3" xfId="6074" xr:uid="{00000000-0005-0000-0000-0000BA170000}"/>
    <cellStyle name="Currency 2 6 2 2 2 6 3 2" xfId="6075" xr:uid="{00000000-0005-0000-0000-0000BB170000}"/>
    <cellStyle name="Currency 2 6 2 2 2 6 3 2 2" xfId="6076" xr:uid="{00000000-0005-0000-0000-0000BC170000}"/>
    <cellStyle name="Currency 2 6 2 2 2 6 3 3" xfId="6077" xr:uid="{00000000-0005-0000-0000-0000BD170000}"/>
    <cellStyle name="Currency 2 6 2 2 2 6 4" xfId="6078" xr:uid="{00000000-0005-0000-0000-0000BE170000}"/>
    <cellStyle name="Currency 2 6 2 2 2 6 4 2" xfId="6079" xr:uid="{00000000-0005-0000-0000-0000BF170000}"/>
    <cellStyle name="Currency 2 6 2 2 2 6 4 2 2" xfId="6080" xr:uid="{00000000-0005-0000-0000-0000C0170000}"/>
    <cellStyle name="Currency 2 6 2 2 2 6 4 3" xfId="6081" xr:uid="{00000000-0005-0000-0000-0000C1170000}"/>
    <cellStyle name="Currency 2 6 2 2 2 6 5" xfId="6082" xr:uid="{00000000-0005-0000-0000-0000C2170000}"/>
    <cellStyle name="Currency 2 6 2 2 2 6 5 2" xfId="6083" xr:uid="{00000000-0005-0000-0000-0000C3170000}"/>
    <cellStyle name="Currency 2 6 2 2 2 6 6" xfId="6084" xr:uid="{00000000-0005-0000-0000-0000C4170000}"/>
    <cellStyle name="Currency 2 6 2 2 2 6 6 2" xfId="6085" xr:uid="{00000000-0005-0000-0000-0000C5170000}"/>
    <cellStyle name="Currency 2 6 2 2 2 6 7" xfId="6086" xr:uid="{00000000-0005-0000-0000-0000C6170000}"/>
    <cellStyle name="Currency 2 6 2 2 2 7" xfId="6087" xr:uid="{00000000-0005-0000-0000-0000C7170000}"/>
    <cellStyle name="Currency 2 6 2 2 2 7 2" xfId="6088" xr:uid="{00000000-0005-0000-0000-0000C8170000}"/>
    <cellStyle name="Currency 2 6 2 2 2 7 2 2" xfId="6089" xr:uid="{00000000-0005-0000-0000-0000C9170000}"/>
    <cellStyle name="Currency 2 6 2 2 2 7 3" xfId="6090" xr:uid="{00000000-0005-0000-0000-0000CA170000}"/>
    <cellStyle name="Currency 2 6 2 2 2 8" xfId="6091" xr:uid="{00000000-0005-0000-0000-0000CB170000}"/>
    <cellStyle name="Currency 2 6 2 2 2 8 2" xfId="6092" xr:uid="{00000000-0005-0000-0000-0000CC170000}"/>
    <cellStyle name="Currency 2 6 2 2 2 8 2 2" xfId="6093" xr:uid="{00000000-0005-0000-0000-0000CD170000}"/>
    <cellStyle name="Currency 2 6 2 2 2 8 3" xfId="6094" xr:uid="{00000000-0005-0000-0000-0000CE170000}"/>
    <cellStyle name="Currency 2 6 2 2 2 9" xfId="6095" xr:uid="{00000000-0005-0000-0000-0000CF170000}"/>
    <cellStyle name="Currency 2 6 2 2 3" xfId="6096" xr:uid="{00000000-0005-0000-0000-0000D0170000}"/>
    <cellStyle name="Currency 2 6 2 2 3 10" xfId="6097" xr:uid="{00000000-0005-0000-0000-0000D1170000}"/>
    <cellStyle name="Currency 2 6 2 2 3 11" xfId="6098" xr:uid="{00000000-0005-0000-0000-0000D2170000}"/>
    <cellStyle name="Currency 2 6 2 2 3 12" xfId="6099" xr:uid="{00000000-0005-0000-0000-0000D3170000}"/>
    <cellStyle name="Currency 2 6 2 2 3 13" xfId="6100" xr:uid="{00000000-0005-0000-0000-0000D4170000}"/>
    <cellStyle name="Currency 2 6 2 2 3 2" xfId="6101" xr:uid="{00000000-0005-0000-0000-0000D5170000}"/>
    <cellStyle name="Currency 2 6 2 2 3 2 10" xfId="6102" xr:uid="{00000000-0005-0000-0000-0000D6170000}"/>
    <cellStyle name="Currency 2 6 2 2 3 2 2" xfId="6103" xr:uid="{00000000-0005-0000-0000-0000D7170000}"/>
    <cellStyle name="Currency 2 6 2 2 3 2 2 2" xfId="6104" xr:uid="{00000000-0005-0000-0000-0000D8170000}"/>
    <cellStyle name="Currency 2 6 2 2 3 2 2 3" xfId="6105" xr:uid="{00000000-0005-0000-0000-0000D9170000}"/>
    <cellStyle name="Currency 2 6 2 2 3 2 3" xfId="6106" xr:uid="{00000000-0005-0000-0000-0000DA170000}"/>
    <cellStyle name="Currency 2 6 2 2 3 2 3 2" xfId="6107" xr:uid="{00000000-0005-0000-0000-0000DB170000}"/>
    <cellStyle name="Currency 2 6 2 2 3 2 3 3" xfId="6108" xr:uid="{00000000-0005-0000-0000-0000DC170000}"/>
    <cellStyle name="Currency 2 6 2 2 3 2 3 4" xfId="6109" xr:uid="{00000000-0005-0000-0000-0000DD170000}"/>
    <cellStyle name="Currency 2 6 2 2 3 2 4" xfId="6110" xr:uid="{00000000-0005-0000-0000-0000DE170000}"/>
    <cellStyle name="Currency 2 6 2 2 3 2 4 2" xfId="6111" xr:uid="{00000000-0005-0000-0000-0000DF170000}"/>
    <cellStyle name="Currency 2 6 2 2 3 2 4 2 2" xfId="6112" xr:uid="{00000000-0005-0000-0000-0000E0170000}"/>
    <cellStyle name="Currency 2 6 2 2 3 2 4 3" xfId="6113" xr:uid="{00000000-0005-0000-0000-0000E1170000}"/>
    <cellStyle name="Currency 2 6 2 2 3 2 5" xfId="6114" xr:uid="{00000000-0005-0000-0000-0000E2170000}"/>
    <cellStyle name="Currency 2 6 2 2 3 2 5 2" xfId="6115" xr:uid="{00000000-0005-0000-0000-0000E3170000}"/>
    <cellStyle name="Currency 2 6 2 2 3 2 5 2 2" xfId="6116" xr:uid="{00000000-0005-0000-0000-0000E4170000}"/>
    <cellStyle name="Currency 2 6 2 2 3 2 5 3" xfId="6117" xr:uid="{00000000-0005-0000-0000-0000E5170000}"/>
    <cellStyle name="Currency 2 6 2 2 3 2 6" xfId="6118" xr:uid="{00000000-0005-0000-0000-0000E6170000}"/>
    <cellStyle name="Currency 2 6 2 2 3 2 6 2" xfId="6119" xr:uid="{00000000-0005-0000-0000-0000E7170000}"/>
    <cellStyle name="Currency 2 6 2 2 3 2 6 2 2" xfId="6120" xr:uid="{00000000-0005-0000-0000-0000E8170000}"/>
    <cellStyle name="Currency 2 6 2 2 3 2 6 3" xfId="6121" xr:uid="{00000000-0005-0000-0000-0000E9170000}"/>
    <cellStyle name="Currency 2 6 2 2 3 2 7" xfId="6122" xr:uid="{00000000-0005-0000-0000-0000EA170000}"/>
    <cellStyle name="Currency 2 6 2 2 3 2 7 2" xfId="6123" xr:uid="{00000000-0005-0000-0000-0000EB170000}"/>
    <cellStyle name="Currency 2 6 2 2 3 2 8" xfId="6124" xr:uid="{00000000-0005-0000-0000-0000EC170000}"/>
    <cellStyle name="Currency 2 6 2 2 3 2 8 2" xfId="6125" xr:uid="{00000000-0005-0000-0000-0000ED170000}"/>
    <cellStyle name="Currency 2 6 2 2 3 2 9" xfId="6126" xr:uid="{00000000-0005-0000-0000-0000EE170000}"/>
    <cellStyle name="Currency 2 6 2 2 3 3" xfId="6127" xr:uid="{00000000-0005-0000-0000-0000EF170000}"/>
    <cellStyle name="Currency 2 6 2 2 3 3 2" xfId="6128" xr:uid="{00000000-0005-0000-0000-0000F0170000}"/>
    <cellStyle name="Currency 2 6 2 2 3 3 2 2" xfId="6129" xr:uid="{00000000-0005-0000-0000-0000F1170000}"/>
    <cellStyle name="Currency 2 6 2 2 3 3 2 3" xfId="6130" xr:uid="{00000000-0005-0000-0000-0000F2170000}"/>
    <cellStyle name="Currency 2 6 2 2 3 3 3" xfId="6131" xr:uid="{00000000-0005-0000-0000-0000F3170000}"/>
    <cellStyle name="Currency 2 6 2 2 3 4" xfId="6132" xr:uid="{00000000-0005-0000-0000-0000F4170000}"/>
    <cellStyle name="Currency 2 6 2 2 3 4 2" xfId="6133" xr:uid="{00000000-0005-0000-0000-0000F5170000}"/>
    <cellStyle name="Currency 2 6 2 2 3 4 3" xfId="6134" xr:uid="{00000000-0005-0000-0000-0000F6170000}"/>
    <cellStyle name="Currency 2 6 2 2 3 4 4" xfId="6135" xr:uid="{00000000-0005-0000-0000-0000F7170000}"/>
    <cellStyle name="Currency 2 6 2 2 3 5" xfId="6136" xr:uid="{00000000-0005-0000-0000-0000F8170000}"/>
    <cellStyle name="Currency 2 6 2 2 3 5 2" xfId="6137" xr:uid="{00000000-0005-0000-0000-0000F9170000}"/>
    <cellStyle name="Currency 2 6 2 2 3 5 2 2" xfId="6138" xr:uid="{00000000-0005-0000-0000-0000FA170000}"/>
    <cellStyle name="Currency 2 6 2 2 3 5 3" xfId="6139" xr:uid="{00000000-0005-0000-0000-0000FB170000}"/>
    <cellStyle name="Currency 2 6 2 2 3 6" xfId="6140" xr:uid="{00000000-0005-0000-0000-0000FC170000}"/>
    <cellStyle name="Currency 2 6 2 2 3 6 2" xfId="6141" xr:uid="{00000000-0005-0000-0000-0000FD170000}"/>
    <cellStyle name="Currency 2 6 2 2 3 6 2 2" xfId="6142" xr:uid="{00000000-0005-0000-0000-0000FE170000}"/>
    <cellStyle name="Currency 2 6 2 2 3 6 3" xfId="6143" xr:uid="{00000000-0005-0000-0000-0000FF170000}"/>
    <cellStyle name="Currency 2 6 2 2 3 7" xfId="6144" xr:uid="{00000000-0005-0000-0000-000000180000}"/>
    <cellStyle name="Currency 2 6 2 2 3 7 2" xfId="6145" xr:uid="{00000000-0005-0000-0000-000001180000}"/>
    <cellStyle name="Currency 2 6 2 2 3 7 2 2" xfId="6146" xr:uid="{00000000-0005-0000-0000-000002180000}"/>
    <cellStyle name="Currency 2 6 2 2 3 7 3" xfId="6147" xr:uid="{00000000-0005-0000-0000-000003180000}"/>
    <cellStyle name="Currency 2 6 2 2 3 8" xfId="6148" xr:uid="{00000000-0005-0000-0000-000004180000}"/>
    <cellStyle name="Currency 2 6 2 2 3 8 2" xfId="6149" xr:uid="{00000000-0005-0000-0000-000005180000}"/>
    <cellStyle name="Currency 2 6 2 2 3 9" xfId="6150" xr:uid="{00000000-0005-0000-0000-000006180000}"/>
    <cellStyle name="Currency 2 6 2 2 3 9 2" xfId="6151" xr:uid="{00000000-0005-0000-0000-000007180000}"/>
    <cellStyle name="Currency 2 6 2 2 4" xfId="6152" xr:uid="{00000000-0005-0000-0000-000008180000}"/>
    <cellStyle name="Currency 2 6 2 2 4 2" xfId="6153" xr:uid="{00000000-0005-0000-0000-000009180000}"/>
    <cellStyle name="Currency 2 6 2 2 4 2 10" xfId="6154" xr:uid="{00000000-0005-0000-0000-00000A180000}"/>
    <cellStyle name="Currency 2 6 2 2 4 2 11" xfId="6155" xr:uid="{00000000-0005-0000-0000-00000B180000}"/>
    <cellStyle name="Currency 2 6 2 2 4 2 2" xfId="6156" xr:uid="{00000000-0005-0000-0000-00000C180000}"/>
    <cellStyle name="Currency 2 6 2 2 4 2 2 2" xfId="6157" xr:uid="{00000000-0005-0000-0000-00000D180000}"/>
    <cellStyle name="Currency 2 6 2 2 4 2 2 3" xfId="6158" xr:uid="{00000000-0005-0000-0000-00000E180000}"/>
    <cellStyle name="Currency 2 6 2 2 4 2 3" xfId="6159" xr:uid="{00000000-0005-0000-0000-00000F180000}"/>
    <cellStyle name="Currency 2 6 2 2 4 2 3 2" xfId="6160" xr:uid="{00000000-0005-0000-0000-000010180000}"/>
    <cellStyle name="Currency 2 6 2 2 4 2 3 3" xfId="6161" xr:uid="{00000000-0005-0000-0000-000011180000}"/>
    <cellStyle name="Currency 2 6 2 2 4 2 4" xfId="6162" xr:uid="{00000000-0005-0000-0000-000012180000}"/>
    <cellStyle name="Currency 2 6 2 2 4 2 4 2" xfId="6163" xr:uid="{00000000-0005-0000-0000-000013180000}"/>
    <cellStyle name="Currency 2 6 2 2 4 2 4 2 2" xfId="6164" xr:uid="{00000000-0005-0000-0000-000014180000}"/>
    <cellStyle name="Currency 2 6 2 2 4 2 4 3" xfId="6165" xr:uid="{00000000-0005-0000-0000-000015180000}"/>
    <cellStyle name="Currency 2 6 2 2 4 2 5" xfId="6166" xr:uid="{00000000-0005-0000-0000-000016180000}"/>
    <cellStyle name="Currency 2 6 2 2 4 2 5 2" xfId="6167" xr:uid="{00000000-0005-0000-0000-000017180000}"/>
    <cellStyle name="Currency 2 6 2 2 4 2 5 2 2" xfId="6168" xr:uid="{00000000-0005-0000-0000-000018180000}"/>
    <cellStyle name="Currency 2 6 2 2 4 2 5 3" xfId="6169" xr:uid="{00000000-0005-0000-0000-000019180000}"/>
    <cellStyle name="Currency 2 6 2 2 4 2 6" xfId="6170" xr:uid="{00000000-0005-0000-0000-00001A180000}"/>
    <cellStyle name="Currency 2 6 2 2 4 2 6 2" xfId="6171" xr:uid="{00000000-0005-0000-0000-00001B180000}"/>
    <cellStyle name="Currency 2 6 2 2 4 2 6 2 2" xfId="6172" xr:uid="{00000000-0005-0000-0000-00001C180000}"/>
    <cellStyle name="Currency 2 6 2 2 4 2 6 3" xfId="6173" xr:uid="{00000000-0005-0000-0000-00001D180000}"/>
    <cellStyle name="Currency 2 6 2 2 4 2 7" xfId="6174" xr:uid="{00000000-0005-0000-0000-00001E180000}"/>
    <cellStyle name="Currency 2 6 2 2 4 2 7 2" xfId="6175" xr:uid="{00000000-0005-0000-0000-00001F180000}"/>
    <cellStyle name="Currency 2 6 2 2 4 2 8" xfId="6176" xr:uid="{00000000-0005-0000-0000-000020180000}"/>
    <cellStyle name="Currency 2 6 2 2 4 2 8 2" xfId="6177" xr:uid="{00000000-0005-0000-0000-000021180000}"/>
    <cellStyle name="Currency 2 6 2 2 4 2 9" xfId="6178" xr:uid="{00000000-0005-0000-0000-000022180000}"/>
    <cellStyle name="Currency 2 6 2 2 4 3" xfId="6179" xr:uid="{00000000-0005-0000-0000-000023180000}"/>
    <cellStyle name="Currency 2 6 2 2 4 3 2" xfId="6180" xr:uid="{00000000-0005-0000-0000-000024180000}"/>
    <cellStyle name="Currency 2 6 2 2 4 3 2 2" xfId="6181" xr:uid="{00000000-0005-0000-0000-000025180000}"/>
    <cellStyle name="Currency 2 6 2 2 4 3 2 3" xfId="6182" xr:uid="{00000000-0005-0000-0000-000026180000}"/>
    <cellStyle name="Currency 2 6 2 2 4 3 3" xfId="6183" xr:uid="{00000000-0005-0000-0000-000027180000}"/>
    <cellStyle name="Currency 2 6 2 2 4 4" xfId="6184" xr:uid="{00000000-0005-0000-0000-000028180000}"/>
    <cellStyle name="Currency 2 6 2 2 4 4 2" xfId="6185" xr:uid="{00000000-0005-0000-0000-000029180000}"/>
    <cellStyle name="Currency 2 6 2 2 4 4 2 2" xfId="6186" xr:uid="{00000000-0005-0000-0000-00002A180000}"/>
    <cellStyle name="Currency 2 6 2 2 4 4 3" xfId="6187" xr:uid="{00000000-0005-0000-0000-00002B180000}"/>
    <cellStyle name="Currency 2 6 2 2 4 4 4" xfId="6188" xr:uid="{00000000-0005-0000-0000-00002C180000}"/>
    <cellStyle name="Currency 2 6 2 2 4 5" xfId="6189" xr:uid="{00000000-0005-0000-0000-00002D180000}"/>
    <cellStyle name="Currency 2 6 2 2 4 5 2" xfId="6190" xr:uid="{00000000-0005-0000-0000-00002E180000}"/>
    <cellStyle name="Currency 2 6 2 2 4 5 2 2" xfId="6191" xr:uid="{00000000-0005-0000-0000-00002F180000}"/>
    <cellStyle name="Currency 2 6 2 2 4 5 3" xfId="6192" xr:uid="{00000000-0005-0000-0000-000030180000}"/>
    <cellStyle name="Currency 2 6 2 2 4 6" xfId="6193" xr:uid="{00000000-0005-0000-0000-000031180000}"/>
    <cellStyle name="Currency 2 6 2 2 4 7" xfId="6194" xr:uid="{00000000-0005-0000-0000-000032180000}"/>
    <cellStyle name="Currency 2 6 2 2 5" xfId="6195" xr:uid="{00000000-0005-0000-0000-000033180000}"/>
    <cellStyle name="Currency 2 6 2 2 5 10" xfId="6196" xr:uid="{00000000-0005-0000-0000-000034180000}"/>
    <cellStyle name="Currency 2 6 2 2 5 2" xfId="6197" xr:uid="{00000000-0005-0000-0000-000035180000}"/>
    <cellStyle name="Currency 2 6 2 2 5 2 2" xfId="6198" xr:uid="{00000000-0005-0000-0000-000036180000}"/>
    <cellStyle name="Currency 2 6 2 2 5 2 3" xfId="6199" xr:uid="{00000000-0005-0000-0000-000037180000}"/>
    <cellStyle name="Currency 2 6 2 2 5 3" xfId="6200" xr:uid="{00000000-0005-0000-0000-000038180000}"/>
    <cellStyle name="Currency 2 6 2 2 5 3 2" xfId="6201" xr:uid="{00000000-0005-0000-0000-000039180000}"/>
    <cellStyle name="Currency 2 6 2 2 5 3 3" xfId="6202" xr:uid="{00000000-0005-0000-0000-00003A180000}"/>
    <cellStyle name="Currency 2 6 2 2 5 4" xfId="6203" xr:uid="{00000000-0005-0000-0000-00003B180000}"/>
    <cellStyle name="Currency 2 6 2 2 5 4 2" xfId="6204" xr:uid="{00000000-0005-0000-0000-00003C180000}"/>
    <cellStyle name="Currency 2 6 2 2 5 4 2 2" xfId="6205" xr:uid="{00000000-0005-0000-0000-00003D180000}"/>
    <cellStyle name="Currency 2 6 2 2 5 4 3" xfId="6206" xr:uid="{00000000-0005-0000-0000-00003E180000}"/>
    <cellStyle name="Currency 2 6 2 2 5 5" xfId="6207" xr:uid="{00000000-0005-0000-0000-00003F180000}"/>
    <cellStyle name="Currency 2 6 2 2 5 5 2" xfId="6208" xr:uid="{00000000-0005-0000-0000-000040180000}"/>
    <cellStyle name="Currency 2 6 2 2 5 5 2 2" xfId="6209" xr:uid="{00000000-0005-0000-0000-000041180000}"/>
    <cellStyle name="Currency 2 6 2 2 5 5 3" xfId="6210" xr:uid="{00000000-0005-0000-0000-000042180000}"/>
    <cellStyle name="Currency 2 6 2 2 5 6" xfId="6211" xr:uid="{00000000-0005-0000-0000-000043180000}"/>
    <cellStyle name="Currency 2 6 2 2 5 6 2" xfId="6212" xr:uid="{00000000-0005-0000-0000-000044180000}"/>
    <cellStyle name="Currency 2 6 2 2 5 6 2 2" xfId="6213" xr:uid="{00000000-0005-0000-0000-000045180000}"/>
    <cellStyle name="Currency 2 6 2 2 5 6 3" xfId="6214" xr:uid="{00000000-0005-0000-0000-000046180000}"/>
    <cellStyle name="Currency 2 6 2 2 5 7" xfId="6215" xr:uid="{00000000-0005-0000-0000-000047180000}"/>
    <cellStyle name="Currency 2 6 2 2 5 7 2" xfId="6216" xr:uid="{00000000-0005-0000-0000-000048180000}"/>
    <cellStyle name="Currency 2 6 2 2 5 8" xfId="6217" xr:uid="{00000000-0005-0000-0000-000049180000}"/>
    <cellStyle name="Currency 2 6 2 2 5 8 2" xfId="6218" xr:uid="{00000000-0005-0000-0000-00004A180000}"/>
    <cellStyle name="Currency 2 6 2 2 5 9" xfId="6219" xr:uid="{00000000-0005-0000-0000-00004B180000}"/>
    <cellStyle name="Currency 2 6 2 2 6" xfId="6220" xr:uid="{00000000-0005-0000-0000-00004C180000}"/>
    <cellStyle name="Currency 2 6 2 2 6 10" xfId="6221" xr:uid="{00000000-0005-0000-0000-00004D180000}"/>
    <cellStyle name="Currency 2 6 2 2 6 11" xfId="6222" xr:uid="{00000000-0005-0000-0000-00004E180000}"/>
    <cellStyle name="Currency 2 6 2 2 6 12" xfId="6223" xr:uid="{00000000-0005-0000-0000-00004F180000}"/>
    <cellStyle name="Currency 2 6 2 2 6 2" xfId="6224" xr:uid="{00000000-0005-0000-0000-000050180000}"/>
    <cellStyle name="Currency 2 6 2 2 6 2 2" xfId="6225" xr:uid="{00000000-0005-0000-0000-000051180000}"/>
    <cellStyle name="Currency 2 6 2 2 6 2 3" xfId="6226" xr:uid="{00000000-0005-0000-0000-000052180000}"/>
    <cellStyle name="Currency 2 6 2 2 6 3" xfId="6227" xr:uid="{00000000-0005-0000-0000-000053180000}"/>
    <cellStyle name="Currency 2 6 2 2 6 3 2" xfId="6228" xr:uid="{00000000-0005-0000-0000-000054180000}"/>
    <cellStyle name="Currency 2 6 2 2 6 3 3" xfId="6229" xr:uid="{00000000-0005-0000-0000-000055180000}"/>
    <cellStyle name="Currency 2 6 2 2 6 4" xfId="6230" xr:uid="{00000000-0005-0000-0000-000056180000}"/>
    <cellStyle name="Currency 2 6 2 2 6 5" xfId="6231" xr:uid="{00000000-0005-0000-0000-000057180000}"/>
    <cellStyle name="Currency 2 6 2 2 6 5 2" xfId="6232" xr:uid="{00000000-0005-0000-0000-000058180000}"/>
    <cellStyle name="Currency 2 6 2 2 6 5 2 2" xfId="6233" xr:uid="{00000000-0005-0000-0000-000059180000}"/>
    <cellStyle name="Currency 2 6 2 2 6 5 3" xfId="6234" xr:uid="{00000000-0005-0000-0000-00005A180000}"/>
    <cellStyle name="Currency 2 6 2 2 6 6" xfId="6235" xr:uid="{00000000-0005-0000-0000-00005B180000}"/>
    <cellStyle name="Currency 2 6 2 2 6 6 2" xfId="6236" xr:uid="{00000000-0005-0000-0000-00005C180000}"/>
    <cellStyle name="Currency 2 6 2 2 6 6 2 2" xfId="6237" xr:uid="{00000000-0005-0000-0000-00005D180000}"/>
    <cellStyle name="Currency 2 6 2 2 6 6 3" xfId="6238" xr:uid="{00000000-0005-0000-0000-00005E180000}"/>
    <cellStyle name="Currency 2 6 2 2 6 7" xfId="6239" xr:uid="{00000000-0005-0000-0000-00005F180000}"/>
    <cellStyle name="Currency 2 6 2 2 6 7 2" xfId="6240" xr:uid="{00000000-0005-0000-0000-000060180000}"/>
    <cellStyle name="Currency 2 6 2 2 6 7 2 2" xfId="6241" xr:uid="{00000000-0005-0000-0000-000061180000}"/>
    <cellStyle name="Currency 2 6 2 2 6 7 3" xfId="6242" xr:uid="{00000000-0005-0000-0000-000062180000}"/>
    <cellStyle name="Currency 2 6 2 2 6 8" xfId="6243" xr:uid="{00000000-0005-0000-0000-000063180000}"/>
    <cellStyle name="Currency 2 6 2 2 6 8 2" xfId="6244" xr:uid="{00000000-0005-0000-0000-000064180000}"/>
    <cellStyle name="Currency 2 6 2 2 6 9" xfId="6245" xr:uid="{00000000-0005-0000-0000-000065180000}"/>
    <cellStyle name="Currency 2 6 2 2 6 9 2" xfId="6246" xr:uid="{00000000-0005-0000-0000-000066180000}"/>
    <cellStyle name="Currency 2 6 2 2 7" xfId="6247" xr:uid="{00000000-0005-0000-0000-000067180000}"/>
    <cellStyle name="Currency 2 6 2 2 7 2" xfId="6248" xr:uid="{00000000-0005-0000-0000-000068180000}"/>
    <cellStyle name="Currency 2 6 2 2 7 3" xfId="6249" xr:uid="{00000000-0005-0000-0000-000069180000}"/>
    <cellStyle name="Currency 2 6 2 2 8" xfId="6250" xr:uid="{00000000-0005-0000-0000-00006A180000}"/>
    <cellStyle name="Currency 2 6 2 2 8 2" xfId="6251" xr:uid="{00000000-0005-0000-0000-00006B180000}"/>
    <cellStyle name="Currency 2 6 2 2 8 2 2" xfId="6252" xr:uid="{00000000-0005-0000-0000-00006C180000}"/>
    <cellStyle name="Currency 2 6 2 2 8 3" xfId="6253" xr:uid="{00000000-0005-0000-0000-00006D180000}"/>
    <cellStyle name="Currency 2 6 2 2 8 4" xfId="6254" xr:uid="{00000000-0005-0000-0000-00006E180000}"/>
    <cellStyle name="Currency 2 6 2 2 9" xfId="6255" xr:uid="{00000000-0005-0000-0000-00006F180000}"/>
    <cellStyle name="Currency 2 6 2 2 9 2" xfId="6256" xr:uid="{00000000-0005-0000-0000-000070180000}"/>
    <cellStyle name="Currency 2 6 2 2 9 2 2" xfId="6257" xr:uid="{00000000-0005-0000-0000-000071180000}"/>
    <cellStyle name="Currency 2 6 2 2 9 3" xfId="6258" xr:uid="{00000000-0005-0000-0000-000072180000}"/>
    <cellStyle name="Currency 2 6 2 3" xfId="6259" xr:uid="{00000000-0005-0000-0000-000073180000}"/>
    <cellStyle name="Currency 2 6 2 3 10" xfId="6260" xr:uid="{00000000-0005-0000-0000-000074180000}"/>
    <cellStyle name="Currency 2 6 2 3 10 2" xfId="6261" xr:uid="{00000000-0005-0000-0000-000075180000}"/>
    <cellStyle name="Currency 2 6 2 3 10 2 2" xfId="6262" xr:uid="{00000000-0005-0000-0000-000076180000}"/>
    <cellStyle name="Currency 2 6 2 3 10 3" xfId="6263" xr:uid="{00000000-0005-0000-0000-000077180000}"/>
    <cellStyle name="Currency 2 6 2 3 11" xfId="6264" xr:uid="{00000000-0005-0000-0000-000078180000}"/>
    <cellStyle name="Currency 2 6 2 3 11 2" xfId="6265" xr:uid="{00000000-0005-0000-0000-000079180000}"/>
    <cellStyle name="Currency 2 6 2 3 12" xfId="6266" xr:uid="{00000000-0005-0000-0000-00007A180000}"/>
    <cellStyle name="Currency 2 6 2 3 12 2" xfId="6267" xr:uid="{00000000-0005-0000-0000-00007B180000}"/>
    <cellStyle name="Currency 2 6 2 3 13" xfId="6268" xr:uid="{00000000-0005-0000-0000-00007C180000}"/>
    <cellStyle name="Currency 2 6 2 3 14" xfId="6269" xr:uid="{00000000-0005-0000-0000-00007D180000}"/>
    <cellStyle name="Currency 2 6 2 3 15" xfId="6270" xr:uid="{00000000-0005-0000-0000-00007E180000}"/>
    <cellStyle name="Currency 2 6 2 3 16" xfId="6271" xr:uid="{00000000-0005-0000-0000-00007F180000}"/>
    <cellStyle name="Currency 2 6 2 3 2" xfId="6272" xr:uid="{00000000-0005-0000-0000-000080180000}"/>
    <cellStyle name="Currency 2 6 2 3 2 2" xfId="6273" xr:uid="{00000000-0005-0000-0000-000081180000}"/>
    <cellStyle name="Currency 2 6 2 3 2 2 10" xfId="6274" xr:uid="{00000000-0005-0000-0000-000082180000}"/>
    <cellStyle name="Currency 2 6 2 3 2 2 2" xfId="6275" xr:uid="{00000000-0005-0000-0000-000083180000}"/>
    <cellStyle name="Currency 2 6 2 3 2 2 2 2" xfId="6276" xr:uid="{00000000-0005-0000-0000-000084180000}"/>
    <cellStyle name="Currency 2 6 2 3 2 2 2 3" xfId="6277" xr:uid="{00000000-0005-0000-0000-000085180000}"/>
    <cellStyle name="Currency 2 6 2 3 2 2 3" xfId="6278" xr:uid="{00000000-0005-0000-0000-000086180000}"/>
    <cellStyle name="Currency 2 6 2 3 2 2 3 2" xfId="6279" xr:uid="{00000000-0005-0000-0000-000087180000}"/>
    <cellStyle name="Currency 2 6 2 3 2 2 3 3" xfId="6280" xr:uid="{00000000-0005-0000-0000-000088180000}"/>
    <cellStyle name="Currency 2 6 2 3 2 2 4" xfId="6281" xr:uid="{00000000-0005-0000-0000-000089180000}"/>
    <cellStyle name="Currency 2 6 2 3 2 2 4 2" xfId="6282" xr:uid="{00000000-0005-0000-0000-00008A180000}"/>
    <cellStyle name="Currency 2 6 2 3 2 2 4 2 2" xfId="6283" xr:uid="{00000000-0005-0000-0000-00008B180000}"/>
    <cellStyle name="Currency 2 6 2 3 2 2 4 3" xfId="6284" xr:uid="{00000000-0005-0000-0000-00008C180000}"/>
    <cellStyle name="Currency 2 6 2 3 2 2 5" xfId="6285" xr:uid="{00000000-0005-0000-0000-00008D180000}"/>
    <cellStyle name="Currency 2 6 2 3 2 2 5 2" xfId="6286" xr:uid="{00000000-0005-0000-0000-00008E180000}"/>
    <cellStyle name="Currency 2 6 2 3 2 2 5 2 2" xfId="6287" xr:uid="{00000000-0005-0000-0000-00008F180000}"/>
    <cellStyle name="Currency 2 6 2 3 2 2 5 3" xfId="6288" xr:uid="{00000000-0005-0000-0000-000090180000}"/>
    <cellStyle name="Currency 2 6 2 3 2 2 6" xfId="6289" xr:uid="{00000000-0005-0000-0000-000091180000}"/>
    <cellStyle name="Currency 2 6 2 3 2 2 6 2" xfId="6290" xr:uid="{00000000-0005-0000-0000-000092180000}"/>
    <cellStyle name="Currency 2 6 2 3 2 2 6 2 2" xfId="6291" xr:uid="{00000000-0005-0000-0000-000093180000}"/>
    <cellStyle name="Currency 2 6 2 3 2 2 6 3" xfId="6292" xr:uid="{00000000-0005-0000-0000-000094180000}"/>
    <cellStyle name="Currency 2 6 2 3 2 2 7" xfId="6293" xr:uid="{00000000-0005-0000-0000-000095180000}"/>
    <cellStyle name="Currency 2 6 2 3 2 2 7 2" xfId="6294" xr:uid="{00000000-0005-0000-0000-000096180000}"/>
    <cellStyle name="Currency 2 6 2 3 2 2 8" xfId="6295" xr:uid="{00000000-0005-0000-0000-000097180000}"/>
    <cellStyle name="Currency 2 6 2 3 2 2 8 2" xfId="6296" xr:uid="{00000000-0005-0000-0000-000098180000}"/>
    <cellStyle name="Currency 2 6 2 3 2 2 9" xfId="6297" xr:uid="{00000000-0005-0000-0000-000099180000}"/>
    <cellStyle name="Currency 2 6 2 3 2 3" xfId="6298" xr:uid="{00000000-0005-0000-0000-00009A180000}"/>
    <cellStyle name="Currency 2 6 2 3 2 3 10" xfId="6299" xr:uid="{00000000-0005-0000-0000-00009B180000}"/>
    <cellStyle name="Currency 2 6 2 3 2 3 2" xfId="6300" xr:uid="{00000000-0005-0000-0000-00009C180000}"/>
    <cellStyle name="Currency 2 6 2 3 2 3 2 2" xfId="6301" xr:uid="{00000000-0005-0000-0000-00009D180000}"/>
    <cellStyle name="Currency 2 6 2 3 2 3 2 3" xfId="6302" xr:uid="{00000000-0005-0000-0000-00009E180000}"/>
    <cellStyle name="Currency 2 6 2 3 2 3 3" xfId="6303" xr:uid="{00000000-0005-0000-0000-00009F180000}"/>
    <cellStyle name="Currency 2 6 2 3 2 3 3 2" xfId="6304" xr:uid="{00000000-0005-0000-0000-0000A0180000}"/>
    <cellStyle name="Currency 2 6 2 3 2 3 3 3" xfId="6305" xr:uid="{00000000-0005-0000-0000-0000A1180000}"/>
    <cellStyle name="Currency 2 6 2 3 2 3 4" xfId="6306" xr:uid="{00000000-0005-0000-0000-0000A2180000}"/>
    <cellStyle name="Currency 2 6 2 3 2 3 4 2" xfId="6307" xr:uid="{00000000-0005-0000-0000-0000A3180000}"/>
    <cellStyle name="Currency 2 6 2 3 2 3 4 2 2" xfId="6308" xr:uid="{00000000-0005-0000-0000-0000A4180000}"/>
    <cellStyle name="Currency 2 6 2 3 2 3 4 3" xfId="6309" xr:uid="{00000000-0005-0000-0000-0000A5180000}"/>
    <cellStyle name="Currency 2 6 2 3 2 3 5" xfId="6310" xr:uid="{00000000-0005-0000-0000-0000A6180000}"/>
    <cellStyle name="Currency 2 6 2 3 2 3 5 2" xfId="6311" xr:uid="{00000000-0005-0000-0000-0000A7180000}"/>
    <cellStyle name="Currency 2 6 2 3 2 3 5 2 2" xfId="6312" xr:uid="{00000000-0005-0000-0000-0000A8180000}"/>
    <cellStyle name="Currency 2 6 2 3 2 3 5 3" xfId="6313" xr:uid="{00000000-0005-0000-0000-0000A9180000}"/>
    <cellStyle name="Currency 2 6 2 3 2 3 6" xfId="6314" xr:uid="{00000000-0005-0000-0000-0000AA180000}"/>
    <cellStyle name="Currency 2 6 2 3 2 3 6 2" xfId="6315" xr:uid="{00000000-0005-0000-0000-0000AB180000}"/>
    <cellStyle name="Currency 2 6 2 3 2 3 6 2 2" xfId="6316" xr:uid="{00000000-0005-0000-0000-0000AC180000}"/>
    <cellStyle name="Currency 2 6 2 3 2 3 6 3" xfId="6317" xr:uid="{00000000-0005-0000-0000-0000AD180000}"/>
    <cellStyle name="Currency 2 6 2 3 2 3 7" xfId="6318" xr:uid="{00000000-0005-0000-0000-0000AE180000}"/>
    <cellStyle name="Currency 2 6 2 3 2 3 7 2" xfId="6319" xr:uid="{00000000-0005-0000-0000-0000AF180000}"/>
    <cellStyle name="Currency 2 6 2 3 2 3 8" xfId="6320" xr:uid="{00000000-0005-0000-0000-0000B0180000}"/>
    <cellStyle name="Currency 2 6 2 3 2 3 8 2" xfId="6321" xr:uid="{00000000-0005-0000-0000-0000B1180000}"/>
    <cellStyle name="Currency 2 6 2 3 2 3 9" xfId="6322" xr:uid="{00000000-0005-0000-0000-0000B2180000}"/>
    <cellStyle name="Currency 2 6 2 3 2 4" xfId="6323" xr:uid="{00000000-0005-0000-0000-0000B3180000}"/>
    <cellStyle name="Currency 2 6 2 3 2 4 10" xfId="6324" xr:uid="{00000000-0005-0000-0000-0000B4180000}"/>
    <cellStyle name="Currency 2 6 2 3 2 4 2" xfId="6325" xr:uid="{00000000-0005-0000-0000-0000B5180000}"/>
    <cellStyle name="Currency 2 6 2 3 2 4 3" xfId="6326" xr:uid="{00000000-0005-0000-0000-0000B6180000}"/>
    <cellStyle name="Currency 2 6 2 3 2 4 3 2" xfId="6327" xr:uid="{00000000-0005-0000-0000-0000B7180000}"/>
    <cellStyle name="Currency 2 6 2 3 2 4 3 2 2" xfId="6328" xr:uid="{00000000-0005-0000-0000-0000B8180000}"/>
    <cellStyle name="Currency 2 6 2 3 2 4 3 3" xfId="6329" xr:uid="{00000000-0005-0000-0000-0000B9180000}"/>
    <cellStyle name="Currency 2 6 2 3 2 4 4" xfId="6330" xr:uid="{00000000-0005-0000-0000-0000BA180000}"/>
    <cellStyle name="Currency 2 6 2 3 2 4 4 2" xfId="6331" xr:uid="{00000000-0005-0000-0000-0000BB180000}"/>
    <cellStyle name="Currency 2 6 2 3 2 4 4 2 2" xfId="6332" xr:uid="{00000000-0005-0000-0000-0000BC180000}"/>
    <cellStyle name="Currency 2 6 2 3 2 4 4 3" xfId="6333" xr:uid="{00000000-0005-0000-0000-0000BD180000}"/>
    <cellStyle name="Currency 2 6 2 3 2 4 5" xfId="6334" xr:uid="{00000000-0005-0000-0000-0000BE180000}"/>
    <cellStyle name="Currency 2 6 2 3 2 4 5 2" xfId="6335" xr:uid="{00000000-0005-0000-0000-0000BF180000}"/>
    <cellStyle name="Currency 2 6 2 3 2 4 5 2 2" xfId="6336" xr:uid="{00000000-0005-0000-0000-0000C0180000}"/>
    <cellStyle name="Currency 2 6 2 3 2 4 5 3" xfId="6337" xr:uid="{00000000-0005-0000-0000-0000C1180000}"/>
    <cellStyle name="Currency 2 6 2 3 2 4 6" xfId="6338" xr:uid="{00000000-0005-0000-0000-0000C2180000}"/>
    <cellStyle name="Currency 2 6 2 3 2 4 6 2" xfId="6339" xr:uid="{00000000-0005-0000-0000-0000C3180000}"/>
    <cellStyle name="Currency 2 6 2 3 2 4 7" xfId="6340" xr:uid="{00000000-0005-0000-0000-0000C4180000}"/>
    <cellStyle name="Currency 2 6 2 3 2 4 7 2" xfId="6341" xr:uid="{00000000-0005-0000-0000-0000C5180000}"/>
    <cellStyle name="Currency 2 6 2 3 2 4 8" xfId="6342" xr:uid="{00000000-0005-0000-0000-0000C6180000}"/>
    <cellStyle name="Currency 2 6 2 3 2 4 9" xfId="6343" xr:uid="{00000000-0005-0000-0000-0000C7180000}"/>
    <cellStyle name="Currency 2 6 2 3 2 5" xfId="6344" xr:uid="{00000000-0005-0000-0000-0000C8180000}"/>
    <cellStyle name="Currency 2 6 2 3 2 5 2" xfId="6345" xr:uid="{00000000-0005-0000-0000-0000C9180000}"/>
    <cellStyle name="Currency 2 6 2 3 2 5 3" xfId="6346" xr:uid="{00000000-0005-0000-0000-0000CA180000}"/>
    <cellStyle name="Currency 2 6 2 3 2 5 4" xfId="6347" xr:uid="{00000000-0005-0000-0000-0000CB180000}"/>
    <cellStyle name="Currency 2 6 2 3 2 6" xfId="6348" xr:uid="{00000000-0005-0000-0000-0000CC180000}"/>
    <cellStyle name="Currency 2 6 2 3 2 6 2" xfId="6349" xr:uid="{00000000-0005-0000-0000-0000CD180000}"/>
    <cellStyle name="Currency 2 6 2 3 2 6 2 2" xfId="6350" xr:uid="{00000000-0005-0000-0000-0000CE180000}"/>
    <cellStyle name="Currency 2 6 2 3 2 6 2 2 2" xfId="6351" xr:uid="{00000000-0005-0000-0000-0000CF180000}"/>
    <cellStyle name="Currency 2 6 2 3 2 6 2 3" xfId="6352" xr:uid="{00000000-0005-0000-0000-0000D0180000}"/>
    <cellStyle name="Currency 2 6 2 3 2 6 3" xfId="6353" xr:uid="{00000000-0005-0000-0000-0000D1180000}"/>
    <cellStyle name="Currency 2 6 2 3 2 6 3 2" xfId="6354" xr:uid="{00000000-0005-0000-0000-0000D2180000}"/>
    <cellStyle name="Currency 2 6 2 3 2 6 3 2 2" xfId="6355" xr:uid="{00000000-0005-0000-0000-0000D3180000}"/>
    <cellStyle name="Currency 2 6 2 3 2 6 3 3" xfId="6356" xr:uid="{00000000-0005-0000-0000-0000D4180000}"/>
    <cellStyle name="Currency 2 6 2 3 2 6 4" xfId="6357" xr:uid="{00000000-0005-0000-0000-0000D5180000}"/>
    <cellStyle name="Currency 2 6 2 3 2 6 4 2" xfId="6358" xr:uid="{00000000-0005-0000-0000-0000D6180000}"/>
    <cellStyle name="Currency 2 6 2 3 2 6 4 2 2" xfId="6359" xr:uid="{00000000-0005-0000-0000-0000D7180000}"/>
    <cellStyle name="Currency 2 6 2 3 2 6 4 3" xfId="6360" xr:uid="{00000000-0005-0000-0000-0000D8180000}"/>
    <cellStyle name="Currency 2 6 2 3 2 6 5" xfId="6361" xr:uid="{00000000-0005-0000-0000-0000D9180000}"/>
    <cellStyle name="Currency 2 6 2 3 2 6 5 2" xfId="6362" xr:uid="{00000000-0005-0000-0000-0000DA180000}"/>
    <cellStyle name="Currency 2 6 2 3 2 6 6" xfId="6363" xr:uid="{00000000-0005-0000-0000-0000DB180000}"/>
    <cellStyle name="Currency 2 6 2 3 2 6 6 2" xfId="6364" xr:uid="{00000000-0005-0000-0000-0000DC180000}"/>
    <cellStyle name="Currency 2 6 2 3 2 6 7" xfId="6365" xr:uid="{00000000-0005-0000-0000-0000DD180000}"/>
    <cellStyle name="Currency 2 6 2 3 2 7" xfId="6366" xr:uid="{00000000-0005-0000-0000-0000DE180000}"/>
    <cellStyle name="Currency 2 6 2 3 2 7 2" xfId="6367" xr:uid="{00000000-0005-0000-0000-0000DF180000}"/>
    <cellStyle name="Currency 2 6 2 3 2 7 2 2" xfId="6368" xr:uid="{00000000-0005-0000-0000-0000E0180000}"/>
    <cellStyle name="Currency 2 6 2 3 2 7 3" xfId="6369" xr:uid="{00000000-0005-0000-0000-0000E1180000}"/>
    <cellStyle name="Currency 2 6 2 3 2 8" xfId="6370" xr:uid="{00000000-0005-0000-0000-0000E2180000}"/>
    <cellStyle name="Currency 2 6 2 3 2 8 2" xfId="6371" xr:uid="{00000000-0005-0000-0000-0000E3180000}"/>
    <cellStyle name="Currency 2 6 2 3 2 8 2 2" xfId="6372" xr:uid="{00000000-0005-0000-0000-0000E4180000}"/>
    <cellStyle name="Currency 2 6 2 3 2 8 3" xfId="6373" xr:uid="{00000000-0005-0000-0000-0000E5180000}"/>
    <cellStyle name="Currency 2 6 2 3 2 9" xfId="6374" xr:uid="{00000000-0005-0000-0000-0000E6180000}"/>
    <cellStyle name="Currency 2 6 2 3 3" xfId="6375" xr:uid="{00000000-0005-0000-0000-0000E7180000}"/>
    <cellStyle name="Currency 2 6 2 3 3 10" xfId="6376" xr:uid="{00000000-0005-0000-0000-0000E8180000}"/>
    <cellStyle name="Currency 2 6 2 3 3 11" xfId="6377" xr:uid="{00000000-0005-0000-0000-0000E9180000}"/>
    <cellStyle name="Currency 2 6 2 3 3 12" xfId="6378" xr:uid="{00000000-0005-0000-0000-0000EA180000}"/>
    <cellStyle name="Currency 2 6 2 3 3 13" xfId="6379" xr:uid="{00000000-0005-0000-0000-0000EB180000}"/>
    <cellStyle name="Currency 2 6 2 3 3 2" xfId="6380" xr:uid="{00000000-0005-0000-0000-0000EC180000}"/>
    <cellStyle name="Currency 2 6 2 3 3 2 10" xfId="6381" xr:uid="{00000000-0005-0000-0000-0000ED180000}"/>
    <cellStyle name="Currency 2 6 2 3 3 2 2" xfId="6382" xr:uid="{00000000-0005-0000-0000-0000EE180000}"/>
    <cellStyle name="Currency 2 6 2 3 3 2 2 2" xfId="6383" xr:uid="{00000000-0005-0000-0000-0000EF180000}"/>
    <cellStyle name="Currency 2 6 2 3 3 2 2 3" xfId="6384" xr:uid="{00000000-0005-0000-0000-0000F0180000}"/>
    <cellStyle name="Currency 2 6 2 3 3 2 3" xfId="6385" xr:uid="{00000000-0005-0000-0000-0000F1180000}"/>
    <cellStyle name="Currency 2 6 2 3 3 2 3 2" xfId="6386" xr:uid="{00000000-0005-0000-0000-0000F2180000}"/>
    <cellStyle name="Currency 2 6 2 3 3 2 3 3" xfId="6387" xr:uid="{00000000-0005-0000-0000-0000F3180000}"/>
    <cellStyle name="Currency 2 6 2 3 3 2 3 4" xfId="6388" xr:uid="{00000000-0005-0000-0000-0000F4180000}"/>
    <cellStyle name="Currency 2 6 2 3 3 2 4" xfId="6389" xr:uid="{00000000-0005-0000-0000-0000F5180000}"/>
    <cellStyle name="Currency 2 6 2 3 3 2 4 2" xfId="6390" xr:uid="{00000000-0005-0000-0000-0000F6180000}"/>
    <cellStyle name="Currency 2 6 2 3 3 2 4 2 2" xfId="6391" xr:uid="{00000000-0005-0000-0000-0000F7180000}"/>
    <cellStyle name="Currency 2 6 2 3 3 2 4 3" xfId="6392" xr:uid="{00000000-0005-0000-0000-0000F8180000}"/>
    <cellStyle name="Currency 2 6 2 3 3 2 5" xfId="6393" xr:uid="{00000000-0005-0000-0000-0000F9180000}"/>
    <cellStyle name="Currency 2 6 2 3 3 2 5 2" xfId="6394" xr:uid="{00000000-0005-0000-0000-0000FA180000}"/>
    <cellStyle name="Currency 2 6 2 3 3 2 5 2 2" xfId="6395" xr:uid="{00000000-0005-0000-0000-0000FB180000}"/>
    <cellStyle name="Currency 2 6 2 3 3 2 5 3" xfId="6396" xr:uid="{00000000-0005-0000-0000-0000FC180000}"/>
    <cellStyle name="Currency 2 6 2 3 3 2 6" xfId="6397" xr:uid="{00000000-0005-0000-0000-0000FD180000}"/>
    <cellStyle name="Currency 2 6 2 3 3 2 6 2" xfId="6398" xr:uid="{00000000-0005-0000-0000-0000FE180000}"/>
    <cellStyle name="Currency 2 6 2 3 3 2 6 2 2" xfId="6399" xr:uid="{00000000-0005-0000-0000-0000FF180000}"/>
    <cellStyle name="Currency 2 6 2 3 3 2 6 3" xfId="6400" xr:uid="{00000000-0005-0000-0000-000000190000}"/>
    <cellStyle name="Currency 2 6 2 3 3 2 7" xfId="6401" xr:uid="{00000000-0005-0000-0000-000001190000}"/>
    <cellStyle name="Currency 2 6 2 3 3 2 7 2" xfId="6402" xr:uid="{00000000-0005-0000-0000-000002190000}"/>
    <cellStyle name="Currency 2 6 2 3 3 2 8" xfId="6403" xr:uid="{00000000-0005-0000-0000-000003190000}"/>
    <cellStyle name="Currency 2 6 2 3 3 2 8 2" xfId="6404" xr:uid="{00000000-0005-0000-0000-000004190000}"/>
    <cellStyle name="Currency 2 6 2 3 3 2 9" xfId="6405" xr:uid="{00000000-0005-0000-0000-000005190000}"/>
    <cellStyle name="Currency 2 6 2 3 3 3" xfId="6406" xr:uid="{00000000-0005-0000-0000-000006190000}"/>
    <cellStyle name="Currency 2 6 2 3 3 3 2" xfId="6407" xr:uid="{00000000-0005-0000-0000-000007190000}"/>
    <cellStyle name="Currency 2 6 2 3 3 3 2 2" xfId="6408" xr:uid="{00000000-0005-0000-0000-000008190000}"/>
    <cellStyle name="Currency 2 6 2 3 3 3 2 3" xfId="6409" xr:uid="{00000000-0005-0000-0000-000009190000}"/>
    <cellStyle name="Currency 2 6 2 3 3 3 3" xfId="6410" xr:uid="{00000000-0005-0000-0000-00000A190000}"/>
    <cellStyle name="Currency 2 6 2 3 3 4" xfId="6411" xr:uid="{00000000-0005-0000-0000-00000B190000}"/>
    <cellStyle name="Currency 2 6 2 3 3 4 2" xfId="6412" xr:uid="{00000000-0005-0000-0000-00000C190000}"/>
    <cellStyle name="Currency 2 6 2 3 3 4 3" xfId="6413" xr:uid="{00000000-0005-0000-0000-00000D190000}"/>
    <cellStyle name="Currency 2 6 2 3 3 4 4" xfId="6414" xr:uid="{00000000-0005-0000-0000-00000E190000}"/>
    <cellStyle name="Currency 2 6 2 3 3 5" xfId="6415" xr:uid="{00000000-0005-0000-0000-00000F190000}"/>
    <cellStyle name="Currency 2 6 2 3 3 5 2" xfId="6416" xr:uid="{00000000-0005-0000-0000-000010190000}"/>
    <cellStyle name="Currency 2 6 2 3 3 5 2 2" xfId="6417" xr:uid="{00000000-0005-0000-0000-000011190000}"/>
    <cellStyle name="Currency 2 6 2 3 3 5 3" xfId="6418" xr:uid="{00000000-0005-0000-0000-000012190000}"/>
    <cellStyle name="Currency 2 6 2 3 3 6" xfId="6419" xr:uid="{00000000-0005-0000-0000-000013190000}"/>
    <cellStyle name="Currency 2 6 2 3 3 6 2" xfId="6420" xr:uid="{00000000-0005-0000-0000-000014190000}"/>
    <cellStyle name="Currency 2 6 2 3 3 6 2 2" xfId="6421" xr:uid="{00000000-0005-0000-0000-000015190000}"/>
    <cellStyle name="Currency 2 6 2 3 3 6 3" xfId="6422" xr:uid="{00000000-0005-0000-0000-000016190000}"/>
    <cellStyle name="Currency 2 6 2 3 3 7" xfId="6423" xr:uid="{00000000-0005-0000-0000-000017190000}"/>
    <cellStyle name="Currency 2 6 2 3 3 7 2" xfId="6424" xr:uid="{00000000-0005-0000-0000-000018190000}"/>
    <cellStyle name="Currency 2 6 2 3 3 7 2 2" xfId="6425" xr:uid="{00000000-0005-0000-0000-000019190000}"/>
    <cellStyle name="Currency 2 6 2 3 3 7 3" xfId="6426" xr:uid="{00000000-0005-0000-0000-00001A190000}"/>
    <cellStyle name="Currency 2 6 2 3 3 8" xfId="6427" xr:uid="{00000000-0005-0000-0000-00001B190000}"/>
    <cellStyle name="Currency 2 6 2 3 3 8 2" xfId="6428" xr:uid="{00000000-0005-0000-0000-00001C190000}"/>
    <cellStyle name="Currency 2 6 2 3 3 9" xfId="6429" xr:uid="{00000000-0005-0000-0000-00001D190000}"/>
    <cellStyle name="Currency 2 6 2 3 3 9 2" xfId="6430" xr:uid="{00000000-0005-0000-0000-00001E190000}"/>
    <cellStyle name="Currency 2 6 2 3 4" xfId="6431" xr:uid="{00000000-0005-0000-0000-00001F190000}"/>
    <cellStyle name="Currency 2 6 2 3 4 2" xfId="6432" xr:uid="{00000000-0005-0000-0000-000020190000}"/>
    <cellStyle name="Currency 2 6 2 3 4 2 10" xfId="6433" xr:uid="{00000000-0005-0000-0000-000021190000}"/>
    <cellStyle name="Currency 2 6 2 3 4 2 11" xfId="6434" xr:uid="{00000000-0005-0000-0000-000022190000}"/>
    <cellStyle name="Currency 2 6 2 3 4 2 2" xfId="6435" xr:uid="{00000000-0005-0000-0000-000023190000}"/>
    <cellStyle name="Currency 2 6 2 3 4 2 2 2" xfId="6436" xr:uid="{00000000-0005-0000-0000-000024190000}"/>
    <cellStyle name="Currency 2 6 2 3 4 2 2 3" xfId="6437" xr:uid="{00000000-0005-0000-0000-000025190000}"/>
    <cellStyle name="Currency 2 6 2 3 4 2 3" xfId="6438" xr:uid="{00000000-0005-0000-0000-000026190000}"/>
    <cellStyle name="Currency 2 6 2 3 4 2 3 2" xfId="6439" xr:uid="{00000000-0005-0000-0000-000027190000}"/>
    <cellStyle name="Currency 2 6 2 3 4 2 3 3" xfId="6440" xr:uid="{00000000-0005-0000-0000-000028190000}"/>
    <cellStyle name="Currency 2 6 2 3 4 2 4" xfId="6441" xr:uid="{00000000-0005-0000-0000-000029190000}"/>
    <cellStyle name="Currency 2 6 2 3 4 2 4 2" xfId="6442" xr:uid="{00000000-0005-0000-0000-00002A190000}"/>
    <cellStyle name="Currency 2 6 2 3 4 2 4 2 2" xfId="6443" xr:uid="{00000000-0005-0000-0000-00002B190000}"/>
    <cellStyle name="Currency 2 6 2 3 4 2 4 3" xfId="6444" xr:uid="{00000000-0005-0000-0000-00002C190000}"/>
    <cellStyle name="Currency 2 6 2 3 4 2 5" xfId="6445" xr:uid="{00000000-0005-0000-0000-00002D190000}"/>
    <cellStyle name="Currency 2 6 2 3 4 2 5 2" xfId="6446" xr:uid="{00000000-0005-0000-0000-00002E190000}"/>
    <cellStyle name="Currency 2 6 2 3 4 2 5 2 2" xfId="6447" xr:uid="{00000000-0005-0000-0000-00002F190000}"/>
    <cellStyle name="Currency 2 6 2 3 4 2 5 3" xfId="6448" xr:uid="{00000000-0005-0000-0000-000030190000}"/>
    <cellStyle name="Currency 2 6 2 3 4 2 6" xfId="6449" xr:uid="{00000000-0005-0000-0000-000031190000}"/>
    <cellStyle name="Currency 2 6 2 3 4 2 6 2" xfId="6450" xr:uid="{00000000-0005-0000-0000-000032190000}"/>
    <cellStyle name="Currency 2 6 2 3 4 2 6 2 2" xfId="6451" xr:uid="{00000000-0005-0000-0000-000033190000}"/>
    <cellStyle name="Currency 2 6 2 3 4 2 6 3" xfId="6452" xr:uid="{00000000-0005-0000-0000-000034190000}"/>
    <cellStyle name="Currency 2 6 2 3 4 2 7" xfId="6453" xr:uid="{00000000-0005-0000-0000-000035190000}"/>
    <cellStyle name="Currency 2 6 2 3 4 2 7 2" xfId="6454" xr:uid="{00000000-0005-0000-0000-000036190000}"/>
    <cellStyle name="Currency 2 6 2 3 4 2 8" xfId="6455" xr:uid="{00000000-0005-0000-0000-000037190000}"/>
    <cellStyle name="Currency 2 6 2 3 4 2 8 2" xfId="6456" xr:uid="{00000000-0005-0000-0000-000038190000}"/>
    <cellStyle name="Currency 2 6 2 3 4 2 9" xfId="6457" xr:uid="{00000000-0005-0000-0000-000039190000}"/>
    <cellStyle name="Currency 2 6 2 3 4 3" xfId="6458" xr:uid="{00000000-0005-0000-0000-00003A190000}"/>
    <cellStyle name="Currency 2 6 2 3 4 3 2" xfId="6459" xr:uid="{00000000-0005-0000-0000-00003B190000}"/>
    <cellStyle name="Currency 2 6 2 3 4 3 2 2" xfId="6460" xr:uid="{00000000-0005-0000-0000-00003C190000}"/>
    <cellStyle name="Currency 2 6 2 3 4 3 2 3" xfId="6461" xr:uid="{00000000-0005-0000-0000-00003D190000}"/>
    <cellStyle name="Currency 2 6 2 3 4 3 3" xfId="6462" xr:uid="{00000000-0005-0000-0000-00003E190000}"/>
    <cellStyle name="Currency 2 6 2 3 4 4" xfId="6463" xr:uid="{00000000-0005-0000-0000-00003F190000}"/>
    <cellStyle name="Currency 2 6 2 3 4 4 2" xfId="6464" xr:uid="{00000000-0005-0000-0000-000040190000}"/>
    <cellStyle name="Currency 2 6 2 3 4 4 2 2" xfId="6465" xr:uid="{00000000-0005-0000-0000-000041190000}"/>
    <cellStyle name="Currency 2 6 2 3 4 4 3" xfId="6466" xr:uid="{00000000-0005-0000-0000-000042190000}"/>
    <cellStyle name="Currency 2 6 2 3 4 4 4" xfId="6467" xr:uid="{00000000-0005-0000-0000-000043190000}"/>
    <cellStyle name="Currency 2 6 2 3 4 5" xfId="6468" xr:uid="{00000000-0005-0000-0000-000044190000}"/>
    <cellStyle name="Currency 2 6 2 3 4 5 2" xfId="6469" xr:uid="{00000000-0005-0000-0000-000045190000}"/>
    <cellStyle name="Currency 2 6 2 3 4 5 2 2" xfId="6470" xr:uid="{00000000-0005-0000-0000-000046190000}"/>
    <cellStyle name="Currency 2 6 2 3 4 5 3" xfId="6471" xr:uid="{00000000-0005-0000-0000-000047190000}"/>
    <cellStyle name="Currency 2 6 2 3 4 6" xfId="6472" xr:uid="{00000000-0005-0000-0000-000048190000}"/>
    <cellStyle name="Currency 2 6 2 3 4 7" xfId="6473" xr:uid="{00000000-0005-0000-0000-000049190000}"/>
    <cellStyle name="Currency 2 6 2 3 5" xfId="6474" xr:uid="{00000000-0005-0000-0000-00004A190000}"/>
    <cellStyle name="Currency 2 6 2 3 5 10" xfId="6475" xr:uid="{00000000-0005-0000-0000-00004B190000}"/>
    <cellStyle name="Currency 2 6 2 3 5 2" xfId="6476" xr:uid="{00000000-0005-0000-0000-00004C190000}"/>
    <cellStyle name="Currency 2 6 2 3 5 2 2" xfId="6477" xr:uid="{00000000-0005-0000-0000-00004D190000}"/>
    <cellStyle name="Currency 2 6 2 3 5 2 3" xfId="6478" xr:uid="{00000000-0005-0000-0000-00004E190000}"/>
    <cellStyle name="Currency 2 6 2 3 5 3" xfId="6479" xr:uid="{00000000-0005-0000-0000-00004F190000}"/>
    <cellStyle name="Currency 2 6 2 3 5 3 2" xfId="6480" xr:uid="{00000000-0005-0000-0000-000050190000}"/>
    <cellStyle name="Currency 2 6 2 3 5 3 3" xfId="6481" xr:uid="{00000000-0005-0000-0000-000051190000}"/>
    <cellStyle name="Currency 2 6 2 3 5 4" xfId="6482" xr:uid="{00000000-0005-0000-0000-000052190000}"/>
    <cellStyle name="Currency 2 6 2 3 5 4 2" xfId="6483" xr:uid="{00000000-0005-0000-0000-000053190000}"/>
    <cellStyle name="Currency 2 6 2 3 5 4 2 2" xfId="6484" xr:uid="{00000000-0005-0000-0000-000054190000}"/>
    <cellStyle name="Currency 2 6 2 3 5 4 3" xfId="6485" xr:uid="{00000000-0005-0000-0000-000055190000}"/>
    <cellStyle name="Currency 2 6 2 3 5 5" xfId="6486" xr:uid="{00000000-0005-0000-0000-000056190000}"/>
    <cellStyle name="Currency 2 6 2 3 5 5 2" xfId="6487" xr:uid="{00000000-0005-0000-0000-000057190000}"/>
    <cellStyle name="Currency 2 6 2 3 5 5 2 2" xfId="6488" xr:uid="{00000000-0005-0000-0000-000058190000}"/>
    <cellStyle name="Currency 2 6 2 3 5 5 3" xfId="6489" xr:uid="{00000000-0005-0000-0000-000059190000}"/>
    <cellStyle name="Currency 2 6 2 3 5 6" xfId="6490" xr:uid="{00000000-0005-0000-0000-00005A190000}"/>
    <cellStyle name="Currency 2 6 2 3 5 6 2" xfId="6491" xr:uid="{00000000-0005-0000-0000-00005B190000}"/>
    <cellStyle name="Currency 2 6 2 3 5 6 2 2" xfId="6492" xr:uid="{00000000-0005-0000-0000-00005C190000}"/>
    <cellStyle name="Currency 2 6 2 3 5 6 3" xfId="6493" xr:uid="{00000000-0005-0000-0000-00005D190000}"/>
    <cellStyle name="Currency 2 6 2 3 5 7" xfId="6494" xr:uid="{00000000-0005-0000-0000-00005E190000}"/>
    <cellStyle name="Currency 2 6 2 3 5 7 2" xfId="6495" xr:uid="{00000000-0005-0000-0000-00005F190000}"/>
    <cellStyle name="Currency 2 6 2 3 5 8" xfId="6496" xr:uid="{00000000-0005-0000-0000-000060190000}"/>
    <cellStyle name="Currency 2 6 2 3 5 8 2" xfId="6497" xr:uid="{00000000-0005-0000-0000-000061190000}"/>
    <cellStyle name="Currency 2 6 2 3 5 9" xfId="6498" xr:uid="{00000000-0005-0000-0000-000062190000}"/>
    <cellStyle name="Currency 2 6 2 3 6" xfId="6499" xr:uid="{00000000-0005-0000-0000-000063190000}"/>
    <cellStyle name="Currency 2 6 2 3 6 10" xfId="6500" xr:uid="{00000000-0005-0000-0000-000064190000}"/>
    <cellStyle name="Currency 2 6 2 3 6 11" xfId="6501" xr:uid="{00000000-0005-0000-0000-000065190000}"/>
    <cellStyle name="Currency 2 6 2 3 6 12" xfId="6502" xr:uid="{00000000-0005-0000-0000-000066190000}"/>
    <cellStyle name="Currency 2 6 2 3 6 2" xfId="6503" xr:uid="{00000000-0005-0000-0000-000067190000}"/>
    <cellStyle name="Currency 2 6 2 3 6 2 2" xfId="6504" xr:uid="{00000000-0005-0000-0000-000068190000}"/>
    <cellStyle name="Currency 2 6 2 3 6 2 3" xfId="6505" xr:uid="{00000000-0005-0000-0000-000069190000}"/>
    <cellStyle name="Currency 2 6 2 3 6 3" xfId="6506" xr:uid="{00000000-0005-0000-0000-00006A190000}"/>
    <cellStyle name="Currency 2 6 2 3 6 3 2" xfId="6507" xr:uid="{00000000-0005-0000-0000-00006B190000}"/>
    <cellStyle name="Currency 2 6 2 3 6 3 3" xfId="6508" xr:uid="{00000000-0005-0000-0000-00006C190000}"/>
    <cellStyle name="Currency 2 6 2 3 6 4" xfId="6509" xr:uid="{00000000-0005-0000-0000-00006D190000}"/>
    <cellStyle name="Currency 2 6 2 3 6 5" xfId="6510" xr:uid="{00000000-0005-0000-0000-00006E190000}"/>
    <cellStyle name="Currency 2 6 2 3 6 5 2" xfId="6511" xr:uid="{00000000-0005-0000-0000-00006F190000}"/>
    <cellStyle name="Currency 2 6 2 3 6 5 2 2" xfId="6512" xr:uid="{00000000-0005-0000-0000-000070190000}"/>
    <cellStyle name="Currency 2 6 2 3 6 5 3" xfId="6513" xr:uid="{00000000-0005-0000-0000-000071190000}"/>
    <cellStyle name="Currency 2 6 2 3 6 6" xfId="6514" xr:uid="{00000000-0005-0000-0000-000072190000}"/>
    <cellStyle name="Currency 2 6 2 3 6 6 2" xfId="6515" xr:uid="{00000000-0005-0000-0000-000073190000}"/>
    <cellStyle name="Currency 2 6 2 3 6 6 2 2" xfId="6516" xr:uid="{00000000-0005-0000-0000-000074190000}"/>
    <cellStyle name="Currency 2 6 2 3 6 6 3" xfId="6517" xr:uid="{00000000-0005-0000-0000-000075190000}"/>
    <cellStyle name="Currency 2 6 2 3 6 7" xfId="6518" xr:uid="{00000000-0005-0000-0000-000076190000}"/>
    <cellStyle name="Currency 2 6 2 3 6 7 2" xfId="6519" xr:uid="{00000000-0005-0000-0000-000077190000}"/>
    <cellStyle name="Currency 2 6 2 3 6 7 2 2" xfId="6520" xr:uid="{00000000-0005-0000-0000-000078190000}"/>
    <cellStyle name="Currency 2 6 2 3 6 7 3" xfId="6521" xr:uid="{00000000-0005-0000-0000-000079190000}"/>
    <cellStyle name="Currency 2 6 2 3 6 8" xfId="6522" xr:uid="{00000000-0005-0000-0000-00007A190000}"/>
    <cellStyle name="Currency 2 6 2 3 6 8 2" xfId="6523" xr:uid="{00000000-0005-0000-0000-00007B190000}"/>
    <cellStyle name="Currency 2 6 2 3 6 9" xfId="6524" xr:uid="{00000000-0005-0000-0000-00007C190000}"/>
    <cellStyle name="Currency 2 6 2 3 6 9 2" xfId="6525" xr:uid="{00000000-0005-0000-0000-00007D190000}"/>
    <cellStyle name="Currency 2 6 2 3 7" xfId="6526" xr:uid="{00000000-0005-0000-0000-00007E190000}"/>
    <cellStyle name="Currency 2 6 2 3 7 2" xfId="6527" xr:uid="{00000000-0005-0000-0000-00007F190000}"/>
    <cellStyle name="Currency 2 6 2 3 7 3" xfId="6528" xr:uid="{00000000-0005-0000-0000-000080190000}"/>
    <cellStyle name="Currency 2 6 2 3 8" xfId="6529" xr:uid="{00000000-0005-0000-0000-000081190000}"/>
    <cellStyle name="Currency 2 6 2 3 8 2" xfId="6530" xr:uid="{00000000-0005-0000-0000-000082190000}"/>
    <cellStyle name="Currency 2 6 2 3 8 2 2" xfId="6531" xr:uid="{00000000-0005-0000-0000-000083190000}"/>
    <cellStyle name="Currency 2 6 2 3 8 3" xfId="6532" xr:uid="{00000000-0005-0000-0000-000084190000}"/>
    <cellStyle name="Currency 2 6 2 3 8 4" xfId="6533" xr:uid="{00000000-0005-0000-0000-000085190000}"/>
    <cellStyle name="Currency 2 6 2 3 9" xfId="6534" xr:uid="{00000000-0005-0000-0000-000086190000}"/>
    <cellStyle name="Currency 2 6 2 3 9 2" xfId="6535" xr:uid="{00000000-0005-0000-0000-000087190000}"/>
    <cellStyle name="Currency 2 6 2 3 9 2 2" xfId="6536" xr:uid="{00000000-0005-0000-0000-000088190000}"/>
    <cellStyle name="Currency 2 6 2 3 9 3" xfId="6537" xr:uid="{00000000-0005-0000-0000-000089190000}"/>
    <cellStyle name="Currency 2 6 2 4" xfId="6538" xr:uid="{00000000-0005-0000-0000-00008A190000}"/>
    <cellStyle name="Currency 2 6 2 4 2" xfId="6539" xr:uid="{00000000-0005-0000-0000-00008B190000}"/>
    <cellStyle name="Currency 2 6 2 4 2 10" xfId="6540" xr:uid="{00000000-0005-0000-0000-00008C190000}"/>
    <cellStyle name="Currency 2 6 2 4 2 2" xfId="6541" xr:uid="{00000000-0005-0000-0000-00008D190000}"/>
    <cellStyle name="Currency 2 6 2 4 2 2 2" xfId="6542" xr:uid="{00000000-0005-0000-0000-00008E190000}"/>
    <cellStyle name="Currency 2 6 2 4 2 2 3" xfId="6543" xr:uid="{00000000-0005-0000-0000-00008F190000}"/>
    <cellStyle name="Currency 2 6 2 4 2 3" xfId="6544" xr:uid="{00000000-0005-0000-0000-000090190000}"/>
    <cellStyle name="Currency 2 6 2 4 2 3 2" xfId="6545" xr:uid="{00000000-0005-0000-0000-000091190000}"/>
    <cellStyle name="Currency 2 6 2 4 2 3 3" xfId="6546" xr:uid="{00000000-0005-0000-0000-000092190000}"/>
    <cellStyle name="Currency 2 6 2 4 2 4" xfId="6547" xr:uid="{00000000-0005-0000-0000-000093190000}"/>
    <cellStyle name="Currency 2 6 2 4 2 4 2" xfId="6548" xr:uid="{00000000-0005-0000-0000-000094190000}"/>
    <cellStyle name="Currency 2 6 2 4 2 4 2 2" xfId="6549" xr:uid="{00000000-0005-0000-0000-000095190000}"/>
    <cellStyle name="Currency 2 6 2 4 2 4 3" xfId="6550" xr:uid="{00000000-0005-0000-0000-000096190000}"/>
    <cellStyle name="Currency 2 6 2 4 2 5" xfId="6551" xr:uid="{00000000-0005-0000-0000-000097190000}"/>
    <cellStyle name="Currency 2 6 2 4 2 5 2" xfId="6552" xr:uid="{00000000-0005-0000-0000-000098190000}"/>
    <cellStyle name="Currency 2 6 2 4 2 5 2 2" xfId="6553" xr:uid="{00000000-0005-0000-0000-000099190000}"/>
    <cellStyle name="Currency 2 6 2 4 2 5 3" xfId="6554" xr:uid="{00000000-0005-0000-0000-00009A190000}"/>
    <cellStyle name="Currency 2 6 2 4 2 6" xfId="6555" xr:uid="{00000000-0005-0000-0000-00009B190000}"/>
    <cellStyle name="Currency 2 6 2 4 2 6 2" xfId="6556" xr:uid="{00000000-0005-0000-0000-00009C190000}"/>
    <cellStyle name="Currency 2 6 2 4 2 6 2 2" xfId="6557" xr:uid="{00000000-0005-0000-0000-00009D190000}"/>
    <cellStyle name="Currency 2 6 2 4 2 6 3" xfId="6558" xr:uid="{00000000-0005-0000-0000-00009E190000}"/>
    <cellStyle name="Currency 2 6 2 4 2 7" xfId="6559" xr:uid="{00000000-0005-0000-0000-00009F190000}"/>
    <cellStyle name="Currency 2 6 2 4 2 7 2" xfId="6560" xr:uid="{00000000-0005-0000-0000-0000A0190000}"/>
    <cellStyle name="Currency 2 6 2 4 2 8" xfId="6561" xr:uid="{00000000-0005-0000-0000-0000A1190000}"/>
    <cellStyle name="Currency 2 6 2 4 2 8 2" xfId="6562" xr:uid="{00000000-0005-0000-0000-0000A2190000}"/>
    <cellStyle name="Currency 2 6 2 4 2 9" xfId="6563" xr:uid="{00000000-0005-0000-0000-0000A3190000}"/>
    <cellStyle name="Currency 2 6 2 4 3" xfId="6564" xr:uid="{00000000-0005-0000-0000-0000A4190000}"/>
    <cellStyle name="Currency 2 6 2 4 3 10" xfId="6565" xr:uid="{00000000-0005-0000-0000-0000A5190000}"/>
    <cellStyle name="Currency 2 6 2 4 3 2" xfId="6566" xr:uid="{00000000-0005-0000-0000-0000A6190000}"/>
    <cellStyle name="Currency 2 6 2 4 3 2 2" xfId="6567" xr:uid="{00000000-0005-0000-0000-0000A7190000}"/>
    <cellStyle name="Currency 2 6 2 4 3 2 3" xfId="6568" xr:uid="{00000000-0005-0000-0000-0000A8190000}"/>
    <cellStyle name="Currency 2 6 2 4 3 3" xfId="6569" xr:uid="{00000000-0005-0000-0000-0000A9190000}"/>
    <cellStyle name="Currency 2 6 2 4 3 3 2" xfId="6570" xr:uid="{00000000-0005-0000-0000-0000AA190000}"/>
    <cellStyle name="Currency 2 6 2 4 3 3 3" xfId="6571" xr:uid="{00000000-0005-0000-0000-0000AB190000}"/>
    <cellStyle name="Currency 2 6 2 4 3 4" xfId="6572" xr:uid="{00000000-0005-0000-0000-0000AC190000}"/>
    <cellStyle name="Currency 2 6 2 4 3 4 2" xfId="6573" xr:uid="{00000000-0005-0000-0000-0000AD190000}"/>
    <cellStyle name="Currency 2 6 2 4 3 4 2 2" xfId="6574" xr:uid="{00000000-0005-0000-0000-0000AE190000}"/>
    <cellStyle name="Currency 2 6 2 4 3 4 3" xfId="6575" xr:uid="{00000000-0005-0000-0000-0000AF190000}"/>
    <cellStyle name="Currency 2 6 2 4 3 5" xfId="6576" xr:uid="{00000000-0005-0000-0000-0000B0190000}"/>
    <cellStyle name="Currency 2 6 2 4 3 5 2" xfId="6577" xr:uid="{00000000-0005-0000-0000-0000B1190000}"/>
    <cellStyle name="Currency 2 6 2 4 3 5 2 2" xfId="6578" xr:uid="{00000000-0005-0000-0000-0000B2190000}"/>
    <cellStyle name="Currency 2 6 2 4 3 5 3" xfId="6579" xr:uid="{00000000-0005-0000-0000-0000B3190000}"/>
    <cellStyle name="Currency 2 6 2 4 3 6" xfId="6580" xr:uid="{00000000-0005-0000-0000-0000B4190000}"/>
    <cellStyle name="Currency 2 6 2 4 3 6 2" xfId="6581" xr:uid="{00000000-0005-0000-0000-0000B5190000}"/>
    <cellStyle name="Currency 2 6 2 4 3 6 2 2" xfId="6582" xr:uid="{00000000-0005-0000-0000-0000B6190000}"/>
    <cellStyle name="Currency 2 6 2 4 3 6 3" xfId="6583" xr:uid="{00000000-0005-0000-0000-0000B7190000}"/>
    <cellStyle name="Currency 2 6 2 4 3 7" xfId="6584" xr:uid="{00000000-0005-0000-0000-0000B8190000}"/>
    <cellStyle name="Currency 2 6 2 4 3 7 2" xfId="6585" xr:uid="{00000000-0005-0000-0000-0000B9190000}"/>
    <cellStyle name="Currency 2 6 2 4 3 8" xfId="6586" xr:uid="{00000000-0005-0000-0000-0000BA190000}"/>
    <cellStyle name="Currency 2 6 2 4 3 8 2" xfId="6587" xr:uid="{00000000-0005-0000-0000-0000BB190000}"/>
    <cellStyle name="Currency 2 6 2 4 3 9" xfId="6588" xr:uid="{00000000-0005-0000-0000-0000BC190000}"/>
    <cellStyle name="Currency 2 6 2 4 4" xfId="6589" xr:uid="{00000000-0005-0000-0000-0000BD190000}"/>
    <cellStyle name="Currency 2 6 2 4 4 10" xfId="6590" xr:uid="{00000000-0005-0000-0000-0000BE190000}"/>
    <cellStyle name="Currency 2 6 2 4 4 2" xfId="6591" xr:uid="{00000000-0005-0000-0000-0000BF190000}"/>
    <cellStyle name="Currency 2 6 2 4 4 3" xfId="6592" xr:uid="{00000000-0005-0000-0000-0000C0190000}"/>
    <cellStyle name="Currency 2 6 2 4 4 3 2" xfId="6593" xr:uid="{00000000-0005-0000-0000-0000C1190000}"/>
    <cellStyle name="Currency 2 6 2 4 4 3 2 2" xfId="6594" xr:uid="{00000000-0005-0000-0000-0000C2190000}"/>
    <cellStyle name="Currency 2 6 2 4 4 3 3" xfId="6595" xr:uid="{00000000-0005-0000-0000-0000C3190000}"/>
    <cellStyle name="Currency 2 6 2 4 4 4" xfId="6596" xr:uid="{00000000-0005-0000-0000-0000C4190000}"/>
    <cellStyle name="Currency 2 6 2 4 4 4 2" xfId="6597" xr:uid="{00000000-0005-0000-0000-0000C5190000}"/>
    <cellStyle name="Currency 2 6 2 4 4 4 2 2" xfId="6598" xr:uid="{00000000-0005-0000-0000-0000C6190000}"/>
    <cellStyle name="Currency 2 6 2 4 4 4 3" xfId="6599" xr:uid="{00000000-0005-0000-0000-0000C7190000}"/>
    <cellStyle name="Currency 2 6 2 4 4 5" xfId="6600" xr:uid="{00000000-0005-0000-0000-0000C8190000}"/>
    <cellStyle name="Currency 2 6 2 4 4 5 2" xfId="6601" xr:uid="{00000000-0005-0000-0000-0000C9190000}"/>
    <cellStyle name="Currency 2 6 2 4 4 5 2 2" xfId="6602" xr:uid="{00000000-0005-0000-0000-0000CA190000}"/>
    <cellStyle name="Currency 2 6 2 4 4 5 3" xfId="6603" xr:uid="{00000000-0005-0000-0000-0000CB190000}"/>
    <cellStyle name="Currency 2 6 2 4 4 6" xfId="6604" xr:uid="{00000000-0005-0000-0000-0000CC190000}"/>
    <cellStyle name="Currency 2 6 2 4 4 6 2" xfId="6605" xr:uid="{00000000-0005-0000-0000-0000CD190000}"/>
    <cellStyle name="Currency 2 6 2 4 4 7" xfId="6606" xr:uid="{00000000-0005-0000-0000-0000CE190000}"/>
    <cellStyle name="Currency 2 6 2 4 4 7 2" xfId="6607" xr:uid="{00000000-0005-0000-0000-0000CF190000}"/>
    <cellStyle name="Currency 2 6 2 4 4 8" xfId="6608" xr:uid="{00000000-0005-0000-0000-0000D0190000}"/>
    <cellStyle name="Currency 2 6 2 4 4 9" xfId="6609" xr:uid="{00000000-0005-0000-0000-0000D1190000}"/>
    <cellStyle name="Currency 2 6 2 4 5" xfId="6610" xr:uid="{00000000-0005-0000-0000-0000D2190000}"/>
    <cellStyle name="Currency 2 6 2 4 5 2" xfId="6611" xr:uid="{00000000-0005-0000-0000-0000D3190000}"/>
    <cellStyle name="Currency 2 6 2 4 5 3" xfId="6612" xr:uid="{00000000-0005-0000-0000-0000D4190000}"/>
    <cellStyle name="Currency 2 6 2 4 5 4" xfId="6613" xr:uid="{00000000-0005-0000-0000-0000D5190000}"/>
    <cellStyle name="Currency 2 6 2 4 6" xfId="6614" xr:uid="{00000000-0005-0000-0000-0000D6190000}"/>
    <cellStyle name="Currency 2 6 2 4 6 2" xfId="6615" xr:uid="{00000000-0005-0000-0000-0000D7190000}"/>
    <cellStyle name="Currency 2 6 2 4 6 2 2" xfId="6616" xr:uid="{00000000-0005-0000-0000-0000D8190000}"/>
    <cellStyle name="Currency 2 6 2 4 6 2 2 2" xfId="6617" xr:uid="{00000000-0005-0000-0000-0000D9190000}"/>
    <cellStyle name="Currency 2 6 2 4 6 2 3" xfId="6618" xr:uid="{00000000-0005-0000-0000-0000DA190000}"/>
    <cellStyle name="Currency 2 6 2 4 6 3" xfId="6619" xr:uid="{00000000-0005-0000-0000-0000DB190000}"/>
    <cellStyle name="Currency 2 6 2 4 6 3 2" xfId="6620" xr:uid="{00000000-0005-0000-0000-0000DC190000}"/>
    <cellStyle name="Currency 2 6 2 4 6 3 2 2" xfId="6621" xr:uid="{00000000-0005-0000-0000-0000DD190000}"/>
    <cellStyle name="Currency 2 6 2 4 6 3 3" xfId="6622" xr:uid="{00000000-0005-0000-0000-0000DE190000}"/>
    <cellStyle name="Currency 2 6 2 4 6 4" xfId="6623" xr:uid="{00000000-0005-0000-0000-0000DF190000}"/>
    <cellStyle name="Currency 2 6 2 4 6 4 2" xfId="6624" xr:uid="{00000000-0005-0000-0000-0000E0190000}"/>
    <cellStyle name="Currency 2 6 2 4 6 4 2 2" xfId="6625" xr:uid="{00000000-0005-0000-0000-0000E1190000}"/>
    <cellStyle name="Currency 2 6 2 4 6 4 3" xfId="6626" xr:uid="{00000000-0005-0000-0000-0000E2190000}"/>
    <cellStyle name="Currency 2 6 2 4 6 5" xfId="6627" xr:uid="{00000000-0005-0000-0000-0000E3190000}"/>
    <cellStyle name="Currency 2 6 2 4 6 5 2" xfId="6628" xr:uid="{00000000-0005-0000-0000-0000E4190000}"/>
    <cellStyle name="Currency 2 6 2 4 6 6" xfId="6629" xr:uid="{00000000-0005-0000-0000-0000E5190000}"/>
    <cellStyle name="Currency 2 6 2 4 6 6 2" xfId="6630" xr:uid="{00000000-0005-0000-0000-0000E6190000}"/>
    <cellStyle name="Currency 2 6 2 4 6 7" xfId="6631" xr:uid="{00000000-0005-0000-0000-0000E7190000}"/>
    <cellStyle name="Currency 2 6 2 4 7" xfId="6632" xr:uid="{00000000-0005-0000-0000-0000E8190000}"/>
    <cellStyle name="Currency 2 6 2 4 7 2" xfId="6633" xr:uid="{00000000-0005-0000-0000-0000E9190000}"/>
    <cellStyle name="Currency 2 6 2 4 7 2 2" xfId="6634" xr:uid="{00000000-0005-0000-0000-0000EA190000}"/>
    <cellStyle name="Currency 2 6 2 4 7 3" xfId="6635" xr:uid="{00000000-0005-0000-0000-0000EB190000}"/>
    <cellStyle name="Currency 2 6 2 4 8" xfId="6636" xr:uid="{00000000-0005-0000-0000-0000EC190000}"/>
    <cellStyle name="Currency 2 6 2 4 8 2" xfId="6637" xr:uid="{00000000-0005-0000-0000-0000ED190000}"/>
    <cellStyle name="Currency 2 6 2 4 8 2 2" xfId="6638" xr:uid="{00000000-0005-0000-0000-0000EE190000}"/>
    <cellStyle name="Currency 2 6 2 4 8 3" xfId="6639" xr:uid="{00000000-0005-0000-0000-0000EF190000}"/>
    <cellStyle name="Currency 2 6 2 4 9" xfId="6640" xr:uid="{00000000-0005-0000-0000-0000F0190000}"/>
    <cellStyle name="Currency 2 6 2 5" xfId="6641" xr:uid="{00000000-0005-0000-0000-0000F1190000}"/>
    <cellStyle name="Currency 2 6 2 5 10" xfId="6642" xr:uid="{00000000-0005-0000-0000-0000F2190000}"/>
    <cellStyle name="Currency 2 6 2 5 11" xfId="6643" xr:uid="{00000000-0005-0000-0000-0000F3190000}"/>
    <cellStyle name="Currency 2 6 2 5 12" xfId="6644" xr:uid="{00000000-0005-0000-0000-0000F4190000}"/>
    <cellStyle name="Currency 2 6 2 5 13" xfId="6645" xr:uid="{00000000-0005-0000-0000-0000F5190000}"/>
    <cellStyle name="Currency 2 6 2 5 2" xfId="6646" xr:uid="{00000000-0005-0000-0000-0000F6190000}"/>
    <cellStyle name="Currency 2 6 2 5 2 10" xfId="6647" xr:uid="{00000000-0005-0000-0000-0000F7190000}"/>
    <cellStyle name="Currency 2 6 2 5 2 2" xfId="6648" xr:uid="{00000000-0005-0000-0000-0000F8190000}"/>
    <cellStyle name="Currency 2 6 2 5 2 2 2" xfId="6649" xr:uid="{00000000-0005-0000-0000-0000F9190000}"/>
    <cellStyle name="Currency 2 6 2 5 2 2 3" xfId="6650" xr:uid="{00000000-0005-0000-0000-0000FA190000}"/>
    <cellStyle name="Currency 2 6 2 5 2 3" xfId="6651" xr:uid="{00000000-0005-0000-0000-0000FB190000}"/>
    <cellStyle name="Currency 2 6 2 5 2 3 2" xfId="6652" xr:uid="{00000000-0005-0000-0000-0000FC190000}"/>
    <cellStyle name="Currency 2 6 2 5 2 3 3" xfId="6653" xr:uid="{00000000-0005-0000-0000-0000FD190000}"/>
    <cellStyle name="Currency 2 6 2 5 2 3 4" xfId="6654" xr:uid="{00000000-0005-0000-0000-0000FE190000}"/>
    <cellStyle name="Currency 2 6 2 5 2 4" xfId="6655" xr:uid="{00000000-0005-0000-0000-0000FF190000}"/>
    <cellStyle name="Currency 2 6 2 5 2 4 2" xfId="6656" xr:uid="{00000000-0005-0000-0000-0000001A0000}"/>
    <cellStyle name="Currency 2 6 2 5 2 4 2 2" xfId="6657" xr:uid="{00000000-0005-0000-0000-0000011A0000}"/>
    <cellStyle name="Currency 2 6 2 5 2 4 3" xfId="6658" xr:uid="{00000000-0005-0000-0000-0000021A0000}"/>
    <cellStyle name="Currency 2 6 2 5 2 5" xfId="6659" xr:uid="{00000000-0005-0000-0000-0000031A0000}"/>
    <cellStyle name="Currency 2 6 2 5 2 5 2" xfId="6660" xr:uid="{00000000-0005-0000-0000-0000041A0000}"/>
    <cellStyle name="Currency 2 6 2 5 2 5 2 2" xfId="6661" xr:uid="{00000000-0005-0000-0000-0000051A0000}"/>
    <cellStyle name="Currency 2 6 2 5 2 5 3" xfId="6662" xr:uid="{00000000-0005-0000-0000-0000061A0000}"/>
    <cellStyle name="Currency 2 6 2 5 2 6" xfId="6663" xr:uid="{00000000-0005-0000-0000-0000071A0000}"/>
    <cellStyle name="Currency 2 6 2 5 2 6 2" xfId="6664" xr:uid="{00000000-0005-0000-0000-0000081A0000}"/>
    <cellStyle name="Currency 2 6 2 5 2 6 2 2" xfId="6665" xr:uid="{00000000-0005-0000-0000-0000091A0000}"/>
    <cellStyle name="Currency 2 6 2 5 2 6 3" xfId="6666" xr:uid="{00000000-0005-0000-0000-00000A1A0000}"/>
    <cellStyle name="Currency 2 6 2 5 2 7" xfId="6667" xr:uid="{00000000-0005-0000-0000-00000B1A0000}"/>
    <cellStyle name="Currency 2 6 2 5 2 7 2" xfId="6668" xr:uid="{00000000-0005-0000-0000-00000C1A0000}"/>
    <cellStyle name="Currency 2 6 2 5 2 8" xfId="6669" xr:uid="{00000000-0005-0000-0000-00000D1A0000}"/>
    <cellStyle name="Currency 2 6 2 5 2 8 2" xfId="6670" xr:uid="{00000000-0005-0000-0000-00000E1A0000}"/>
    <cellStyle name="Currency 2 6 2 5 2 9" xfId="6671" xr:uid="{00000000-0005-0000-0000-00000F1A0000}"/>
    <cellStyle name="Currency 2 6 2 5 3" xfId="6672" xr:uid="{00000000-0005-0000-0000-0000101A0000}"/>
    <cellStyle name="Currency 2 6 2 5 3 2" xfId="6673" xr:uid="{00000000-0005-0000-0000-0000111A0000}"/>
    <cellStyle name="Currency 2 6 2 5 3 2 2" xfId="6674" xr:uid="{00000000-0005-0000-0000-0000121A0000}"/>
    <cellStyle name="Currency 2 6 2 5 3 2 3" xfId="6675" xr:uid="{00000000-0005-0000-0000-0000131A0000}"/>
    <cellStyle name="Currency 2 6 2 5 3 3" xfId="6676" xr:uid="{00000000-0005-0000-0000-0000141A0000}"/>
    <cellStyle name="Currency 2 6 2 5 4" xfId="6677" xr:uid="{00000000-0005-0000-0000-0000151A0000}"/>
    <cellStyle name="Currency 2 6 2 5 4 2" xfId="6678" xr:uid="{00000000-0005-0000-0000-0000161A0000}"/>
    <cellStyle name="Currency 2 6 2 5 4 3" xfId="6679" xr:uid="{00000000-0005-0000-0000-0000171A0000}"/>
    <cellStyle name="Currency 2 6 2 5 4 4" xfId="6680" xr:uid="{00000000-0005-0000-0000-0000181A0000}"/>
    <cellStyle name="Currency 2 6 2 5 5" xfId="6681" xr:uid="{00000000-0005-0000-0000-0000191A0000}"/>
    <cellStyle name="Currency 2 6 2 5 5 2" xfId="6682" xr:uid="{00000000-0005-0000-0000-00001A1A0000}"/>
    <cellStyle name="Currency 2 6 2 5 5 2 2" xfId="6683" xr:uid="{00000000-0005-0000-0000-00001B1A0000}"/>
    <cellStyle name="Currency 2 6 2 5 5 3" xfId="6684" xr:uid="{00000000-0005-0000-0000-00001C1A0000}"/>
    <cellStyle name="Currency 2 6 2 5 6" xfId="6685" xr:uid="{00000000-0005-0000-0000-00001D1A0000}"/>
    <cellStyle name="Currency 2 6 2 5 6 2" xfId="6686" xr:uid="{00000000-0005-0000-0000-00001E1A0000}"/>
    <cellStyle name="Currency 2 6 2 5 6 2 2" xfId="6687" xr:uid="{00000000-0005-0000-0000-00001F1A0000}"/>
    <cellStyle name="Currency 2 6 2 5 6 3" xfId="6688" xr:uid="{00000000-0005-0000-0000-0000201A0000}"/>
    <cellStyle name="Currency 2 6 2 5 7" xfId="6689" xr:uid="{00000000-0005-0000-0000-0000211A0000}"/>
    <cellStyle name="Currency 2 6 2 5 7 2" xfId="6690" xr:uid="{00000000-0005-0000-0000-0000221A0000}"/>
    <cellStyle name="Currency 2 6 2 5 7 2 2" xfId="6691" xr:uid="{00000000-0005-0000-0000-0000231A0000}"/>
    <cellStyle name="Currency 2 6 2 5 7 3" xfId="6692" xr:uid="{00000000-0005-0000-0000-0000241A0000}"/>
    <cellStyle name="Currency 2 6 2 5 8" xfId="6693" xr:uid="{00000000-0005-0000-0000-0000251A0000}"/>
    <cellStyle name="Currency 2 6 2 5 8 2" xfId="6694" xr:uid="{00000000-0005-0000-0000-0000261A0000}"/>
    <cellStyle name="Currency 2 6 2 5 9" xfId="6695" xr:uid="{00000000-0005-0000-0000-0000271A0000}"/>
    <cellStyle name="Currency 2 6 2 5 9 2" xfId="6696" xr:uid="{00000000-0005-0000-0000-0000281A0000}"/>
    <cellStyle name="Currency 2 6 2 6" xfId="6697" xr:uid="{00000000-0005-0000-0000-0000291A0000}"/>
    <cellStyle name="Currency 2 6 2 6 2" xfId="6698" xr:uid="{00000000-0005-0000-0000-00002A1A0000}"/>
    <cellStyle name="Currency 2 6 2 6 2 10" xfId="6699" xr:uid="{00000000-0005-0000-0000-00002B1A0000}"/>
    <cellStyle name="Currency 2 6 2 6 2 11" xfId="6700" xr:uid="{00000000-0005-0000-0000-00002C1A0000}"/>
    <cellStyle name="Currency 2 6 2 6 2 2" xfId="6701" xr:uid="{00000000-0005-0000-0000-00002D1A0000}"/>
    <cellStyle name="Currency 2 6 2 6 2 2 2" xfId="6702" xr:uid="{00000000-0005-0000-0000-00002E1A0000}"/>
    <cellStyle name="Currency 2 6 2 6 2 2 3" xfId="6703" xr:uid="{00000000-0005-0000-0000-00002F1A0000}"/>
    <cellStyle name="Currency 2 6 2 6 2 3" xfId="6704" xr:uid="{00000000-0005-0000-0000-0000301A0000}"/>
    <cellStyle name="Currency 2 6 2 6 2 3 2" xfId="6705" xr:uid="{00000000-0005-0000-0000-0000311A0000}"/>
    <cellStyle name="Currency 2 6 2 6 2 3 3" xfId="6706" xr:uid="{00000000-0005-0000-0000-0000321A0000}"/>
    <cellStyle name="Currency 2 6 2 6 2 4" xfId="6707" xr:uid="{00000000-0005-0000-0000-0000331A0000}"/>
    <cellStyle name="Currency 2 6 2 6 2 4 2" xfId="6708" xr:uid="{00000000-0005-0000-0000-0000341A0000}"/>
    <cellStyle name="Currency 2 6 2 6 2 4 2 2" xfId="6709" xr:uid="{00000000-0005-0000-0000-0000351A0000}"/>
    <cellStyle name="Currency 2 6 2 6 2 4 3" xfId="6710" xr:uid="{00000000-0005-0000-0000-0000361A0000}"/>
    <cellStyle name="Currency 2 6 2 6 2 5" xfId="6711" xr:uid="{00000000-0005-0000-0000-0000371A0000}"/>
    <cellStyle name="Currency 2 6 2 6 2 5 2" xfId="6712" xr:uid="{00000000-0005-0000-0000-0000381A0000}"/>
    <cellStyle name="Currency 2 6 2 6 2 5 2 2" xfId="6713" xr:uid="{00000000-0005-0000-0000-0000391A0000}"/>
    <cellStyle name="Currency 2 6 2 6 2 5 3" xfId="6714" xr:uid="{00000000-0005-0000-0000-00003A1A0000}"/>
    <cellStyle name="Currency 2 6 2 6 2 6" xfId="6715" xr:uid="{00000000-0005-0000-0000-00003B1A0000}"/>
    <cellStyle name="Currency 2 6 2 6 2 6 2" xfId="6716" xr:uid="{00000000-0005-0000-0000-00003C1A0000}"/>
    <cellStyle name="Currency 2 6 2 6 2 6 2 2" xfId="6717" xr:uid="{00000000-0005-0000-0000-00003D1A0000}"/>
    <cellStyle name="Currency 2 6 2 6 2 6 3" xfId="6718" xr:uid="{00000000-0005-0000-0000-00003E1A0000}"/>
    <cellStyle name="Currency 2 6 2 6 2 7" xfId="6719" xr:uid="{00000000-0005-0000-0000-00003F1A0000}"/>
    <cellStyle name="Currency 2 6 2 6 2 7 2" xfId="6720" xr:uid="{00000000-0005-0000-0000-0000401A0000}"/>
    <cellStyle name="Currency 2 6 2 6 2 8" xfId="6721" xr:uid="{00000000-0005-0000-0000-0000411A0000}"/>
    <cellStyle name="Currency 2 6 2 6 2 8 2" xfId="6722" xr:uid="{00000000-0005-0000-0000-0000421A0000}"/>
    <cellStyle name="Currency 2 6 2 6 2 9" xfId="6723" xr:uid="{00000000-0005-0000-0000-0000431A0000}"/>
    <cellStyle name="Currency 2 6 2 6 3" xfId="6724" xr:uid="{00000000-0005-0000-0000-0000441A0000}"/>
    <cellStyle name="Currency 2 6 2 6 3 2" xfId="6725" xr:uid="{00000000-0005-0000-0000-0000451A0000}"/>
    <cellStyle name="Currency 2 6 2 6 3 2 2" xfId="6726" xr:uid="{00000000-0005-0000-0000-0000461A0000}"/>
    <cellStyle name="Currency 2 6 2 6 3 2 3" xfId="6727" xr:uid="{00000000-0005-0000-0000-0000471A0000}"/>
    <cellStyle name="Currency 2 6 2 6 3 3" xfId="6728" xr:uid="{00000000-0005-0000-0000-0000481A0000}"/>
    <cellStyle name="Currency 2 6 2 6 4" xfId="6729" xr:uid="{00000000-0005-0000-0000-0000491A0000}"/>
    <cellStyle name="Currency 2 6 2 6 4 2" xfId="6730" xr:uid="{00000000-0005-0000-0000-00004A1A0000}"/>
    <cellStyle name="Currency 2 6 2 6 4 2 2" xfId="6731" xr:uid="{00000000-0005-0000-0000-00004B1A0000}"/>
    <cellStyle name="Currency 2 6 2 6 4 3" xfId="6732" xr:uid="{00000000-0005-0000-0000-00004C1A0000}"/>
    <cellStyle name="Currency 2 6 2 6 4 4" xfId="6733" xr:uid="{00000000-0005-0000-0000-00004D1A0000}"/>
    <cellStyle name="Currency 2 6 2 6 5" xfId="6734" xr:uid="{00000000-0005-0000-0000-00004E1A0000}"/>
    <cellStyle name="Currency 2 6 2 6 5 2" xfId="6735" xr:uid="{00000000-0005-0000-0000-00004F1A0000}"/>
    <cellStyle name="Currency 2 6 2 6 5 2 2" xfId="6736" xr:uid="{00000000-0005-0000-0000-0000501A0000}"/>
    <cellStyle name="Currency 2 6 2 6 5 3" xfId="6737" xr:uid="{00000000-0005-0000-0000-0000511A0000}"/>
    <cellStyle name="Currency 2 6 2 6 6" xfId="6738" xr:uid="{00000000-0005-0000-0000-0000521A0000}"/>
    <cellStyle name="Currency 2 6 2 6 7" xfId="6739" xr:uid="{00000000-0005-0000-0000-0000531A0000}"/>
    <cellStyle name="Currency 2 6 2 7" xfId="6740" xr:uid="{00000000-0005-0000-0000-0000541A0000}"/>
    <cellStyle name="Currency 2 6 2 7 10" xfId="6741" xr:uid="{00000000-0005-0000-0000-0000551A0000}"/>
    <cellStyle name="Currency 2 6 2 7 2" xfId="6742" xr:uid="{00000000-0005-0000-0000-0000561A0000}"/>
    <cellStyle name="Currency 2 6 2 7 2 2" xfId="6743" xr:uid="{00000000-0005-0000-0000-0000571A0000}"/>
    <cellStyle name="Currency 2 6 2 7 2 3" xfId="6744" xr:uid="{00000000-0005-0000-0000-0000581A0000}"/>
    <cellStyle name="Currency 2 6 2 7 3" xfId="6745" xr:uid="{00000000-0005-0000-0000-0000591A0000}"/>
    <cellStyle name="Currency 2 6 2 7 3 2" xfId="6746" xr:uid="{00000000-0005-0000-0000-00005A1A0000}"/>
    <cellStyle name="Currency 2 6 2 7 3 3" xfId="6747" xr:uid="{00000000-0005-0000-0000-00005B1A0000}"/>
    <cellStyle name="Currency 2 6 2 7 4" xfId="6748" xr:uid="{00000000-0005-0000-0000-00005C1A0000}"/>
    <cellStyle name="Currency 2 6 2 7 4 2" xfId="6749" xr:uid="{00000000-0005-0000-0000-00005D1A0000}"/>
    <cellStyle name="Currency 2 6 2 7 4 2 2" xfId="6750" xr:uid="{00000000-0005-0000-0000-00005E1A0000}"/>
    <cellStyle name="Currency 2 6 2 7 4 3" xfId="6751" xr:uid="{00000000-0005-0000-0000-00005F1A0000}"/>
    <cellStyle name="Currency 2 6 2 7 5" xfId="6752" xr:uid="{00000000-0005-0000-0000-0000601A0000}"/>
    <cellStyle name="Currency 2 6 2 7 5 2" xfId="6753" xr:uid="{00000000-0005-0000-0000-0000611A0000}"/>
    <cellStyle name="Currency 2 6 2 7 5 2 2" xfId="6754" xr:uid="{00000000-0005-0000-0000-0000621A0000}"/>
    <cellStyle name="Currency 2 6 2 7 5 3" xfId="6755" xr:uid="{00000000-0005-0000-0000-0000631A0000}"/>
    <cellStyle name="Currency 2 6 2 7 6" xfId="6756" xr:uid="{00000000-0005-0000-0000-0000641A0000}"/>
    <cellStyle name="Currency 2 6 2 7 6 2" xfId="6757" xr:uid="{00000000-0005-0000-0000-0000651A0000}"/>
    <cellStyle name="Currency 2 6 2 7 6 2 2" xfId="6758" xr:uid="{00000000-0005-0000-0000-0000661A0000}"/>
    <cellStyle name="Currency 2 6 2 7 6 3" xfId="6759" xr:uid="{00000000-0005-0000-0000-0000671A0000}"/>
    <cellStyle name="Currency 2 6 2 7 7" xfId="6760" xr:uid="{00000000-0005-0000-0000-0000681A0000}"/>
    <cellStyle name="Currency 2 6 2 7 7 2" xfId="6761" xr:uid="{00000000-0005-0000-0000-0000691A0000}"/>
    <cellStyle name="Currency 2 6 2 7 8" xfId="6762" xr:uid="{00000000-0005-0000-0000-00006A1A0000}"/>
    <cellStyle name="Currency 2 6 2 7 8 2" xfId="6763" xr:uid="{00000000-0005-0000-0000-00006B1A0000}"/>
    <cellStyle name="Currency 2 6 2 7 9" xfId="6764" xr:uid="{00000000-0005-0000-0000-00006C1A0000}"/>
    <cellStyle name="Currency 2 6 2 8" xfId="6765" xr:uid="{00000000-0005-0000-0000-00006D1A0000}"/>
    <cellStyle name="Currency 2 6 2 8 10" xfId="6766" xr:uid="{00000000-0005-0000-0000-00006E1A0000}"/>
    <cellStyle name="Currency 2 6 2 8 11" xfId="6767" xr:uid="{00000000-0005-0000-0000-00006F1A0000}"/>
    <cellStyle name="Currency 2 6 2 8 12" xfId="6768" xr:uid="{00000000-0005-0000-0000-0000701A0000}"/>
    <cellStyle name="Currency 2 6 2 8 2" xfId="6769" xr:uid="{00000000-0005-0000-0000-0000711A0000}"/>
    <cellStyle name="Currency 2 6 2 8 2 2" xfId="6770" xr:uid="{00000000-0005-0000-0000-0000721A0000}"/>
    <cellStyle name="Currency 2 6 2 8 2 3" xfId="6771" xr:uid="{00000000-0005-0000-0000-0000731A0000}"/>
    <cellStyle name="Currency 2 6 2 8 3" xfId="6772" xr:uid="{00000000-0005-0000-0000-0000741A0000}"/>
    <cellStyle name="Currency 2 6 2 8 3 2" xfId="6773" xr:uid="{00000000-0005-0000-0000-0000751A0000}"/>
    <cellStyle name="Currency 2 6 2 8 3 3" xfId="6774" xr:uid="{00000000-0005-0000-0000-0000761A0000}"/>
    <cellStyle name="Currency 2 6 2 8 4" xfId="6775" xr:uid="{00000000-0005-0000-0000-0000771A0000}"/>
    <cellStyle name="Currency 2 6 2 8 5" xfId="6776" xr:uid="{00000000-0005-0000-0000-0000781A0000}"/>
    <cellStyle name="Currency 2 6 2 8 5 2" xfId="6777" xr:uid="{00000000-0005-0000-0000-0000791A0000}"/>
    <cellStyle name="Currency 2 6 2 8 5 2 2" xfId="6778" xr:uid="{00000000-0005-0000-0000-00007A1A0000}"/>
    <cellStyle name="Currency 2 6 2 8 5 3" xfId="6779" xr:uid="{00000000-0005-0000-0000-00007B1A0000}"/>
    <cellStyle name="Currency 2 6 2 8 6" xfId="6780" xr:uid="{00000000-0005-0000-0000-00007C1A0000}"/>
    <cellStyle name="Currency 2 6 2 8 6 2" xfId="6781" xr:uid="{00000000-0005-0000-0000-00007D1A0000}"/>
    <cellStyle name="Currency 2 6 2 8 6 2 2" xfId="6782" xr:uid="{00000000-0005-0000-0000-00007E1A0000}"/>
    <cellStyle name="Currency 2 6 2 8 6 3" xfId="6783" xr:uid="{00000000-0005-0000-0000-00007F1A0000}"/>
    <cellStyle name="Currency 2 6 2 8 7" xfId="6784" xr:uid="{00000000-0005-0000-0000-0000801A0000}"/>
    <cellStyle name="Currency 2 6 2 8 7 2" xfId="6785" xr:uid="{00000000-0005-0000-0000-0000811A0000}"/>
    <cellStyle name="Currency 2 6 2 8 7 2 2" xfId="6786" xr:uid="{00000000-0005-0000-0000-0000821A0000}"/>
    <cellStyle name="Currency 2 6 2 8 7 3" xfId="6787" xr:uid="{00000000-0005-0000-0000-0000831A0000}"/>
    <cellStyle name="Currency 2 6 2 8 8" xfId="6788" xr:uid="{00000000-0005-0000-0000-0000841A0000}"/>
    <cellStyle name="Currency 2 6 2 8 8 2" xfId="6789" xr:uid="{00000000-0005-0000-0000-0000851A0000}"/>
    <cellStyle name="Currency 2 6 2 8 9" xfId="6790" xr:uid="{00000000-0005-0000-0000-0000861A0000}"/>
    <cellStyle name="Currency 2 6 2 8 9 2" xfId="6791" xr:uid="{00000000-0005-0000-0000-0000871A0000}"/>
    <cellStyle name="Currency 2 6 2 9" xfId="6792" xr:uid="{00000000-0005-0000-0000-0000881A0000}"/>
    <cellStyle name="Currency 2 6 2 9 2" xfId="6793" xr:uid="{00000000-0005-0000-0000-0000891A0000}"/>
    <cellStyle name="Currency 2 6 2 9 3" xfId="6794" xr:uid="{00000000-0005-0000-0000-00008A1A0000}"/>
    <cellStyle name="Currency 2 6 20" xfId="6795" xr:uid="{00000000-0005-0000-0000-00008B1A0000}"/>
    <cellStyle name="Currency 2 6 3" xfId="6796" xr:uid="{00000000-0005-0000-0000-00008C1A0000}"/>
    <cellStyle name="Currency 2 6 3 10" xfId="6797" xr:uid="{00000000-0005-0000-0000-00008D1A0000}"/>
    <cellStyle name="Currency 2 6 3 10 2" xfId="6798" xr:uid="{00000000-0005-0000-0000-00008E1A0000}"/>
    <cellStyle name="Currency 2 6 3 10 2 2" xfId="6799" xr:uid="{00000000-0005-0000-0000-00008F1A0000}"/>
    <cellStyle name="Currency 2 6 3 10 3" xfId="6800" xr:uid="{00000000-0005-0000-0000-0000901A0000}"/>
    <cellStyle name="Currency 2 6 3 10 4" xfId="6801" xr:uid="{00000000-0005-0000-0000-0000911A0000}"/>
    <cellStyle name="Currency 2 6 3 11" xfId="6802" xr:uid="{00000000-0005-0000-0000-0000921A0000}"/>
    <cellStyle name="Currency 2 6 3 11 2" xfId="6803" xr:uid="{00000000-0005-0000-0000-0000931A0000}"/>
    <cellStyle name="Currency 2 6 3 11 2 2" xfId="6804" xr:uid="{00000000-0005-0000-0000-0000941A0000}"/>
    <cellStyle name="Currency 2 6 3 11 3" xfId="6805" xr:uid="{00000000-0005-0000-0000-0000951A0000}"/>
    <cellStyle name="Currency 2 6 3 12" xfId="6806" xr:uid="{00000000-0005-0000-0000-0000961A0000}"/>
    <cellStyle name="Currency 2 6 3 12 2" xfId="6807" xr:uid="{00000000-0005-0000-0000-0000971A0000}"/>
    <cellStyle name="Currency 2 6 3 12 2 2" xfId="6808" xr:uid="{00000000-0005-0000-0000-0000981A0000}"/>
    <cellStyle name="Currency 2 6 3 12 3" xfId="6809" xr:uid="{00000000-0005-0000-0000-0000991A0000}"/>
    <cellStyle name="Currency 2 6 3 13" xfId="6810" xr:uid="{00000000-0005-0000-0000-00009A1A0000}"/>
    <cellStyle name="Currency 2 6 3 13 2" xfId="6811" xr:uid="{00000000-0005-0000-0000-00009B1A0000}"/>
    <cellStyle name="Currency 2 6 3 14" xfId="6812" xr:uid="{00000000-0005-0000-0000-00009C1A0000}"/>
    <cellStyle name="Currency 2 6 3 14 2" xfId="6813" xr:uid="{00000000-0005-0000-0000-00009D1A0000}"/>
    <cellStyle name="Currency 2 6 3 15" xfId="6814" xr:uid="{00000000-0005-0000-0000-00009E1A0000}"/>
    <cellStyle name="Currency 2 6 3 16" xfId="6815" xr:uid="{00000000-0005-0000-0000-00009F1A0000}"/>
    <cellStyle name="Currency 2 6 3 17" xfId="6816" xr:uid="{00000000-0005-0000-0000-0000A01A0000}"/>
    <cellStyle name="Currency 2 6 3 18" xfId="6817" xr:uid="{00000000-0005-0000-0000-0000A11A0000}"/>
    <cellStyle name="Currency 2 6 3 2" xfId="6818" xr:uid="{00000000-0005-0000-0000-0000A21A0000}"/>
    <cellStyle name="Currency 2 6 3 2 10" xfId="6819" xr:uid="{00000000-0005-0000-0000-0000A31A0000}"/>
    <cellStyle name="Currency 2 6 3 2 10 2" xfId="6820" xr:uid="{00000000-0005-0000-0000-0000A41A0000}"/>
    <cellStyle name="Currency 2 6 3 2 10 2 2" xfId="6821" xr:uid="{00000000-0005-0000-0000-0000A51A0000}"/>
    <cellStyle name="Currency 2 6 3 2 10 3" xfId="6822" xr:uid="{00000000-0005-0000-0000-0000A61A0000}"/>
    <cellStyle name="Currency 2 6 3 2 11" xfId="6823" xr:uid="{00000000-0005-0000-0000-0000A71A0000}"/>
    <cellStyle name="Currency 2 6 3 2 11 2" xfId="6824" xr:uid="{00000000-0005-0000-0000-0000A81A0000}"/>
    <cellStyle name="Currency 2 6 3 2 12" xfId="6825" xr:uid="{00000000-0005-0000-0000-0000A91A0000}"/>
    <cellStyle name="Currency 2 6 3 2 12 2" xfId="6826" xr:uid="{00000000-0005-0000-0000-0000AA1A0000}"/>
    <cellStyle name="Currency 2 6 3 2 13" xfId="6827" xr:uid="{00000000-0005-0000-0000-0000AB1A0000}"/>
    <cellStyle name="Currency 2 6 3 2 14" xfId="6828" xr:uid="{00000000-0005-0000-0000-0000AC1A0000}"/>
    <cellStyle name="Currency 2 6 3 2 15" xfId="6829" xr:uid="{00000000-0005-0000-0000-0000AD1A0000}"/>
    <cellStyle name="Currency 2 6 3 2 16" xfId="6830" xr:uid="{00000000-0005-0000-0000-0000AE1A0000}"/>
    <cellStyle name="Currency 2 6 3 2 2" xfId="6831" xr:uid="{00000000-0005-0000-0000-0000AF1A0000}"/>
    <cellStyle name="Currency 2 6 3 2 2 2" xfId="6832" xr:uid="{00000000-0005-0000-0000-0000B01A0000}"/>
    <cellStyle name="Currency 2 6 3 2 2 2 10" xfId="6833" xr:uid="{00000000-0005-0000-0000-0000B11A0000}"/>
    <cellStyle name="Currency 2 6 3 2 2 2 2" xfId="6834" xr:uid="{00000000-0005-0000-0000-0000B21A0000}"/>
    <cellStyle name="Currency 2 6 3 2 2 2 2 2" xfId="6835" xr:uid="{00000000-0005-0000-0000-0000B31A0000}"/>
    <cellStyle name="Currency 2 6 3 2 2 2 2 3" xfId="6836" xr:uid="{00000000-0005-0000-0000-0000B41A0000}"/>
    <cellStyle name="Currency 2 6 3 2 2 2 3" xfId="6837" xr:uid="{00000000-0005-0000-0000-0000B51A0000}"/>
    <cellStyle name="Currency 2 6 3 2 2 2 3 2" xfId="6838" xr:uid="{00000000-0005-0000-0000-0000B61A0000}"/>
    <cellStyle name="Currency 2 6 3 2 2 2 3 3" xfId="6839" xr:uid="{00000000-0005-0000-0000-0000B71A0000}"/>
    <cellStyle name="Currency 2 6 3 2 2 2 4" xfId="6840" xr:uid="{00000000-0005-0000-0000-0000B81A0000}"/>
    <cellStyle name="Currency 2 6 3 2 2 2 4 2" xfId="6841" xr:uid="{00000000-0005-0000-0000-0000B91A0000}"/>
    <cellStyle name="Currency 2 6 3 2 2 2 4 2 2" xfId="6842" xr:uid="{00000000-0005-0000-0000-0000BA1A0000}"/>
    <cellStyle name="Currency 2 6 3 2 2 2 4 3" xfId="6843" xr:uid="{00000000-0005-0000-0000-0000BB1A0000}"/>
    <cellStyle name="Currency 2 6 3 2 2 2 5" xfId="6844" xr:uid="{00000000-0005-0000-0000-0000BC1A0000}"/>
    <cellStyle name="Currency 2 6 3 2 2 2 5 2" xfId="6845" xr:uid="{00000000-0005-0000-0000-0000BD1A0000}"/>
    <cellStyle name="Currency 2 6 3 2 2 2 5 2 2" xfId="6846" xr:uid="{00000000-0005-0000-0000-0000BE1A0000}"/>
    <cellStyle name="Currency 2 6 3 2 2 2 5 3" xfId="6847" xr:uid="{00000000-0005-0000-0000-0000BF1A0000}"/>
    <cellStyle name="Currency 2 6 3 2 2 2 6" xfId="6848" xr:uid="{00000000-0005-0000-0000-0000C01A0000}"/>
    <cellStyle name="Currency 2 6 3 2 2 2 6 2" xfId="6849" xr:uid="{00000000-0005-0000-0000-0000C11A0000}"/>
    <cellStyle name="Currency 2 6 3 2 2 2 6 2 2" xfId="6850" xr:uid="{00000000-0005-0000-0000-0000C21A0000}"/>
    <cellStyle name="Currency 2 6 3 2 2 2 6 3" xfId="6851" xr:uid="{00000000-0005-0000-0000-0000C31A0000}"/>
    <cellStyle name="Currency 2 6 3 2 2 2 7" xfId="6852" xr:uid="{00000000-0005-0000-0000-0000C41A0000}"/>
    <cellStyle name="Currency 2 6 3 2 2 2 7 2" xfId="6853" xr:uid="{00000000-0005-0000-0000-0000C51A0000}"/>
    <cellStyle name="Currency 2 6 3 2 2 2 8" xfId="6854" xr:uid="{00000000-0005-0000-0000-0000C61A0000}"/>
    <cellStyle name="Currency 2 6 3 2 2 2 8 2" xfId="6855" xr:uid="{00000000-0005-0000-0000-0000C71A0000}"/>
    <cellStyle name="Currency 2 6 3 2 2 2 9" xfId="6856" xr:uid="{00000000-0005-0000-0000-0000C81A0000}"/>
    <cellStyle name="Currency 2 6 3 2 2 3" xfId="6857" xr:uid="{00000000-0005-0000-0000-0000C91A0000}"/>
    <cellStyle name="Currency 2 6 3 2 2 3 10" xfId="6858" xr:uid="{00000000-0005-0000-0000-0000CA1A0000}"/>
    <cellStyle name="Currency 2 6 3 2 2 3 2" xfId="6859" xr:uid="{00000000-0005-0000-0000-0000CB1A0000}"/>
    <cellStyle name="Currency 2 6 3 2 2 3 2 2" xfId="6860" xr:uid="{00000000-0005-0000-0000-0000CC1A0000}"/>
    <cellStyle name="Currency 2 6 3 2 2 3 2 3" xfId="6861" xr:uid="{00000000-0005-0000-0000-0000CD1A0000}"/>
    <cellStyle name="Currency 2 6 3 2 2 3 3" xfId="6862" xr:uid="{00000000-0005-0000-0000-0000CE1A0000}"/>
    <cellStyle name="Currency 2 6 3 2 2 3 3 2" xfId="6863" xr:uid="{00000000-0005-0000-0000-0000CF1A0000}"/>
    <cellStyle name="Currency 2 6 3 2 2 3 3 3" xfId="6864" xr:uid="{00000000-0005-0000-0000-0000D01A0000}"/>
    <cellStyle name="Currency 2 6 3 2 2 3 4" xfId="6865" xr:uid="{00000000-0005-0000-0000-0000D11A0000}"/>
    <cellStyle name="Currency 2 6 3 2 2 3 4 2" xfId="6866" xr:uid="{00000000-0005-0000-0000-0000D21A0000}"/>
    <cellStyle name="Currency 2 6 3 2 2 3 4 2 2" xfId="6867" xr:uid="{00000000-0005-0000-0000-0000D31A0000}"/>
    <cellStyle name="Currency 2 6 3 2 2 3 4 3" xfId="6868" xr:uid="{00000000-0005-0000-0000-0000D41A0000}"/>
    <cellStyle name="Currency 2 6 3 2 2 3 5" xfId="6869" xr:uid="{00000000-0005-0000-0000-0000D51A0000}"/>
    <cellStyle name="Currency 2 6 3 2 2 3 5 2" xfId="6870" xr:uid="{00000000-0005-0000-0000-0000D61A0000}"/>
    <cellStyle name="Currency 2 6 3 2 2 3 5 2 2" xfId="6871" xr:uid="{00000000-0005-0000-0000-0000D71A0000}"/>
    <cellStyle name="Currency 2 6 3 2 2 3 5 3" xfId="6872" xr:uid="{00000000-0005-0000-0000-0000D81A0000}"/>
    <cellStyle name="Currency 2 6 3 2 2 3 6" xfId="6873" xr:uid="{00000000-0005-0000-0000-0000D91A0000}"/>
    <cellStyle name="Currency 2 6 3 2 2 3 6 2" xfId="6874" xr:uid="{00000000-0005-0000-0000-0000DA1A0000}"/>
    <cellStyle name="Currency 2 6 3 2 2 3 6 2 2" xfId="6875" xr:uid="{00000000-0005-0000-0000-0000DB1A0000}"/>
    <cellStyle name="Currency 2 6 3 2 2 3 6 3" xfId="6876" xr:uid="{00000000-0005-0000-0000-0000DC1A0000}"/>
    <cellStyle name="Currency 2 6 3 2 2 3 7" xfId="6877" xr:uid="{00000000-0005-0000-0000-0000DD1A0000}"/>
    <cellStyle name="Currency 2 6 3 2 2 3 7 2" xfId="6878" xr:uid="{00000000-0005-0000-0000-0000DE1A0000}"/>
    <cellStyle name="Currency 2 6 3 2 2 3 8" xfId="6879" xr:uid="{00000000-0005-0000-0000-0000DF1A0000}"/>
    <cellStyle name="Currency 2 6 3 2 2 3 8 2" xfId="6880" xr:uid="{00000000-0005-0000-0000-0000E01A0000}"/>
    <cellStyle name="Currency 2 6 3 2 2 3 9" xfId="6881" xr:uid="{00000000-0005-0000-0000-0000E11A0000}"/>
    <cellStyle name="Currency 2 6 3 2 2 4" xfId="6882" xr:uid="{00000000-0005-0000-0000-0000E21A0000}"/>
    <cellStyle name="Currency 2 6 3 2 2 4 10" xfId="6883" xr:uid="{00000000-0005-0000-0000-0000E31A0000}"/>
    <cellStyle name="Currency 2 6 3 2 2 4 2" xfId="6884" xr:uid="{00000000-0005-0000-0000-0000E41A0000}"/>
    <cellStyle name="Currency 2 6 3 2 2 4 3" xfId="6885" xr:uid="{00000000-0005-0000-0000-0000E51A0000}"/>
    <cellStyle name="Currency 2 6 3 2 2 4 3 2" xfId="6886" xr:uid="{00000000-0005-0000-0000-0000E61A0000}"/>
    <cellStyle name="Currency 2 6 3 2 2 4 3 2 2" xfId="6887" xr:uid="{00000000-0005-0000-0000-0000E71A0000}"/>
    <cellStyle name="Currency 2 6 3 2 2 4 3 3" xfId="6888" xr:uid="{00000000-0005-0000-0000-0000E81A0000}"/>
    <cellStyle name="Currency 2 6 3 2 2 4 4" xfId="6889" xr:uid="{00000000-0005-0000-0000-0000E91A0000}"/>
    <cellStyle name="Currency 2 6 3 2 2 4 4 2" xfId="6890" xr:uid="{00000000-0005-0000-0000-0000EA1A0000}"/>
    <cellStyle name="Currency 2 6 3 2 2 4 4 2 2" xfId="6891" xr:uid="{00000000-0005-0000-0000-0000EB1A0000}"/>
    <cellStyle name="Currency 2 6 3 2 2 4 4 3" xfId="6892" xr:uid="{00000000-0005-0000-0000-0000EC1A0000}"/>
    <cellStyle name="Currency 2 6 3 2 2 4 5" xfId="6893" xr:uid="{00000000-0005-0000-0000-0000ED1A0000}"/>
    <cellStyle name="Currency 2 6 3 2 2 4 5 2" xfId="6894" xr:uid="{00000000-0005-0000-0000-0000EE1A0000}"/>
    <cellStyle name="Currency 2 6 3 2 2 4 5 2 2" xfId="6895" xr:uid="{00000000-0005-0000-0000-0000EF1A0000}"/>
    <cellStyle name="Currency 2 6 3 2 2 4 5 3" xfId="6896" xr:uid="{00000000-0005-0000-0000-0000F01A0000}"/>
    <cellStyle name="Currency 2 6 3 2 2 4 6" xfId="6897" xr:uid="{00000000-0005-0000-0000-0000F11A0000}"/>
    <cellStyle name="Currency 2 6 3 2 2 4 6 2" xfId="6898" xr:uid="{00000000-0005-0000-0000-0000F21A0000}"/>
    <cellStyle name="Currency 2 6 3 2 2 4 7" xfId="6899" xr:uid="{00000000-0005-0000-0000-0000F31A0000}"/>
    <cellStyle name="Currency 2 6 3 2 2 4 7 2" xfId="6900" xr:uid="{00000000-0005-0000-0000-0000F41A0000}"/>
    <cellStyle name="Currency 2 6 3 2 2 4 8" xfId="6901" xr:uid="{00000000-0005-0000-0000-0000F51A0000}"/>
    <cellStyle name="Currency 2 6 3 2 2 4 9" xfId="6902" xr:uid="{00000000-0005-0000-0000-0000F61A0000}"/>
    <cellStyle name="Currency 2 6 3 2 2 5" xfId="6903" xr:uid="{00000000-0005-0000-0000-0000F71A0000}"/>
    <cellStyle name="Currency 2 6 3 2 2 5 2" xfId="6904" xr:uid="{00000000-0005-0000-0000-0000F81A0000}"/>
    <cellStyle name="Currency 2 6 3 2 2 5 3" xfId="6905" xr:uid="{00000000-0005-0000-0000-0000F91A0000}"/>
    <cellStyle name="Currency 2 6 3 2 2 5 4" xfId="6906" xr:uid="{00000000-0005-0000-0000-0000FA1A0000}"/>
    <cellStyle name="Currency 2 6 3 2 2 6" xfId="6907" xr:uid="{00000000-0005-0000-0000-0000FB1A0000}"/>
    <cellStyle name="Currency 2 6 3 2 2 6 2" xfId="6908" xr:uid="{00000000-0005-0000-0000-0000FC1A0000}"/>
    <cellStyle name="Currency 2 6 3 2 2 6 2 2" xfId="6909" xr:uid="{00000000-0005-0000-0000-0000FD1A0000}"/>
    <cellStyle name="Currency 2 6 3 2 2 6 2 2 2" xfId="6910" xr:uid="{00000000-0005-0000-0000-0000FE1A0000}"/>
    <cellStyle name="Currency 2 6 3 2 2 6 2 3" xfId="6911" xr:uid="{00000000-0005-0000-0000-0000FF1A0000}"/>
    <cellStyle name="Currency 2 6 3 2 2 6 3" xfId="6912" xr:uid="{00000000-0005-0000-0000-0000001B0000}"/>
    <cellStyle name="Currency 2 6 3 2 2 6 3 2" xfId="6913" xr:uid="{00000000-0005-0000-0000-0000011B0000}"/>
    <cellStyle name="Currency 2 6 3 2 2 6 3 2 2" xfId="6914" xr:uid="{00000000-0005-0000-0000-0000021B0000}"/>
    <cellStyle name="Currency 2 6 3 2 2 6 3 3" xfId="6915" xr:uid="{00000000-0005-0000-0000-0000031B0000}"/>
    <cellStyle name="Currency 2 6 3 2 2 6 4" xfId="6916" xr:uid="{00000000-0005-0000-0000-0000041B0000}"/>
    <cellStyle name="Currency 2 6 3 2 2 6 4 2" xfId="6917" xr:uid="{00000000-0005-0000-0000-0000051B0000}"/>
    <cellStyle name="Currency 2 6 3 2 2 6 4 2 2" xfId="6918" xr:uid="{00000000-0005-0000-0000-0000061B0000}"/>
    <cellStyle name="Currency 2 6 3 2 2 6 4 3" xfId="6919" xr:uid="{00000000-0005-0000-0000-0000071B0000}"/>
    <cellStyle name="Currency 2 6 3 2 2 6 5" xfId="6920" xr:uid="{00000000-0005-0000-0000-0000081B0000}"/>
    <cellStyle name="Currency 2 6 3 2 2 6 5 2" xfId="6921" xr:uid="{00000000-0005-0000-0000-0000091B0000}"/>
    <cellStyle name="Currency 2 6 3 2 2 6 6" xfId="6922" xr:uid="{00000000-0005-0000-0000-00000A1B0000}"/>
    <cellStyle name="Currency 2 6 3 2 2 6 6 2" xfId="6923" xr:uid="{00000000-0005-0000-0000-00000B1B0000}"/>
    <cellStyle name="Currency 2 6 3 2 2 6 7" xfId="6924" xr:uid="{00000000-0005-0000-0000-00000C1B0000}"/>
    <cellStyle name="Currency 2 6 3 2 2 7" xfId="6925" xr:uid="{00000000-0005-0000-0000-00000D1B0000}"/>
    <cellStyle name="Currency 2 6 3 2 2 7 2" xfId="6926" xr:uid="{00000000-0005-0000-0000-00000E1B0000}"/>
    <cellStyle name="Currency 2 6 3 2 2 7 2 2" xfId="6927" xr:uid="{00000000-0005-0000-0000-00000F1B0000}"/>
    <cellStyle name="Currency 2 6 3 2 2 7 3" xfId="6928" xr:uid="{00000000-0005-0000-0000-0000101B0000}"/>
    <cellStyle name="Currency 2 6 3 2 2 8" xfId="6929" xr:uid="{00000000-0005-0000-0000-0000111B0000}"/>
    <cellStyle name="Currency 2 6 3 2 2 8 2" xfId="6930" xr:uid="{00000000-0005-0000-0000-0000121B0000}"/>
    <cellStyle name="Currency 2 6 3 2 2 8 2 2" xfId="6931" xr:uid="{00000000-0005-0000-0000-0000131B0000}"/>
    <cellStyle name="Currency 2 6 3 2 2 8 3" xfId="6932" xr:uid="{00000000-0005-0000-0000-0000141B0000}"/>
    <cellStyle name="Currency 2 6 3 2 2 9" xfId="6933" xr:uid="{00000000-0005-0000-0000-0000151B0000}"/>
    <cellStyle name="Currency 2 6 3 2 3" xfId="6934" xr:uid="{00000000-0005-0000-0000-0000161B0000}"/>
    <cellStyle name="Currency 2 6 3 2 3 10" xfId="6935" xr:uid="{00000000-0005-0000-0000-0000171B0000}"/>
    <cellStyle name="Currency 2 6 3 2 3 11" xfId="6936" xr:uid="{00000000-0005-0000-0000-0000181B0000}"/>
    <cellStyle name="Currency 2 6 3 2 3 12" xfId="6937" xr:uid="{00000000-0005-0000-0000-0000191B0000}"/>
    <cellStyle name="Currency 2 6 3 2 3 13" xfId="6938" xr:uid="{00000000-0005-0000-0000-00001A1B0000}"/>
    <cellStyle name="Currency 2 6 3 2 3 2" xfId="6939" xr:uid="{00000000-0005-0000-0000-00001B1B0000}"/>
    <cellStyle name="Currency 2 6 3 2 3 2 10" xfId="6940" xr:uid="{00000000-0005-0000-0000-00001C1B0000}"/>
    <cellStyle name="Currency 2 6 3 2 3 2 2" xfId="6941" xr:uid="{00000000-0005-0000-0000-00001D1B0000}"/>
    <cellStyle name="Currency 2 6 3 2 3 2 2 2" xfId="6942" xr:uid="{00000000-0005-0000-0000-00001E1B0000}"/>
    <cellStyle name="Currency 2 6 3 2 3 2 2 3" xfId="6943" xr:uid="{00000000-0005-0000-0000-00001F1B0000}"/>
    <cellStyle name="Currency 2 6 3 2 3 2 3" xfId="6944" xr:uid="{00000000-0005-0000-0000-0000201B0000}"/>
    <cellStyle name="Currency 2 6 3 2 3 2 3 2" xfId="6945" xr:uid="{00000000-0005-0000-0000-0000211B0000}"/>
    <cellStyle name="Currency 2 6 3 2 3 2 3 3" xfId="6946" xr:uid="{00000000-0005-0000-0000-0000221B0000}"/>
    <cellStyle name="Currency 2 6 3 2 3 2 3 4" xfId="6947" xr:uid="{00000000-0005-0000-0000-0000231B0000}"/>
    <cellStyle name="Currency 2 6 3 2 3 2 4" xfId="6948" xr:uid="{00000000-0005-0000-0000-0000241B0000}"/>
    <cellStyle name="Currency 2 6 3 2 3 2 4 2" xfId="6949" xr:uid="{00000000-0005-0000-0000-0000251B0000}"/>
    <cellStyle name="Currency 2 6 3 2 3 2 4 2 2" xfId="6950" xr:uid="{00000000-0005-0000-0000-0000261B0000}"/>
    <cellStyle name="Currency 2 6 3 2 3 2 4 3" xfId="6951" xr:uid="{00000000-0005-0000-0000-0000271B0000}"/>
    <cellStyle name="Currency 2 6 3 2 3 2 5" xfId="6952" xr:uid="{00000000-0005-0000-0000-0000281B0000}"/>
    <cellStyle name="Currency 2 6 3 2 3 2 5 2" xfId="6953" xr:uid="{00000000-0005-0000-0000-0000291B0000}"/>
    <cellStyle name="Currency 2 6 3 2 3 2 5 2 2" xfId="6954" xr:uid="{00000000-0005-0000-0000-00002A1B0000}"/>
    <cellStyle name="Currency 2 6 3 2 3 2 5 3" xfId="6955" xr:uid="{00000000-0005-0000-0000-00002B1B0000}"/>
    <cellStyle name="Currency 2 6 3 2 3 2 6" xfId="6956" xr:uid="{00000000-0005-0000-0000-00002C1B0000}"/>
    <cellStyle name="Currency 2 6 3 2 3 2 6 2" xfId="6957" xr:uid="{00000000-0005-0000-0000-00002D1B0000}"/>
    <cellStyle name="Currency 2 6 3 2 3 2 6 2 2" xfId="6958" xr:uid="{00000000-0005-0000-0000-00002E1B0000}"/>
    <cellStyle name="Currency 2 6 3 2 3 2 6 3" xfId="6959" xr:uid="{00000000-0005-0000-0000-00002F1B0000}"/>
    <cellStyle name="Currency 2 6 3 2 3 2 7" xfId="6960" xr:uid="{00000000-0005-0000-0000-0000301B0000}"/>
    <cellStyle name="Currency 2 6 3 2 3 2 7 2" xfId="6961" xr:uid="{00000000-0005-0000-0000-0000311B0000}"/>
    <cellStyle name="Currency 2 6 3 2 3 2 8" xfId="6962" xr:uid="{00000000-0005-0000-0000-0000321B0000}"/>
    <cellStyle name="Currency 2 6 3 2 3 2 8 2" xfId="6963" xr:uid="{00000000-0005-0000-0000-0000331B0000}"/>
    <cellStyle name="Currency 2 6 3 2 3 2 9" xfId="6964" xr:uid="{00000000-0005-0000-0000-0000341B0000}"/>
    <cellStyle name="Currency 2 6 3 2 3 3" xfId="6965" xr:uid="{00000000-0005-0000-0000-0000351B0000}"/>
    <cellStyle name="Currency 2 6 3 2 3 3 2" xfId="6966" xr:uid="{00000000-0005-0000-0000-0000361B0000}"/>
    <cellStyle name="Currency 2 6 3 2 3 3 2 2" xfId="6967" xr:uid="{00000000-0005-0000-0000-0000371B0000}"/>
    <cellStyle name="Currency 2 6 3 2 3 3 2 3" xfId="6968" xr:uid="{00000000-0005-0000-0000-0000381B0000}"/>
    <cellStyle name="Currency 2 6 3 2 3 3 3" xfId="6969" xr:uid="{00000000-0005-0000-0000-0000391B0000}"/>
    <cellStyle name="Currency 2 6 3 2 3 4" xfId="6970" xr:uid="{00000000-0005-0000-0000-00003A1B0000}"/>
    <cellStyle name="Currency 2 6 3 2 3 4 2" xfId="6971" xr:uid="{00000000-0005-0000-0000-00003B1B0000}"/>
    <cellStyle name="Currency 2 6 3 2 3 4 3" xfId="6972" xr:uid="{00000000-0005-0000-0000-00003C1B0000}"/>
    <cellStyle name="Currency 2 6 3 2 3 4 4" xfId="6973" xr:uid="{00000000-0005-0000-0000-00003D1B0000}"/>
    <cellStyle name="Currency 2 6 3 2 3 5" xfId="6974" xr:uid="{00000000-0005-0000-0000-00003E1B0000}"/>
    <cellStyle name="Currency 2 6 3 2 3 5 2" xfId="6975" xr:uid="{00000000-0005-0000-0000-00003F1B0000}"/>
    <cellStyle name="Currency 2 6 3 2 3 5 2 2" xfId="6976" xr:uid="{00000000-0005-0000-0000-0000401B0000}"/>
    <cellStyle name="Currency 2 6 3 2 3 5 3" xfId="6977" xr:uid="{00000000-0005-0000-0000-0000411B0000}"/>
    <cellStyle name="Currency 2 6 3 2 3 6" xfId="6978" xr:uid="{00000000-0005-0000-0000-0000421B0000}"/>
    <cellStyle name="Currency 2 6 3 2 3 6 2" xfId="6979" xr:uid="{00000000-0005-0000-0000-0000431B0000}"/>
    <cellStyle name="Currency 2 6 3 2 3 6 2 2" xfId="6980" xr:uid="{00000000-0005-0000-0000-0000441B0000}"/>
    <cellStyle name="Currency 2 6 3 2 3 6 3" xfId="6981" xr:uid="{00000000-0005-0000-0000-0000451B0000}"/>
    <cellStyle name="Currency 2 6 3 2 3 7" xfId="6982" xr:uid="{00000000-0005-0000-0000-0000461B0000}"/>
    <cellStyle name="Currency 2 6 3 2 3 7 2" xfId="6983" xr:uid="{00000000-0005-0000-0000-0000471B0000}"/>
    <cellStyle name="Currency 2 6 3 2 3 7 2 2" xfId="6984" xr:uid="{00000000-0005-0000-0000-0000481B0000}"/>
    <cellStyle name="Currency 2 6 3 2 3 7 3" xfId="6985" xr:uid="{00000000-0005-0000-0000-0000491B0000}"/>
    <cellStyle name="Currency 2 6 3 2 3 8" xfId="6986" xr:uid="{00000000-0005-0000-0000-00004A1B0000}"/>
    <cellStyle name="Currency 2 6 3 2 3 8 2" xfId="6987" xr:uid="{00000000-0005-0000-0000-00004B1B0000}"/>
    <cellStyle name="Currency 2 6 3 2 3 9" xfId="6988" xr:uid="{00000000-0005-0000-0000-00004C1B0000}"/>
    <cellStyle name="Currency 2 6 3 2 3 9 2" xfId="6989" xr:uid="{00000000-0005-0000-0000-00004D1B0000}"/>
    <cellStyle name="Currency 2 6 3 2 4" xfId="6990" xr:uid="{00000000-0005-0000-0000-00004E1B0000}"/>
    <cellStyle name="Currency 2 6 3 2 4 2" xfId="6991" xr:uid="{00000000-0005-0000-0000-00004F1B0000}"/>
    <cellStyle name="Currency 2 6 3 2 4 2 10" xfId="6992" xr:uid="{00000000-0005-0000-0000-0000501B0000}"/>
    <cellStyle name="Currency 2 6 3 2 4 2 11" xfId="6993" xr:uid="{00000000-0005-0000-0000-0000511B0000}"/>
    <cellStyle name="Currency 2 6 3 2 4 2 2" xfId="6994" xr:uid="{00000000-0005-0000-0000-0000521B0000}"/>
    <cellStyle name="Currency 2 6 3 2 4 2 2 2" xfId="6995" xr:uid="{00000000-0005-0000-0000-0000531B0000}"/>
    <cellStyle name="Currency 2 6 3 2 4 2 2 3" xfId="6996" xr:uid="{00000000-0005-0000-0000-0000541B0000}"/>
    <cellStyle name="Currency 2 6 3 2 4 2 3" xfId="6997" xr:uid="{00000000-0005-0000-0000-0000551B0000}"/>
    <cellStyle name="Currency 2 6 3 2 4 2 3 2" xfId="6998" xr:uid="{00000000-0005-0000-0000-0000561B0000}"/>
    <cellStyle name="Currency 2 6 3 2 4 2 3 3" xfId="6999" xr:uid="{00000000-0005-0000-0000-0000571B0000}"/>
    <cellStyle name="Currency 2 6 3 2 4 2 4" xfId="7000" xr:uid="{00000000-0005-0000-0000-0000581B0000}"/>
    <cellStyle name="Currency 2 6 3 2 4 2 4 2" xfId="7001" xr:uid="{00000000-0005-0000-0000-0000591B0000}"/>
    <cellStyle name="Currency 2 6 3 2 4 2 4 2 2" xfId="7002" xr:uid="{00000000-0005-0000-0000-00005A1B0000}"/>
    <cellStyle name="Currency 2 6 3 2 4 2 4 3" xfId="7003" xr:uid="{00000000-0005-0000-0000-00005B1B0000}"/>
    <cellStyle name="Currency 2 6 3 2 4 2 5" xfId="7004" xr:uid="{00000000-0005-0000-0000-00005C1B0000}"/>
    <cellStyle name="Currency 2 6 3 2 4 2 5 2" xfId="7005" xr:uid="{00000000-0005-0000-0000-00005D1B0000}"/>
    <cellStyle name="Currency 2 6 3 2 4 2 5 2 2" xfId="7006" xr:uid="{00000000-0005-0000-0000-00005E1B0000}"/>
    <cellStyle name="Currency 2 6 3 2 4 2 5 3" xfId="7007" xr:uid="{00000000-0005-0000-0000-00005F1B0000}"/>
    <cellStyle name="Currency 2 6 3 2 4 2 6" xfId="7008" xr:uid="{00000000-0005-0000-0000-0000601B0000}"/>
    <cellStyle name="Currency 2 6 3 2 4 2 6 2" xfId="7009" xr:uid="{00000000-0005-0000-0000-0000611B0000}"/>
    <cellStyle name="Currency 2 6 3 2 4 2 6 2 2" xfId="7010" xr:uid="{00000000-0005-0000-0000-0000621B0000}"/>
    <cellStyle name="Currency 2 6 3 2 4 2 6 3" xfId="7011" xr:uid="{00000000-0005-0000-0000-0000631B0000}"/>
    <cellStyle name="Currency 2 6 3 2 4 2 7" xfId="7012" xr:uid="{00000000-0005-0000-0000-0000641B0000}"/>
    <cellStyle name="Currency 2 6 3 2 4 2 7 2" xfId="7013" xr:uid="{00000000-0005-0000-0000-0000651B0000}"/>
    <cellStyle name="Currency 2 6 3 2 4 2 8" xfId="7014" xr:uid="{00000000-0005-0000-0000-0000661B0000}"/>
    <cellStyle name="Currency 2 6 3 2 4 2 8 2" xfId="7015" xr:uid="{00000000-0005-0000-0000-0000671B0000}"/>
    <cellStyle name="Currency 2 6 3 2 4 2 9" xfId="7016" xr:uid="{00000000-0005-0000-0000-0000681B0000}"/>
    <cellStyle name="Currency 2 6 3 2 4 3" xfId="7017" xr:uid="{00000000-0005-0000-0000-0000691B0000}"/>
    <cellStyle name="Currency 2 6 3 2 4 3 2" xfId="7018" xr:uid="{00000000-0005-0000-0000-00006A1B0000}"/>
    <cellStyle name="Currency 2 6 3 2 4 3 2 2" xfId="7019" xr:uid="{00000000-0005-0000-0000-00006B1B0000}"/>
    <cellStyle name="Currency 2 6 3 2 4 3 2 3" xfId="7020" xr:uid="{00000000-0005-0000-0000-00006C1B0000}"/>
    <cellStyle name="Currency 2 6 3 2 4 3 3" xfId="7021" xr:uid="{00000000-0005-0000-0000-00006D1B0000}"/>
    <cellStyle name="Currency 2 6 3 2 4 4" xfId="7022" xr:uid="{00000000-0005-0000-0000-00006E1B0000}"/>
    <cellStyle name="Currency 2 6 3 2 4 4 2" xfId="7023" xr:uid="{00000000-0005-0000-0000-00006F1B0000}"/>
    <cellStyle name="Currency 2 6 3 2 4 4 2 2" xfId="7024" xr:uid="{00000000-0005-0000-0000-0000701B0000}"/>
    <cellStyle name="Currency 2 6 3 2 4 4 3" xfId="7025" xr:uid="{00000000-0005-0000-0000-0000711B0000}"/>
    <cellStyle name="Currency 2 6 3 2 4 4 4" xfId="7026" xr:uid="{00000000-0005-0000-0000-0000721B0000}"/>
    <cellStyle name="Currency 2 6 3 2 4 5" xfId="7027" xr:uid="{00000000-0005-0000-0000-0000731B0000}"/>
    <cellStyle name="Currency 2 6 3 2 4 5 2" xfId="7028" xr:uid="{00000000-0005-0000-0000-0000741B0000}"/>
    <cellStyle name="Currency 2 6 3 2 4 5 2 2" xfId="7029" xr:uid="{00000000-0005-0000-0000-0000751B0000}"/>
    <cellStyle name="Currency 2 6 3 2 4 5 3" xfId="7030" xr:uid="{00000000-0005-0000-0000-0000761B0000}"/>
    <cellStyle name="Currency 2 6 3 2 4 6" xfId="7031" xr:uid="{00000000-0005-0000-0000-0000771B0000}"/>
    <cellStyle name="Currency 2 6 3 2 4 7" xfId="7032" xr:uid="{00000000-0005-0000-0000-0000781B0000}"/>
    <cellStyle name="Currency 2 6 3 2 5" xfId="7033" xr:uid="{00000000-0005-0000-0000-0000791B0000}"/>
    <cellStyle name="Currency 2 6 3 2 5 10" xfId="7034" xr:uid="{00000000-0005-0000-0000-00007A1B0000}"/>
    <cellStyle name="Currency 2 6 3 2 5 2" xfId="7035" xr:uid="{00000000-0005-0000-0000-00007B1B0000}"/>
    <cellStyle name="Currency 2 6 3 2 5 2 2" xfId="7036" xr:uid="{00000000-0005-0000-0000-00007C1B0000}"/>
    <cellStyle name="Currency 2 6 3 2 5 2 3" xfId="7037" xr:uid="{00000000-0005-0000-0000-00007D1B0000}"/>
    <cellStyle name="Currency 2 6 3 2 5 3" xfId="7038" xr:uid="{00000000-0005-0000-0000-00007E1B0000}"/>
    <cellStyle name="Currency 2 6 3 2 5 3 2" xfId="7039" xr:uid="{00000000-0005-0000-0000-00007F1B0000}"/>
    <cellStyle name="Currency 2 6 3 2 5 3 3" xfId="7040" xr:uid="{00000000-0005-0000-0000-0000801B0000}"/>
    <cellStyle name="Currency 2 6 3 2 5 4" xfId="7041" xr:uid="{00000000-0005-0000-0000-0000811B0000}"/>
    <cellStyle name="Currency 2 6 3 2 5 4 2" xfId="7042" xr:uid="{00000000-0005-0000-0000-0000821B0000}"/>
    <cellStyle name="Currency 2 6 3 2 5 4 2 2" xfId="7043" xr:uid="{00000000-0005-0000-0000-0000831B0000}"/>
    <cellStyle name="Currency 2 6 3 2 5 4 3" xfId="7044" xr:uid="{00000000-0005-0000-0000-0000841B0000}"/>
    <cellStyle name="Currency 2 6 3 2 5 5" xfId="7045" xr:uid="{00000000-0005-0000-0000-0000851B0000}"/>
    <cellStyle name="Currency 2 6 3 2 5 5 2" xfId="7046" xr:uid="{00000000-0005-0000-0000-0000861B0000}"/>
    <cellStyle name="Currency 2 6 3 2 5 5 2 2" xfId="7047" xr:uid="{00000000-0005-0000-0000-0000871B0000}"/>
    <cellStyle name="Currency 2 6 3 2 5 5 3" xfId="7048" xr:uid="{00000000-0005-0000-0000-0000881B0000}"/>
    <cellStyle name="Currency 2 6 3 2 5 6" xfId="7049" xr:uid="{00000000-0005-0000-0000-0000891B0000}"/>
    <cellStyle name="Currency 2 6 3 2 5 6 2" xfId="7050" xr:uid="{00000000-0005-0000-0000-00008A1B0000}"/>
    <cellStyle name="Currency 2 6 3 2 5 6 2 2" xfId="7051" xr:uid="{00000000-0005-0000-0000-00008B1B0000}"/>
    <cellStyle name="Currency 2 6 3 2 5 6 3" xfId="7052" xr:uid="{00000000-0005-0000-0000-00008C1B0000}"/>
    <cellStyle name="Currency 2 6 3 2 5 7" xfId="7053" xr:uid="{00000000-0005-0000-0000-00008D1B0000}"/>
    <cellStyle name="Currency 2 6 3 2 5 7 2" xfId="7054" xr:uid="{00000000-0005-0000-0000-00008E1B0000}"/>
    <cellStyle name="Currency 2 6 3 2 5 8" xfId="7055" xr:uid="{00000000-0005-0000-0000-00008F1B0000}"/>
    <cellStyle name="Currency 2 6 3 2 5 8 2" xfId="7056" xr:uid="{00000000-0005-0000-0000-0000901B0000}"/>
    <cellStyle name="Currency 2 6 3 2 5 9" xfId="7057" xr:uid="{00000000-0005-0000-0000-0000911B0000}"/>
    <cellStyle name="Currency 2 6 3 2 6" xfId="7058" xr:uid="{00000000-0005-0000-0000-0000921B0000}"/>
    <cellStyle name="Currency 2 6 3 2 6 10" xfId="7059" xr:uid="{00000000-0005-0000-0000-0000931B0000}"/>
    <cellStyle name="Currency 2 6 3 2 6 11" xfId="7060" xr:uid="{00000000-0005-0000-0000-0000941B0000}"/>
    <cellStyle name="Currency 2 6 3 2 6 12" xfId="7061" xr:uid="{00000000-0005-0000-0000-0000951B0000}"/>
    <cellStyle name="Currency 2 6 3 2 6 2" xfId="7062" xr:uid="{00000000-0005-0000-0000-0000961B0000}"/>
    <cellStyle name="Currency 2 6 3 2 6 2 2" xfId="7063" xr:uid="{00000000-0005-0000-0000-0000971B0000}"/>
    <cellStyle name="Currency 2 6 3 2 6 2 3" xfId="7064" xr:uid="{00000000-0005-0000-0000-0000981B0000}"/>
    <cellStyle name="Currency 2 6 3 2 6 3" xfId="7065" xr:uid="{00000000-0005-0000-0000-0000991B0000}"/>
    <cellStyle name="Currency 2 6 3 2 6 3 2" xfId="7066" xr:uid="{00000000-0005-0000-0000-00009A1B0000}"/>
    <cellStyle name="Currency 2 6 3 2 6 3 3" xfId="7067" xr:uid="{00000000-0005-0000-0000-00009B1B0000}"/>
    <cellStyle name="Currency 2 6 3 2 6 4" xfId="7068" xr:uid="{00000000-0005-0000-0000-00009C1B0000}"/>
    <cellStyle name="Currency 2 6 3 2 6 5" xfId="7069" xr:uid="{00000000-0005-0000-0000-00009D1B0000}"/>
    <cellStyle name="Currency 2 6 3 2 6 5 2" xfId="7070" xr:uid="{00000000-0005-0000-0000-00009E1B0000}"/>
    <cellStyle name="Currency 2 6 3 2 6 5 2 2" xfId="7071" xr:uid="{00000000-0005-0000-0000-00009F1B0000}"/>
    <cellStyle name="Currency 2 6 3 2 6 5 3" xfId="7072" xr:uid="{00000000-0005-0000-0000-0000A01B0000}"/>
    <cellStyle name="Currency 2 6 3 2 6 6" xfId="7073" xr:uid="{00000000-0005-0000-0000-0000A11B0000}"/>
    <cellStyle name="Currency 2 6 3 2 6 6 2" xfId="7074" xr:uid="{00000000-0005-0000-0000-0000A21B0000}"/>
    <cellStyle name="Currency 2 6 3 2 6 6 2 2" xfId="7075" xr:uid="{00000000-0005-0000-0000-0000A31B0000}"/>
    <cellStyle name="Currency 2 6 3 2 6 6 3" xfId="7076" xr:uid="{00000000-0005-0000-0000-0000A41B0000}"/>
    <cellStyle name="Currency 2 6 3 2 6 7" xfId="7077" xr:uid="{00000000-0005-0000-0000-0000A51B0000}"/>
    <cellStyle name="Currency 2 6 3 2 6 7 2" xfId="7078" xr:uid="{00000000-0005-0000-0000-0000A61B0000}"/>
    <cellStyle name="Currency 2 6 3 2 6 7 2 2" xfId="7079" xr:uid="{00000000-0005-0000-0000-0000A71B0000}"/>
    <cellStyle name="Currency 2 6 3 2 6 7 3" xfId="7080" xr:uid="{00000000-0005-0000-0000-0000A81B0000}"/>
    <cellStyle name="Currency 2 6 3 2 6 8" xfId="7081" xr:uid="{00000000-0005-0000-0000-0000A91B0000}"/>
    <cellStyle name="Currency 2 6 3 2 6 8 2" xfId="7082" xr:uid="{00000000-0005-0000-0000-0000AA1B0000}"/>
    <cellStyle name="Currency 2 6 3 2 6 9" xfId="7083" xr:uid="{00000000-0005-0000-0000-0000AB1B0000}"/>
    <cellStyle name="Currency 2 6 3 2 6 9 2" xfId="7084" xr:uid="{00000000-0005-0000-0000-0000AC1B0000}"/>
    <cellStyle name="Currency 2 6 3 2 7" xfId="7085" xr:uid="{00000000-0005-0000-0000-0000AD1B0000}"/>
    <cellStyle name="Currency 2 6 3 2 7 2" xfId="7086" xr:uid="{00000000-0005-0000-0000-0000AE1B0000}"/>
    <cellStyle name="Currency 2 6 3 2 7 3" xfId="7087" xr:uid="{00000000-0005-0000-0000-0000AF1B0000}"/>
    <cellStyle name="Currency 2 6 3 2 8" xfId="7088" xr:uid="{00000000-0005-0000-0000-0000B01B0000}"/>
    <cellStyle name="Currency 2 6 3 2 8 2" xfId="7089" xr:uid="{00000000-0005-0000-0000-0000B11B0000}"/>
    <cellStyle name="Currency 2 6 3 2 8 2 2" xfId="7090" xr:uid="{00000000-0005-0000-0000-0000B21B0000}"/>
    <cellStyle name="Currency 2 6 3 2 8 3" xfId="7091" xr:uid="{00000000-0005-0000-0000-0000B31B0000}"/>
    <cellStyle name="Currency 2 6 3 2 8 4" xfId="7092" xr:uid="{00000000-0005-0000-0000-0000B41B0000}"/>
    <cellStyle name="Currency 2 6 3 2 9" xfId="7093" xr:uid="{00000000-0005-0000-0000-0000B51B0000}"/>
    <cellStyle name="Currency 2 6 3 2 9 2" xfId="7094" xr:uid="{00000000-0005-0000-0000-0000B61B0000}"/>
    <cellStyle name="Currency 2 6 3 2 9 2 2" xfId="7095" xr:uid="{00000000-0005-0000-0000-0000B71B0000}"/>
    <cellStyle name="Currency 2 6 3 2 9 3" xfId="7096" xr:uid="{00000000-0005-0000-0000-0000B81B0000}"/>
    <cellStyle name="Currency 2 6 3 3" xfId="7097" xr:uid="{00000000-0005-0000-0000-0000B91B0000}"/>
    <cellStyle name="Currency 2 6 3 3 10" xfId="7098" xr:uid="{00000000-0005-0000-0000-0000BA1B0000}"/>
    <cellStyle name="Currency 2 6 3 3 10 2" xfId="7099" xr:uid="{00000000-0005-0000-0000-0000BB1B0000}"/>
    <cellStyle name="Currency 2 6 3 3 10 2 2" xfId="7100" xr:uid="{00000000-0005-0000-0000-0000BC1B0000}"/>
    <cellStyle name="Currency 2 6 3 3 10 3" xfId="7101" xr:uid="{00000000-0005-0000-0000-0000BD1B0000}"/>
    <cellStyle name="Currency 2 6 3 3 11" xfId="7102" xr:uid="{00000000-0005-0000-0000-0000BE1B0000}"/>
    <cellStyle name="Currency 2 6 3 3 11 2" xfId="7103" xr:uid="{00000000-0005-0000-0000-0000BF1B0000}"/>
    <cellStyle name="Currency 2 6 3 3 12" xfId="7104" xr:uid="{00000000-0005-0000-0000-0000C01B0000}"/>
    <cellStyle name="Currency 2 6 3 3 12 2" xfId="7105" xr:uid="{00000000-0005-0000-0000-0000C11B0000}"/>
    <cellStyle name="Currency 2 6 3 3 13" xfId="7106" xr:uid="{00000000-0005-0000-0000-0000C21B0000}"/>
    <cellStyle name="Currency 2 6 3 3 14" xfId="7107" xr:uid="{00000000-0005-0000-0000-0000C31B0000}"/>
    <cellStyle name="Currency 2 6 3 3 15" xfId="7108" xr:uid="{00000000-0005-0000-0000-0000C41B0000}"/>
    <cellStyle name="Currency 2 6 3 3 16" xfId="7109" xr:uid="{00000000-0005-0000-0000-0000C51B0000}"/>
    <cellStyle name="Currency 2 6 3 3 2" xfId="7110" xr:uid="{00000000-0005-0000-0000-0000C61B0000}"/>
    <cellStyle name="Currency 2 6 3 3 2 2" xfId="7111" xr:uid="{00000000-0005-0000-0000-0000C71B0000}"/>
    <cellStyle name="Currency 2 6 3 3 2 2 10" xfId="7112" xr:uid="{00000000-0005-0000-0000-0000C81B0000}"/>
    <cellStyle name="Currency 2 6 3 3 2 2 2" xfId="7113" xr:uid="{00000000-0005-0000-0000-0000C91B0000}"/>
    <cellStyle name="Currency 2 6 3 3 2 2 2 2" xfId="7114" xr:uid="{00000000-0005-0000-0000-0000CA1B0000}"/>
    <cellStyle name="Currency 2 6 3 3 2 2 2 3" xfId="7115" xr:uid="{00000000-0005-0000-0000-0000CB1B0000}"/>
    <cellStyle name="Currency 2 6 3 3 2 2 3" xfId="7116" xr:uid="{00000000-0005-0000-0000-0000CC1B0000}"/>
    <cellStyle name="Currency 2 6 3 3 2 2 3 2" xfId="7117" xr:uid="{00000000-0005-0000-0000-0000CD1B0000}"/>
    <cellStyle name="Currency 2 6 3 3 2 2 3 3" xfId="7118" xr:uid="{00000000-0005-0000-0000-0000CE1B0000}"/>
    <cellStyle name="Currency 2 6 3 3 2 2 4" xfId="7119" xr:uid="{00000000-0005-0000-0000-0000CF1B0000}"/>
    <cellStyle name="Currency 2 6 3 3 2 2 4 2" xfId="7120" xr:uid="{00000000-0005-0000-0000-0000D01B0000}"/>
    <cellStyle name="Currency 2 6 3 3 2 2 4 2 2" xfId="7121" xr:uid="{00000000-0005-0000-0000-0000D11B0000}"/>
    <cellStyle name="Currency 2 6 3 3 2 2 4 3" xfId="7122" xr:uid="{00000000-0005-0000-0000-0000D21B0000}"/>
    <cellStyle name="Currency 2 6 3 3 2 2 5" xfId="7123" xr:uid="{00000000-0005-0000-0000-0000D31B0000}"/>
    <cellStyle name="Currency 2 6 3 3 2 2 5 2" xfId="7124" xr:uid="{00000000-0005-0000-0000-0000D41B0000}"/>
    <cellStyle name="Currency 2 6 3 3 2 2 5 2 2" xfId="7125" xr:uid="{00000000-0005-0000-0000-0000D51B0000}"/>
    <cellStyle name="Currency 2 6 3 3 2 2 5 3" xfId="7126" xr:uid="{00000000-0005-0000-0000-0000D61B0000}"/>
    <cellStyle name="Currency 2 6 3 3 2 2 6" xfId="7127" xr:uid="{00000000-0005-0000-0000-0000D71B0000}"/>
    <cellStyle name="Currency 2 6 3 3 2 2 6 2" xfId="7128" xr:uid="{00000000-0005-0000-0000-0000D81B0000}"/>
    <cellStyle name="Currency 2 6 3 3 2 2 6 2 2" xfId="7129" xr:uid="{00000000-0005-0000-0000-0000D91B0000}"/>
    <cellStyle name="Currency 2 6 3 3 2 2 6 3" xfId="7130" xr:uid="{00000000-0005-0000-0000-0000DA1B0000}"/>
    <cellStyle name="Currency 2 6 3 3 2 2 7" xfId="7131" xr:uid="{00000000-0005-0000-0000-0000DB1B0000}"/>
    <cellStyle name="Currency 2 6 3 3 2 2 7 2" xfId="7132" xr:uid="{00000000-0005-0000-0000-0000DC1B0000}"/>
    <cellStyle name="Currency 2 6 3 3 2 2 8" xfId="7133" xr:uid="{00000000-0005-0000-0000-0000DD1B0000}"/>
    <cellStyle name="Currency 2 6 3 3 2 2 8 2" xfId="7134" xr:uid="{00000000-0005-0000-0000-0000DE1B0000}"/>
    <cellStyle name="Currency 2 6 3 3 2 2 9" xfId="7135" xr:uid="{00000000-0005-0000-0000-0000DF1B0000}"/>
    <cellStyle name="Currency 2 6 3 3 2 3" xfId="7136" xr:uid="{00000000-0005-0000-0000-0000E01B0000}"/>
    <cellStyle name="Currency 2 6 3 3 2 3 10" xfId="7137" xr:uid="{00000000-0005-0000-0000-0000E11B0000}"/>
    <cellStyle name="Currency 2 6 3 3 2 3 2" xfId="7138" xr:uid="{00000000-0005-0000-0000-0000E21B0000}"/>
    <cellStyle name="Currency 2 6 3 3 2 3 2 2" xfId="7139" xr:uid="{00000000-0005-0000-0000-0000E31B0000}"/>
    <cellStyle name="Currency 2 6 3 3 2 3 2 3" xfId="7140" xr:uid="{00000000-0005-0000-0000-0000E41B0000}"/>
    <cellStyle name="Currency 2 6 3 3 2 3 3" xfId="7141" xr:uid="{00000000-0005-0000-0000-0000E51B0000}"/>
    <cellStyle name="Currency 2 6 3 3 2 3 3 2" xfId="7142" xr:uid="{00000000-0005-0000-0000-0000E61B0000}"/>
    <cellStyle name="Currency 2 6 3 3 2 3 3 3" xfId="7143" xr:uid="{00000000-0005-0000-0000-0000E71B0000}"/>
    <cellStyle name="Currency 2 6 3 3 2 3 4" xfId="7144" xr:uid="{00000000-0005-0000-0000-0000E81B0000}"/>
    <cellStyle name="Currency 2 6 3 3 2 3 4 2" xfId="7145" xr:uid="{00000000-0005-0000-0000-0000E91B0000}"/>
    <cellStyle name="Currency 2 6 3 3 2 3 4 2 2" xfId="7146" xr:uid="{00000000-0005-0000-0000-0000EA1B0000}"/>
    <cellStyle name="Currency 2 6 3 3 2 3 4 3" xfId="7147" xr:uid="{00000000-0005-0000-0000-0000EB1B0000}"/>
    <cellStyle name="Currency 2 6 3 3 2 3 5" xfId="7148" xr:uid="{00000000-0005-0000-0000-0000EC1B0000}"/>
    <cellStyle name="Currency 2 6 3 3 2 3 5 2" xfId="7149" xr:uid="{00000000-0005-0000-0000-0000ED1B0000}"/>
    <cellStyle name="Currency 2 6 3 3 2 3 5 2 2" xfId="7150" xr:uid="{00000000-0005-0000-0000-0000EE1B0000}"/>
    <cellStyle name="Currency 2 6 3 3 2 3 5 3" xfId="7151" xr:uid="{00000000-0005-0000-0000-0000EF1B0000}"/>
    <cellStyle name="Currency 2 6 3 3 2 3 6" xfId="7152" xr:uid="{00000000-0005-0000-0000-0000F01B0000}"/>
    <cellStyle name="Currency 2 6 3 3 2 3 6 2" xfId="7153" xr:uid="{00000000-0005-0000-0000-0000F11B0000}"/>
    <cellStyle name="Currency 2 6 3 3 2 3 6 2 2" xfId="7154" xr:uid="{00000000-0005-0000-0000-0000F21B0000}"/>
    <cellStyle name="Currency 2 6 3 3 2 3 6 3" xfId="7155" xr:uid="{00000000-0005-0000-0000-0000F31B0000}"/>
    <cellStyle name="Currency 2 6 3 3 2 3 7" xfId="7156" xr:uid="{00000000-0005-0000-0000-0000F41B0000}"/>
    <cellStyle name="Currency 2 6 3 3 2 3 7 2" xfId="7157" xr:uid="{00000000-0005-0000-0000-0000F51B0000}"/>
    <cellStyle name="Currency 2 6 3 3 2 3 8" xfId="7158" xr:uid="{00000000-0005-0000-0000-0000F61B0000}"/>
    <cellStyle name="Currency 2 6 3 3 2 3 8 2" xfId="7159" xr:uid="{00000000-0005-0000-0000-0000F71B0000}"/>
    <cellStyle name="Currency 2 6 3 3 2 3 9" xfId="7160" xr:uid="{00000000-0005-0000-0000-0000F81B0000}"/>
    <cellStyle name="Currency 2 6 3 3 2 4" xfId="7161" xr:uid="{00000000-0005-0000-0000-0000F91B0000}"/>
    <cellStyle name="Currency 2 6 3 3 2 4 10" xfId="7162" xr:uid="{00000000-0005-0000-0000-0000FA1B0000}"/>
    <cellStyle name="Currency 2 6 3 3 2 4 2" xfId="7163" xr:uid="{00000000-0005-0000-0000-0000FB1B0000}"/>
    <cellStyle name="Currency 2 6 3 3 2 4 3" xfId="7164" xr:uid="{00000000-0005-0000-0000-0000FC1B0000}"/>
    <cellStyle name="Currency 2 6 3 3 2 4 3 2" xfId="7165" xr:uid="{00000000-0005-0000-0000-0000FD1B0000}"/>
    <cellStyle name="Currency 2 6 3 3 2 4 3 2 2" xfId="7166" xr:uid="{00000000-0005-0000-0000-0000FE1B0000}"/>
    <cellStyle name="Currency 2 6 3 3 2 4 3 3" xfId="7167" xr:uid="{00000000-0005-0000-0000-0000FF1B0000}"/>
    <cellStyle name="Currency 2 6 3 3 2 4 4" xfId="7168" xr:uid="{00000000-0005-0000-0000-0000001C0000}"/>
    <cellStyle name="Currency 2 6 3 3 2 4 4 2" xfId="7169" xr:uid="{00000000-0005-0000-0000-0000011C0000}"/>
    <cellStyle name="Currency 2 6 3 3 2 4 4 2 2" xfId="7170" xr:uid="{00000000-0005-0000-0000-0000021C0000}"/>
    <cellStyle name="Currency 2 6 3 3 2 4 4 3" xfId="7171" xr:uid="{00000000-0005-0000-0000-0000031C0000}"/>
    <cellStyle name="Currency 2 6 3 3 2 4 5" xfId="7172" xr:uid="{00000000-0005-0000-0000-0000041C0000}"/>
    <cellStyle name="Currency 2 6 3 3 2 4 5 2" xfId="7173" xr:uid="{00000000-0005-0000-0000-0000051C0000}"/>
    <cellStyle name="Currency 2 6 3 3 2 4 5 2 2" xfId="7174" xr:uid="{00000000-0005-0000-0000-0000061C0000}"/>
    <cellStyle name="Currency 2 6 3 3 2 4 5 3" xfId="7175" xr:uid="{00000000-0005-0000-0000-0000071C0000}"/>
    <cellStyle name="Currency 2 6 3 3 2 4 6" xfId="7176" xr:uid="{00000000-0005-0000-0000-0000081C0000}"/>
    <cellStyle name="Currency 2 6 3 3 2 4 6 2" xfId="7177" xr:uid="{00000000-0005-0000-0000-0000091C0000}"/>
    <cellStyle name="Currency 2 6 3 3 2 4 7" xfId="7178" xr:uid="{00000000-0005-0000-0000-00000A1C0000}"/>
    <cellStyle name="Currency 2 6 3 3 2 4 7 2" xfId="7179" xr:uid="{00000000-0005-0000-0000-00000B1C0000}"/>
    <cellStyle name="Currency 2 6 3 3 2 4 8" xfId="7180" xr:uid="{00000000-0005-0000-0000-00000C1C0000}"/>
    <cellStyle name="Currency 2 6 3 3 2 4 9" xfId="7181" xr:uid="{00000000-0005-0000-0000-00000D1C0000}"/>
    <cellStyle name="Currency 2 6 3 3 2 5" xfId="7182" xr:uid="{00000000-0005-0000-0000-00000E1C0000}"/>
    <cellStyle name="Currency 2 6 3 3 2 5 2" xfId="7183" xr:uid="{00000000-0005-0000-0000-00000F1C0000}"/>
    <cellStyle name="Currency 2 6 3 3 2 5 3" xfId="7184" xr:uid="{00000000-0005-0000-0000-0000101C0000}"/>
    <cellStyle name="Currency 2 6 3 3 2 5 4" xfId="7185" xr:uid="{00000000-0005-0000-0000-0000111C0000}"/>
    <cellStyle name="Currency 2 6 3 3 2 6" xfId="7186" xr:uid="{00000000-0005-0000-0000-0000121C0000}"/>
    <cellStyle name="Currency 2 6 3 3 2 6 2" xfId="7187" xr:uid="{00000000-0005-0000-0000-0000131C0000}"/>
    <cellStyle name="Currency 2 6 3 3 2 6 2 2" xfId="7188" xr:uid="{00000000-0005-0000-0000-0000141C0000}"/>
    <cellStyle name="Currency 2 6 3 3 2 6 2 2 2" xfId="7189" xr:uid="{00000000-0005-0000-0000-0000151C0000}"/>
    <cellStyle name="Currency 2 6 3 3 2 6 2 3" xfId="7190" xr:uid="{00000000-0005-0000-0000-0000161C0000}"/>
    <cellStyle name="Currency 2 6 3 3 2 6 3" xfId="7191" xr:uid="{00000000-0005-0000-0000-0000171C0000}"/>
    <cellStyle name="Currency 2 6 3 3 2 6 3 2" xfId="7192" xr:uid="{00000000-0005-0000-0000-0000181C0000}"/>
    <cellStyle name="Currency 2 6 3 3 2 6 3 2 2" xfId="7193" xr:uid="{00000000-0005-0000-0000-0000191C0000}"/>
    <cellStyle name="Currency 2 6 3 3 2 6 3 3" xfId="7194" xr:uid="{00000000-0005-0000-0000-00001A1C0000}"/>
    <cellStyle name="Currency 2 6 3 3 2 6 4" xfId="7195" xr:uid="{00000000-0005-0000-0000-00001B1C0000}"/>
    <cellStyle name="Currency 2 6 3 3 2 6 4 2" xfId="7196" xr:uid="{00000000-0005-0000-0000-00001C1C0000}"/>
    <cellStyle name="Currency 2 6 3 3 2 6 4 2 2" xfId="7197" xr:uid="{00000000-0005-0000-0000-00001D1C0000}"/>
    <cellStyle name="Currency 2 6 3 3 2 6 4 3" xfId="7198" xr:uid="{00000000-0005-0000-0000-00001E1C0000}"/>
    <cellStyle name="Currency 2 6 3 3 2 6 5" xfId="7199" xr:uid="{00000000-0005-0000-0000-00001F1C0000}"/>
    <cellStyle name="Currency 2 6 3 3 2 6 5 2" xfId="7200" xr:uid="{00000000-0005-0000-0000-0000201C0000}"/>
    <cellStyle name="Currency 2 6 3 3 2 6 6" xfId="7201" xr:uid="{00000000-0005-0000-0000-0000211C0000}"/>
    <cellStyle name="Currency 2 6 3 3 2 6 6 2" xfId="7202" xr:uid="{00000000-0005-0000-0000-0000221C0000}"/>
    <cellStyle name="Currency 2 6 3 3 2 6 7" xfId="7203" xr:uid="{00000000-0005-0000-0000-0000231C0000}"/>
    <cellStyle name="Currency 2 6 3 3 2 7" xfId="7204" xr:uid="{00000000-0005-0000-0000-0000241C0000}"/>
    <cellStyle name="Currency 2 6 3 3 2 7 2" xfId="7205" xr:uid="{00000000-0005-0000-0000-0000251C0000}"/>
    <cellStyle name="Currency 2 6 3 3 2 7 2 2" xfId="7206" xr:uid="{00000000-0005-0000-0000-0000261C0000}"/>
    <cellStyle name="Currency 2 6 3 3 2 7 3" xfId="7207" xr:uid="{00000000-0005-0000-0000-0000271C0000}"/>
    <cellStyle name="Currency 2 6 3 3 2 8" xfId="7208" xr:uid="{00000000-0005-0000-0000-0000281C0000}"/>
    <cellStyle name="Currency 2 6 3 3 2 8 2" xfId="7209" xr:uid="{00000000-0005-0000-0000-0000291C0000}"/>
    <cellStyle name="Currency 2 6 3 3 2 8 2 2" xfId="7210" xr:uid="{00000000-0005-0000-0000-00002A1C0000}"/>
    <cellStyle name="Currency 2 6 3 3 2 8 3" xfId="7211" xr:uid="{00000000-0005-0000-0000-00002B1C0000}"/>
    <cellStyle name="Currency 2 6 3 3 2 9" xfId="7212" xr:uid="{00000000-0005-0000-0000-00002C1C0000}"/>
    <cellStyle name="Currency 2 6 3 3 3" xfId="7213" xr:uid="{00000000-0005-0000-0000-00002D1C0000}"/>
    <cellStyle name="Currency 2 6 3 3 3 10" xfId="7214" xr:uid="{00000000-0005-0000-0000-00002E1C0000}"/>
    <cellStyle name="Currency 2 6 3 3 3 11" xfId="7215" xr:uid="{00000000-0005-0000-0000-00002F1C0000}"/>
    <cellStyle name="Currency 2 6 3 3 3 12" xfId="7216" xr:uid="{00000000-0005-0000-0000-0000301C0000}"/>
    <cellStyle name="Currency 2 6 3 3 3 13" xfId="7217" xr:uid="{00000000-0005-0000-0000-0000311C0000}"/>
    <cellStyle name="Currency 2 6 3 3 3 2" xfId="7218" xr:uid="{00000000-0005-0000-0000-0000321C0000}"/>
    <cellStyle name="Currency 2 6 3 3 3 2 10" xfId="7219" xr:uid="{00000000-0005-0000-0000-0000331C0000}"/>
    <cellStyle name="Currency 2 6 3 3 3 2 2" xfId="7220" xr:uid="{00000000-0005-0000-0000-0000341C0000}"/>
    <cellStyle name="Currency 2 6 3 3 3 2 2 2" xfId="7221" xr:uid="{00000000-0005-0000-0000-0000351C0000}"/>
    <cellStyle name="Currency 2 6 3 3 3 2 2 3" xfId="7222" xr:uid="{00000000-0005-0000-0000-0000361C0000}"/>
    <cellStyle name="Currency 2 6 3 3 3 2 3" xfId="7223" xr:uid="{00000000-0005-0000-0000-0000371C0000}"/>
    <cellStyle name="Currency 2 6 3 3 3 2 3 2" xfId="7224" xr:uid="{00000000-0005-0000-0000-0000381C0000}"/>
    <cellStyle name="Currency 2 6 3 3 3 2 3 3" xfId="7225" xr:uid="{00000000-0005-0000-0000-0000391C0000}"/>
    <cellStyle name="Currency 2 6 3 3 3 2 3 4" xfId="7226" xr:uid="{00000000-0005-0000-0000-00003A1C0000}"/>
    <cellStyle name="Currency 2 6 3 3 3 2 4" xfId="7227" xr:uid="{00000000-0005-0000-0000-00003B1C0000}"/>
    <cellStyle name="Currency 2 6 3 3 3 2 4 2" xfId="7228" xr:uid="{00000000-0005-0000-0000-00003C1C0000}"/>
    <cellStyle name="Currency 2 6 3 3 3 2 4 2 2" xfId="7229" xr:uid="{00000000-0005-0000-0000-00003D1C0000}"/>
    <cellStyle name="Currency 2 6 3 3 3 2 4 3" xfId="7230" xr:uid="{00000000-0005-0000-0000-00003E1C0000}"/>
    <cellStyle name="Currency 2 6 3 3 3 2 5" xfId="7231" xr:uid="{00000000-0005-0000-0000-00003F1C0000}"/>
    <cellStyle name="Currency 2 6 3 3 3 2 5 2" xfId="7232" xr:uid="{00000000-0005-0000-0000-0000401C0000}"/>
    <cellStyle name="Currency 2 6 3 3 3 2 5 2 2" xfId="7233" xr:uid="{00000000-0005-0000-0000-0000411C0000}"/>
    <cellStyle name="Currency 2 6 3 3 3 2 5 3" xfId="7234" xr:uid="{00000000-0005-0000-0000-0000421C0000}"/>
    <cellStyle name="Currency 2 6 3 3 3 2 6" xfId="7235" xr:uid="{00000000-0005-0000-0000-0000431C0000}"/>
    <cellStyle name="Currency 2 6 3 3 3 2 6 2" xfId="7236" xr:uid="{00000000-0005-0000-0000-0000441C0000}"/>
    <cellStyle name="Currency 2 6 3 3 3 2 6 2 2" xfId="7237" xr:uid="{00000000-0005-0000-0000-0000451C0000}"/>
    <cellStyle name="Currency 2 6 3 3 3 2 6 3" xfId="7238" xr:uid="{00000000-0005-0000-0000-0000461C0000}"/>
    <cellStyle name="Currency 2 6 3 3 3 2 7" xfId="7239" xr:uid="{00000000-0005-0000-0000-0000471C0000}"/>
    <cellStyle name="Currency 2 6 3 3 3 2 7 2" xfId="7240" xr:uid="{00000000-0005-0000-0000-0000481C0000}"/>
    <cellStyle name="Currency 2 6 3 3 3 2 8" xfId="7241" xr:uid="{00000000-0005-0000-0000-0000491C0000}"/>
    <cellStyle name="Currency 2 6 3 3 3 2 8 2" xfId="7242" xr:uid="{00000000-0005-0000-0000-00004A1C0000}"/>
    <cellStyle name="Currency 2 6 3 3 3 2 9" xfId="7243" xr:uid="{00000000-0005-0000-0000-00004B1C0000}"/>
    <cellStyle name="Currency 2 6 3 3 3 3" xfId="7244" xr:uid="{00000000-0005-0000-0000-00004C1C0000}"/>
    <cellStyle name="Currency 2 6 3 3 3 3 2" xfId="7245" xr:uid="{00000000-0005-0000-0000-00004D1C0000}"/>
    <cellStyle name="Currency 2 6 3 3 3 3 2 2" xfId="7246" xr:uid="{00000000-0005-0000-0000-00004E1C0000}"/>
    <cellStyle name="Currency 2 6 3 3 3 3 2 3" xfId="7247" xr:uid="{00000000-0005-0000-0000-00004F1C0000}"/>
    <cellStyle name="Currency 2 6 3 3 3 3 3" xfId="7248" xr:uid="{00000000-0005-0000-0000-0000501C0000}"/>
    <cellStyle name="Currency 2 6 3 3 3 4" xfId="7249" xr:uid="{00000000-0005-0000-0000-0000511C0000}"/>
    <cellStyle name="Currency 2 6 3 3 3 4 2" xfId="7250" xr:uid="{00000000-0005-0000-0000-0000521C0000}"/>
    <cellStyle name="Currency 2 6 3 3 3 4 3" xfId="7251" xr:uid="{00000000-0005-0000-0000-0000531C0000}"/>
    <cellStyle name="Currency 2 6 3 3 3 4 4" xfId="7252" xr:uid="{00000000-0005-0000-0000-0000541C0000}"/>
    <cellStyle name="Currency 2 6 3 3 3 5" xfId="7253" xr:uid="{00000000-0005-0000-0000-0000551C0000}"/>
    <cellStyle name="Currency 2 6 3 3 3 5 2" xfId="7254" xr:uid="{00000000-0005-0000-0000-0000561C0000}"/>
    <cellStyle name="Currency 2 6 3 3 3 5 2 2" xfId="7255" xr:uid="{00000000-0005-0000-0000-0000571C0000}"/>
    <cellStyle name="Currency 2 6 3 3 3 5 3" xfId="7256" xr:uid="{00000000-0005-0000-0000-0000581C0000}"/>
    <cellStyle name="Currency 2 6 3 3 3 6" xfId="7257" xr:uid="{00000000-0005-0000-0000-0000591C0000}"/>
    <cellStyle name="Currency 2 6 3 3 3 6 2" xfId="7258" xr:uid="{00000000-0005-0000-0000-00005A1C0000}"/>
    <cellStyle name="Currency 2 6 3 3 3 6 2 2" xfId="7259" xr:uid="{00000000-0005-0000-0000-00005B1C0000}"/>
    <cellStyle name="Currency 2 6 3 3 3 6 3" xfId="7260" xr:uid="{00000000-0005-0000-0000-00005C1C0000}"/>
    <cellStyle name="Currency 2 6 3 3 3 7" xfId="7261" xr:uid="{00000000-0005-0000-0000-00005D1C0000}"/>
    <cellStyle name="Currency 2 6 3 3 3 7 2" xfId="7262" xr:uid="{00000000-0005-0000-0000-00005E1C0000}"/>
    <cellStyle name="Currency 2 6 3 3 3 7 2 2" xfId="7263" xr:uid="{00000000-0005-0000-0000-00005F1C0000}"/>
    <cellStyle name="Currency 2 6 3 3 3 7 3" xfId="7264" xr:uid="{00000000-0005-0000-0000-0000601C0000}"/>
    <cellStyle name="Currency 2 6 3 3 3 8" xfId="7265" xr:uid="{00000000-0005-0000-0000-0000611C0000}"/>
    <cellStyle name="Currency 2 6 3 3 3 8 2" xfId="7266" xr:uid="{00000000-0005-0000-0000-0000621C0000}"/>
    <cellStyle name="Currency 2 6 3 3 3 9" xfId="7267" xr:uid="{00000000-0005-0000-0000-0000631C0000}"/>
    <cellStyle name="Currency 2 6 3 3 3 9 2" xfId="7268" xr:uid="{00000000-0005-0000-0000-0000641C0000}"/>
    <cellStyle name="Currency 2 6 3 3 4" xfId="7269" xr:uid="{00000000-0005-0000-0000-0000651C0000}"/>
    <cellStyle name="Currency 2 6 3 3 4 2" xfId="7270" xr:uid="{00000000-0005-0000-0000-0000661C0000}"/>
    <cellStyle name="Currency 2 6 3 3 4 2 10" xfId="7271" xr:uid="{00000000-0005-0000-0000-0000671C0000}"/>
    <cellStyle name="Currency 2 6 3 3 4 2 11" xfId="7272" xr:uid="{00000000-0005-0000-0000-0000681C0000}"/>
    <cellStyle name="Currency 2 6 3 3 4 2 2" xfId="7273" xr:uid="{00000000-0005-0000-0000-0000691C0000}"/>
    <cellStyle name="Currency 2 6 3 3 4 2 2 2" xfId="7274" xr:uid="{00000000-0005-0000-0000-00006A1C0000}"/>
    <cellStyle name="Currency 2 6 3 3 4 2 2 3" xfId="7275" xr:uid="{00000000-0005-0000-0000-00006B1C0000}"/>
    <cellStyle name="Currency 2 6 3 3 4 2 3" xfId="7276" xr:uid="{00000000-0005-0000-0000-00006C1C0000}"/>
    <cellStyle name="Currency 2 6 3 3 4 2 3 2" xfId="7277" xr:uid="{00000000-0005-0000-0000-00006D1C0000}"/>
    <cellStyle name="Currency 2 6 3 3 4 2 3 3" xfId="7278" xr:uid="{00000000-0005-0000-0000-00006E1C0000}"/>
    <cellStyle name="Currency 2 6 3 3 4 2 4" xfId="7279" xr:uid="{00000000-0005-0000-0000-00006F1C0000}"/>
    <cellStyle name="Currency 2 6 3 3 4 2 4 2" xfId="7280" xr:uid="{00000000-0005-0000-0000-0000701C0000}"/>
    <cellStyle name="Currency 2 6 3 3 4 2 4 2 2" xfId="7281" xr:uid="{00000000-0005-0000-0000-0000711C0000}"/>
    <cellStyle name="Currency 2 6 3 3 4 2 4 3" xfId="7282" xr:uid="{00000000-0005-0000-0000-0000721C0000}"/>
    <cellStyle name="Currency 2 6 3 3 4 2 5" xfId="7283" xr:uid="{00000000-0005-0000-0000-0000731C0000}"/>
    <cellStyle name="Currency 2 6 3 3 4 2 5 2" xfId="7284" xr:uid="{00000000-0005-0000-0000-0000741C0000}"/>
    <cellStyle name="Currency 2 6 3 3 4 2 5 2 2" xfId="7285" xr:uid="{00000000-0005-0000-0000-0000751C0000}"/>
    <cellStyle name="Currency 2 6 3 3 4 2 5 3" xfId="7286" xr:uid="{00000000-0005-0000-0000-0000761C0000}"/>
    <cellStyle name="Currency 2 6 3 3 4 2 6" xfId="7287" xr:uid="{00000000-0005-0000-0000-0000771C0000}"/>
    <cellStyle name="Currency 2 6 3 3 4 2 6 2" xfId="7288" xr:uid="{00000000-0005-0000-0000-0000781C0000}"/>
    <cellStyle name="Currency 2 6 3 3 4 2 6 2 2" xfId="7289" xr:uid="{00000000-0005-0000-0000-0000791C0000}"/>
    <cellStyle name="Currency 2 6 3 3 4 2 6 3" xfId="7290" xr:uid="{00000000-0005-0000-0000-00007A1C0000}"/>
    <cellStyle name="Currency 2 6 3 3 4 2 7" xfId="7291" xr:uid="{00000000-0005-0000-0000-00007B1C0000}"/>
    <cellStyle name="Currency 2 6 3 3 4 2 7 2" xfId="7292" xr:uid="{00000000-0005-0000-0000-00007C1C0000}"/>
    <cellStyle name="Currency 2 6 3 3 4 2 8" xfId="7293" xr:uid="{00000000-0005-0000-0000-00007D1C0000}"/>
    <cellStyle name="Currency 2 6 3 3 4 2 8 2" xfId="7294" xr:uid="{00000000-0005-0000-0000-00007E1C0000}"/>
    <cellStyle name="Currency 2 6 3 3 4 2 9" xfId="7295" xr:uid="{00000000-0005-0000-0000-00007F1C0000}"/>
    <cellStyle name="Currency 2 6 3 3 4 3" xfId="7296" xr:uid="{00000000-0005-0000-0000-0000801C0000}"/>
    <cellStyle name="Currency 2 6 3 3 4 3 2" xfId="7297" xr:uid="{00000000-0005-0000-0000-0000811C0000}"/>
    <cellStyle name="Currency 2 6 3 3 4 3 2 2" xfId="7298" xr:uid="{00000000-0005-0000-0000-0000821C0000}"/>
    <cellStyle name="Currency 2 6 3 3 4 3 2 3" xfId="7299" xr:uid="{00000000-0005-0000-0000-0000831C0000}"/>
    <cellStyle name="Currency 2 6 3 3 4 3 3" xfId="7300" xr:uid="{00000000-0005-0000-0000-0000841C0000}"/>
    <cellStyle name="Currency 2 6 3 3 4 4" xfId="7301" xr:uid="{00000000-0005-0000-0000-0000851C0000}"/>
    <cellStyle name="Currency 2 6 3 3 4 4 2" xfId="7302" xr:uid="{00000000-0005-0000-0000-0000861C0000}"/>
    <cellStyle name="Currency 2 6 3 3 4 4 2 2" xfId="7303" xr:uid="{00000000-0005-0000-0000-0000871C0000}"/>
    <cellStyle name="Currency 2 6 3 3 4 4 3" xfId="7304" xr:uid="{00000000-0005-0000-0000-0000881C0000}"/>
    <cellStyle name="Currency 2 6 3 3 4 4 4" xfId="7305" xr:uid="{00000000-0005-0000-0000-0000891C0000}"/>
    <cellStyle name="Currency 2 6 3 3 4 5" xfId="7306" xr:uid="{00000000-0005-0000-0000-00008A1C0000}"/>
    <cellStyle name="Currency 2 6 3 3 4 5 2" xfId="7307" xr:uid="{00000000-0005-0000-0000-00008B1C0000}"/>
    <cellStyle name="Currency 2 6 3 3 4 5 2 2" xfId="7308" xr:uid="{00000000-0005-0000-0000-00008C1C0000}"/>
    <cellStyle name="Currency 2 6 3 3 4 5 3" xfId="7309" xr:uid="{00000000-0005-0000-0000-00008D1C0000}"/>
    <cellStyle name="Currency 2 6 3 3 4 6" xfId="7310" xr:uid="{00000000-0005-0000-0000-00008E1C0000}"/>
    <cellStyle name="Currency 2 6 3 3 4 7" xfId="7311" xr:uid="{00000000-0005-0000-0000-00008F1C0000}"/>
    <cellStyle name="Currency 2 6 3 3 5" xfId="7312" xr:uid="{00000000-0005-0000-0000-0000901C0000}"/>
    <cellStyle name="Currency 2 6 3 3 5 10" xfId="7313" xr:uid="{00000000-0005-0000-0000-0000911C0000}"/>
    <cellStyle name="Currency 2 6 3 3 5 2" xfId="7314" xr:uid="{00000000-0005-0000-0000-0000921C0000}"/>
    <cellStyle name="Currency 2 6 3 3 5 2 2" xfId="7315" xr:uid="{00000000-0005-0000-0000-0000931C0000}"/>
    <cellStyle name="Currency 2 6 3 3 5 2 3" xfId="7316" xr:uid="{00000000-0005-0000-0000-0000941C0000}"/>
    <cellStyle name="Currency 2 6 3 3 5 3" xfId="7317" xr:uid="{00000000-0005-0000-0000-0000951C0000}"/>
    <cellStyle name="Currency 2 6 3 3 5 3 2" xfId="7318" xr:uid="{00000000-0005-0000-0000-0000961C0000}"/>
    <cellStyle name="Currency 2 6 3 3 5 3 3" xfId="7319" xr:uid="{00000000-0005-0000-0000-0000971C0000}"/>
    <cellStyle name="Currency 2 6 3 3 5 4" xfId="7320" xr:uid="{00000000-0005-0000-0000-0000981C0000}"/>
    <cellStyle name="Currency 2 6 3 3 5 4 2" xfId="7321" xr:uid="{00000000-0005-0000-0000-0000991C0000}"/>
    <cellStyle name="Currency 2 6 3 3 5 4 2 2" xfId="7322" xr:uid="{00000000-0005-0000-0000-00009A1C0000}"/>
    <cellStyle name="Currency 2 6 3 3 5 4 3" xfId="7323" xr:uid="{00000000-0005-0000-0000-00009B1C0000}"/>
    <cellStyle name="Currency 2 6 3 3 5 5" xfId="7324" xr:uid="{00000000-0005-0000-0000-00009C1C0000}"/>
    <cellStyle name="Currency 2 6 3 3 5 5 2" xfId="7325" xr:uid="{00000000-0005-0000-0000-00009D1C0000}"/>
    <cellStyle name="Currency 2 6 3 3 5 5 2 2" xfId="7326" xr:uid="{00000000-0005-0000-0000-00009E1C0000}"/>
    <cellStyle name="Currency 2 6 3 3 5 5 3" xfId="7327" xr:uid="{00000000-0005-0000-0000-00009F1C0000}"/>
    <cellStyle name="Currency 2 6 3 3 5 6" xfId="7328" xr:uid="{00000000-0005-0000-0000-0000A01C0000}"/>
    <cellStyle name="Currency 2 6 3 3 5 6 2" xfId="7329" xr:uid="{00000000-0005-0000-0000-0000A11C0000}"/>
    <cellStyle name="Currency 2 6 3 3 5 6 2 2" xfId="7330" xr:uid="{00000000-0005-0000-0000-0000A21C0000}"/>
    <cellStyle name="Currency 2 6 3 3 5 6 3" xfId="7331" xr:uid="{00000000-0005-0000-0000-0000A31C0000}"/>
    <cellStyle name="Currency 2 6 3 3 5 7" xfId="7332" xr:uid="{00000000-0005-0000-0000-0000A41C0000}"/>
    <cellStyle name="Currency 2 6 3 3 5 7 2" xfId="7333" xr:uid="{00000000-0005-0000-0000-0000A51C0000}"/>
    <cellStyle name="Currency 2 6 3 3 5 8" xfId="7334" xr:uid="{00000000-0005-0000-0000-0000A61C0000}"/>
    <cellStyle name="Currency 2 6 3 3 5 8 2" xfId="7335" xr:uid="{00000000-0005-0000-0000-0000A71C0000}"/>
    <cellStyle name="Currency 2 6 3 3 5 9" xfId="7336" xr:uid="{00000000-0005-0000-0000-0000A81C0000}"/>
    <cellStyle name="Currency 2 6 3 3 6" xfId="7337" xr:uid="{00000000-0005-0000-0000-0000A91C0000}"/>
    <cellStyle name="Currency 2 6 3 3 6 10" xfId="7338" xr:uid="{00000000-0005-0000-0000-0000AA1C0000}"/>
    <cellStyle name="Currency 2 6 3 3 6 11" xfId="7339" xr:uid="{00000000-0005-0000-0000-0000AB1C0000}"/>
    <cellStyle name="Currency 2 6 3 3 6 12" xfId="7340" xr:uid="{00000000-0005-0000-0000-0000AC1C0000}"/>
    <cellStyle name="Currency 2 6 3 3 6 2" xfId="7341" xr:uid="{00000000-0005-0000-0000-0000AD1C0000}"/>
    <cellStyle name="Currency 2 6 3 3 6 2 2" xfId="7342" xr:uid="{00000000-0005-0000-0000-0000AE1C0000}"/>
    <cellStyle name="Currency 2 6 3 3 6 2 3" xfId="7343" xr:uid="{00000000-0005-0000-0000-0000AF1C0000}"/>
    <cellStyle name="Currency 2 6 3 3 6 3" xfId="7344" xr:uid="{00000000-0005-0000-0000-0000B01C0000}"/>
    <cellStyle name="Currency 2 6 3 3 6 3 2" xfId="7345" xr:uid="{00000000-0005-0000-0000-0000B11C0000}"/>
    <cellStyle name="Currency 2 6 3 3 6 3 3" xfId="7346" xr:uid="{00000000-0005-0000-0000-0000B21C0000}"/>
    <cellStyle name="Currency 2 6 3 3 6 4" xfId="7347" xr:uid="{00000000-0005-0000-0000-0000B31C0000}"/>
    <cellStyle name="Currency 2 6 3 3 6 5" xfId="7348" xr:uid="{00000000-0005-0000-0000-0000B41C0000}"/>
    <cellStyle name="Currency 2 6 3 3 6 5 2" xfId="7349" xr:uid="{00000000-0005-0000-0000-0000B51C0000}"/>
    <cellStyle name="Currency 2 6 3 3 6 5 2 2" xfId="7350" xr:uid="{00000000-0005-0000-0000-0000B61C0000}"/>
    <cellStyle name="Currency 2 6 3 3 6 5 3" xfId="7351" xr:uid="{00000000-0005-0000-0000-0000B71C0000}"/>
    <cellStyle name="Currency 2 6 3 3 6 6" xfId="7352" xr:uid="{00000000-0005-0000-0000-0000B81C0000}"/>
    <cellStyle name="Currency 2 6 3 3 6 6 2" xfId="7353" xr:uid="{00000000-0005-0000-0000-0000B91C0000}"/>
    <cellStyle name="Currency 2 6 3 3 6 6 2 2" xfId="7354" xr:uid="{00000000-0005-0000-0000-0000BA1C0000}"/>
    <cellStyle name="Currency 2 6 3 3 6 6 3" xfId="7355" xr:uid="{00000000-0005-0000-0000-0000BB1C0000}"/>
    <cellStyle name="Currency 2 6 3 3 6 7" xfId="7356" xr:uid="{00000000-0005-0000-0000-0000BC1C0000}"/>
    <cellStyle name="Currency 2 6 3 3 6 7 2" xfId="7357" xr:uid="{00000000-0005-0000-0000-0000BD1C0000}"/>
    <cellStyle name="Currency 2 6 3 3 6 7 2 2" xfId="7358" xr:uid="{00000000-0005-0000-0000-0000BE1C0000}"/>
    <cellStyle name="Currency 2 6 3 3 6 7 3" xfId="7359" xr:uid="{00000000-0005-0000-0000-0000BF1C0000}"/>
    <cellStyle name="Currency 2 6 3 3 6 8" xfId="7360" xr:uid="{00000000-0005-0000-0000-0000C01C0000}"/>
    <cellStyle name="Currency 2 6 3 3 6 8 2" xfId="7361" xr:uid="{00000000-0005-0000-0000-0000C11C0000}"/>
    <cellStyle name="Currency 2 6 3 3 6 9" xfId="7362" xr:uid="{00000000-0005-0000-0000-0000C21C0000}"/>
    <cellStyle name="Currency 2 6 3 3 6 9 2" xfId="7363" xr:uid="{00000000-0005-0000-0000-0000C31C0000}"/>
    <cellStyle name="Currency 2 6 3 3 7" xfId="7364" xr:uid="{00000000-0005-0000-0000-0000C41C0000}"/>
    <cellStyle name="Currency 2 6 3 3 7 2" xfId="7365" xr:uid="{00000000-0005-0000-0000-0000C51C0000}"/>
    <cellStyle name="Currency 2 6 3 3 7 3" xfId="7366" xr:uid="{00000000-0005-0000-0000-0000C61C0000}"/>
    <cellStyle name="Currency 2 6 3 3 8" xfId="7367" xr:uid="{00000000-0005-0000-0000-0000C71C0000}"/>
    <cellStyle name="Currency 2 6 3 3 8 2" xfId="7368" xr:uid="{00000000-0005-0000-0000-0000C81C0000}"/>
    <cellStyle name="Currency 2 6 3 3 8 2 2" xfId="7369" xr:uid="{00000000-0005-0000-0000-0000C91C0000}"/>
    <cellStyle name="Currency 2 6 3 3 8 3" xfId="7370" xr:uid="{00000000-0005-0000-0000-0000CA1C0000}"/>
    <cellStyle name="Currency 2 6 3 3 8 4" xfId="7371" xr:uid="{00000000-0005-0000-0000-0000CB1C0000}"/>
    <cellStyle name="Currency 2 6 3 3 9" xfId="7372" xr:uid="{00000000-0005-0000-0000-0000CC1C0000}"/>
    <cellStyle name="Currency 2 6 3 3 9 2" xfId="7373" xr:uid="{00000000-0005-0000-0000-0000CD1C0000}"/>
    <cellStyle name="Currency 2 6 3 3 9 2 2" xfId="7374" xr:uid="{00000000-0005-0000-0000-0000CE1C0000}"/>
    <cellStyle name="Currency 2 6 3 3 9 3" xfId="7375" xr:uid="{00000000-0005-0000-0000-0000CF1C0000}"/>
    <cellStyle name="Currency 2 6 3 4" xfId="7376" xr:uid="{00000000-0005-0000-0000-0000D01C0000}"/>
    <cellStyle name="Currency 2 6 3 4 2" xfId="7377" xr:uid="{00000000-0005-0000-0000-0000D11C0000}"/>
    <cellStyle name="Currency 2 6 3 4 2 10" xfId="7378" xr:uid="{00000000-0005-0000-0000-0000D21C0000}"/>
    <cellStyle name="Currency 2 6 3 4 2 2" xfId="7379" xr:uid="{00000000-0005-0000-0000-0000D31C0000}"/>
    <cellStyle name="Currency 2 6 3 4 2 2 2" xfId="7380" xr:uid="{00000000-0005-0000-0000-0000D41C0000}"/>
    <cellStyle name="Currency 2 6 3 4 2 2 3" xfId="7381" xr:uid="{00000000-0005-0000-0000-0000D51C0000}"/>
    <cellStyle name="Currency 2 6 3 4 2 3" xfId="7382" xr:uid="{00000000-0005-0000-0000-0000D61C0000}"/>
    <cellStyle name="Currency 2 6 3 4 2 3 2" xfId="7383" xr:uid="{00000000-0005-0000-0000-0000D71C0000}"/>
    <cellStyle name="Currency 2 6 3 4 2 3 3" xfId="7384" xr:uid="{00000000-0005-0000-0000-0000D81C0000}"/>
    <cellStyle name="Currency 2 6 3 4 2 4" xfId="7385" xr:uid="{00000000-0005-0000-0000-0000D91C0000}"/>
    <cellStyle name="Currency 2 6 3 4 2 4 2" xfId="7386" xr:uid="{00000000-0005-0000-0000-0000DA1C0000}"/>
    <cellStyle name="Currency 2 6 3 4 2 4 2 2" xfId="7387" xr:uid="{00000000-0005-0000-0000-0000DB1C0000}"/>
    <cellStyle name="Currency 2 6 3 4 2 4 3" xfId="7388" xr:uid="{00000000-0005-0000-0000-0000DC1C0000}"/>
    <cellStyle name="Currency 2 6 3 4 2 5" xfId="7389" xr:uid="{00000000-0005-0000-0000-0000DD1C0000}"/>
    <cellStyle name="Currency 2 6 3 4 2 5 2" xfId="7390" xr:uid="{00000000-0005-0000-0000-0000DE1C0000}"/>
    <cellStyle name="Currency 2 6 3 4 2 5 2 2" xfId="7391" xr:uid="{00000000-0005-0000-0000-0000DF1C0000}"/>
    <cellStyle name="Currency 2 6 3 4 2 5 3" xfId="7392" xr:uid="{00000000-0005-0000-0000-0000E01C0000}"/>
    <cellStyle name="Currency 2 6 3 4 2 6" xfId="7393" xr:uid="{00000000-0005-0000-0000-0000E11C0000}"/>
    <cellStyle name="Currency 2 6 3 4 2 6 2" xfId="7394" xr:uid="{00000000-0005-0000-0000-0000E21C0000}"/>
    <cellStyle name="Currency 2 6 3 4 2 6 2 2" xfId="7395" xr:uid="{00000000-0005-0000-0000-0000E31C0000}"/>
    <cellStyle name="Currency 2 6 3 4 2 6 3" xfId="7396" xr:uid="{00000000-0005-0000-0000-0000E41C0000}"/>
    <cellStyle name="Currency 2 6 3 4 2 7" xfId="7397" xr:uid="{00000000-0005-0000-0000-0000E51C0000}"/>
    <cellStyle name="Currency 2 6 3 4 2 7 2" xfId="7398" xr:uid="{00000000-0005-0000-0000-0000E61C0000}"/>
    <cellStyle name="Currency 2 6 3 4 2 8" xfId="7399" xr:uid="{00000000-0005-0000-0000-0000E71C0000}"/>
    <cellStyle name="Currency 2 6 3 4 2 8 2" xfId="7400" xr:uid="{00000000-0005-0000-0000-0000E81C0000}"/>
    <cellStyle name="Currency 2 6 3 4 2 9" xfId="7401" xr:uid="{00000000-0005-0000-0000-0000E91C0000}"/>
    <cellStyle name="Currency 2 6 3 4 3" xfId="7402" xr:uid="{00000000-0005-0000-0000-0000EA1C0000}"/>
    <cellStyle name="Currency 2 6 3 4 3 10" xfId="7403" xr:uid="{00000000-0005-0000-0000-0000EB1C0000}"/>
    <cellStyle name="Currency 2 6 3 4 3 2" xfId="7404" xr:uid="{00000000-0005-0000-0000-0000EC1C0000}"/>
    <cellStyle name="Currency 2 6 3 4 3 2 2" xfId="7405" xr:uid="{00000000-0005-0000-0000-0000ED1C0000}"/>
    <cellStyle name="Currency 2 6 3 4 3 2 3" xfId="7406" xr:uid="{00000000-0005-0000-0000-0000EE1C0000}"/>
    <cellStyle name="Currency 2 6 3 4 3 3" xfId="7407" xr:uid="{00000000-0005-0000-0000-0000EF1C0000}"/>
    <cellStyle name="Currency 2 6 3 4 3 3 2" xfId="7408" xr:uid="{00000000-0005-0000-0000-0000F01C0000}"/>
    <cellStyle name="Currency 2 6 3 4 3 3 3" xfId="7409" xr:uid="{00000000-0005-0000-0000-0000F11C0000}"/>
    <cellStyle name="Currency 2 6 3 4 3 4" xfId="7410" xr:uid="{00000000-0005-0000-0000-0000F21C0000}"/>
    <cellStyle name="Currency 2 6 3 4 3 4 2" xfId="7411" xr:uid="{00000000-0005-0000-0000-0000F31C0000}"/>
    <cellStyle name="Currency 2 6 3 4 3 4 2 2" xfId="7412" xr:uid="{00000000-0005-0000-0000-0000F41C0000}"/>
    <cellStyle name="Currency 2 6 3 4 3 4 3" xfId="7413" xr:uid="{00000000-0005-0000-0000-0000F51C0000}"/>
    <cellStyle name="Currency 2 6 3 4 3 5" xfId="7414" xr:uid="{00000000-0005-0000-0000-0000F61C0000}"/>
    <cellStyle name="Currency 2 6 3 4 3 5 2" xfId="7415" xr:uid="{00000000-0005-0000-0000-0000F71C0000}"/>
    <cellStyle name="Currency 2 6 3 4 3 5 2 2" xfId="7416" xr:uid="{00000000-0005-0000-0000-0000F81C0000}"/>
    <cellStyle name="Currency 2 6 3 4 3 5 3" xfId="7417" xr:uid="{00000000-0005-0000-0000-0000F91C0000}"/>
    <cellStyle name="Currency 2 6 3 4 3 6" xfId="7418" xr:uid="{00000000-0005-0000-0000-0000FA1C0000}"/>
    <cellStyle name="Currency 2 6 3 4 3 6 2" xfId="7419" xr:uid="{00000000-0005-0000-0000-0000FB1C0000}"/>
    <cellStyle name="Currency 2 6 3 4 3 6 2 2" xfId="7420" xr:uid="{00000000-0005-0000-0000-0000FC1C0000}"/>
    <cellStyle name="Currency 2 6 3 4 3 6 3" xfId="7421" xr:uid="{00000000-0005-0000-0000-0000FD1C0000}"/>
    <cellStyle name="Currency 2 6 3 4 3 7" xfId="7422" xr:uid="{00000000-0005-0000-0000-0000FE1C0000}"/>
    <cellStyle name="Currency 2 6 3 4 3 7 2" xfId="7423" xr:uid="{00000000-0005-0000-0000-0000FF1C0000}"/>
    <cellStyle name="Currency 2 6 3 4 3 8" xfId="7424" xr:uid="{00000000-0005-0000-0000-0000001D0000}"/>
    <cellStyle name="Currency 2 6 3 4 3 8 2" xfId="7425" xr:uid="{00000000-0005-0000-0000-0000011D0000}"/>
    <cellStyle name="Currency 2 6 3 4 3 9" xfId="7426" xr:uid="{00000000-0005-0000-0000-0000021D0000}"/>
    <cellStyle name="Currency 2 6 3 4 4" xfId="7427" xr:uid="{00000000-0005-0000-0000-0000031D0000}"/>
    <cellStyle name="Currency 2 6 3 4 4 10" xfId="7428" xr:uid="{00000000-0005-0000-0000-0000041D0000}"/>
    <cellStyle name="Currency 2 6 3 4 4 2" xfId="7429" xr:uid="{00000000-0005-0000-0000-0000051D0000}"/>
    <cellStyle name="Currency 2 6 3 4 4 3" xfId="7430" xr:uid="{00000000-0005-0000-0000-0000061D0000}"/>
    <cellStyle name="Currency 2 6 3 4 4 3 2" xfId="7431" xr:uid="{00000000-0005-0000-0000-0000071D0000}"/>
    <cellStyle name="Currency 2 6 3 4 4 3 2 2" xfId="7432" xr:uid="{00000000-0005-0000-0000-0000081D0000}"/>
    <cellStyle name="Currency 2 6 3 4 4 3 3" xfId="7433" xr:uid="{00000000-0005-0000-0000-0000091D0000}"/>
    <cellStyle name="Currency 2 6 3 4 4 4" xfId="7434" xr:uid="{00000000-0005-0000-0000-00000A1D0000}"/>
    <cellStyle name="Currency 2 6 3 4 4 4 2" xfId="7435" xr:uid="{00000000-0005-0000-0000-00000B1D0000}"/>
    <cellStyle name="Currency 2 6 3 4 4 4 2 2" xfId="7436" xr:uid="{00000000-0005-0000-0000-00000C1D0000}"/>
    <cellStyle name="Currency 2 6 3 4 4 4 3" xfId="7437" xr:uid="{00000000-0005-0000-0000-00000D1D0000}"/>
    <cellStyle name="Currency 2 6 3 4 4 5" xfId="7438" xr:uid="{00000000-0005-0000-0000-00000E1D0000}"/>
    <cellStyle name="Currency 2 6 3 4 4 5 2" xfId="7439" xr:uid="{00000000-0005-0000-0000-00000F1D0000}"/>
    <cellStyle name="Currency 2 6 3 4 4 5 2 2" xfId="7440" xr:uid="{00000000-0005-0000-0000-0000101D0000}"/>
    <cellStyle name="Currency 2 6 3 4 4 5 3" xfId="7441" xr:uid="{00000000-0005-0000-0000-0000111D0000}"/>
    <cellStyle name="Currency 2 6 3 4 4 6" xfId="7442" xr:uid="{00000000-0005-0000-0000-0000121D0000}"/>
    <cellStyle name="Currency 2 6 3 4 4 6 2" xfId="7443" xr:uid="{00000000-0005-0000-0000-0000131D0000}"/>
    <cellStyle name="Currency 2 6 3 4 4 7" xfId="7444" xr:uid="{00000000-0005-0000-0000-0000141D0000}"/>
    <cellStyle name="Currency 2 6 3 4 4 7 2" xfId="7445" xr:uid="{00000000-0005-0000-0000-0000151D0000}"/>
    <cellStyle name="Currency 2 6 3 4 4 8" xfId="7446" xr:uid="{00000000-0005-0000-0000-0000161D0000}"/>
    <cellStyle name="Currency 2 6 3 4 4 9" xfId="7447" xr:uid="{00000000-0005-0000-0000-0000171D0000}"/>
    <cellStyle name="Currency 2 6 3 4 5" xfId="7448" xr:uid="{00000000-0005-0000-0000-0000181D0000}"/>
    <cellStyle name="Currency 2 6 3 4 5 2" xfId="7449" xr:uid="{00000000-0005-0000-0000-0000191D0000}"/>
    <cellStyle name="Currency 2 6 3 4 5 3" xfId="7450" xr:uid="{00000000-0005-0000-0000-00001A1D0000}"/>
    <cellStyle name="Currency 2 6 3 4 5 4" xfId="7451" xr:uid="{00000000-0005-0000-0000-00001B1D0000}"/>
    <cellStyle name="Currency 2 6 3 4 6" xfId="7452" xr:uid="{00000000-0005-0000-0000-00001C1D0000}"/>
    <cellStyle name="Currency 2 6 3 4 6 2" xfId="7453" xr:uid="{00000000-0005-0000-0000-00001D1D0000}"/>
    <cellStyle name="Currency 2 6 3 4 6 2 2" xfId="7454" xr:uid="{00000000-0005-0000-0000-00001E1D0000}"/>
    <cellStyle name="Currency 2 6 3 4 6 2 2 2" xfId="7455" xr:uid="{00000000-0005-0000-0000-00001F1D0000}"/>
    <cellStyle name="Currency 2 6 3 4 6 2 3" xfId="7456" xr:uid="{00000000-0005-0000-0000-0000201D0000}"/>
    <cellStyle name="Currency 2 6 3 4 6 3" xfId="7457" xr:uid="{00000000-0005-0000-0000-0000211D0000}"/>
    <cellStyle name="Currency 2 6 3 4 6 3 2" xfId="7458" xr:uid="{00000000-0005-0000-0000-0000221D0000}"/>
    <cellStyle name="Currency 2 6 3 4 6 3 2 2" xfId="7459" xr:uid="{00000000-0005-0000-0000-0000231D0000}"/>
    <cellStyle name="Currency 2 6 3 4 6 3 3" xfId="7460" xr:uid="{00000000-0005-0000-0000-0000241D0000}"/>
    <cellStyle name="Currency 2 6 3 4 6 4" xfId="7461" xr:uid="{00000000-0005-0000-0000-0000251D0000}"/>
    <cellStyle name="Currency 2 6 3 4 6 4 2" xfId="7462" xr:uid="{00000000-0005-0000-0000-0000261D0000}"/>
    <cellStyle name="Currency 2 6 3 4 6 4 2 2" xfId="7463" xr:uid="{00000000-0005-0000-0000-0000271D0000}"/>
    <cellStyle name="Currency 2 6 3 4 6 4 3" xfId="7464" xr:uid="{00000000-0005-0000-0000-0000281D0000}"/>
    <cellStyle name="Currency 2 6 3 4 6 5" xfId="7465" xr:uid="{00000000-0005-0000-0000-0000291D0000}"/>
    <cellStyle name="Currency 2 6 3 4 6 5 2" xfId="7466" xr:uid="{00000000-0005-0000-0000-00002A1D0000}"/>
    <cellStyle name="Currency 2 6 3 4 6 6" xfId="7467" xr:uid="{00000000-0005-0000-0000-00002B1D0000}"/>
    <cellStyle name="Currency 2 6 3 4 6 6 2" xfId="7468" xr:uid="{00000000-0005-0000-0000-00002C1D0000}"/>
    <cellStyle name="Currency 2 6 3 4 6 7" xfId="7469" xr:uid="{00000000-0005-0000-0000-00002D1D0000}"/>
    <cellStyle name="Currency 2 6 3 4 7" xfId="7470" xr:uid="{00000000-0005-0000-0000-00002E1D0000}"/>
    <cellStyle name="Currency 2 6 3 4 7 2" xfId="7471" xr:uid="{00000000-0005-0000-0000-00002F1D0000}"/>
    <cellStyle name="Currency 2 6 3 4 7 2 2" xfId="7472" xr:uid="{00000000-0005-0000-0000-0000301D0000}"/>
    <cellStyle name="Currency 2 6 3 4 7 3" xfId="7473" xr:uid="{00000000-0005-0000-0000-0000311D0000}"/>
    <cellStyle name="Currency 2 6 3 4 8" xfId="7474" xr:uid="{00000000-0005-0000-0000-0000321D0000}"/>
    <cellStyle name="Currency 2 6 3 4 8 2" xfId="7475" xr:uid="{00000000-0005-0000-0000-0000331D0000}"/>
    <cellStyle name="Currency 2 6 3 4 8 2 2" xfId="7476" xr:uid="{00000000-0005-0000-0000-0000341D0000}"/>
    <cellStyle name="Currency 2 6 3 4 8 3" xfId="7477" xr:uid="{00000000-0005-0000-0000-0000351D0000}"/>
    <cellStyle name="Currency 2 6 3 4 9" xfId="7478" xr:uid="{00000000-0005-0000-0000-0000361D0000}"/>
    <cellStyle name="Currency 2 6 3 5" xfId="7479" xr:uid="{00000000-0005-0000-0000-0000371D0000}"/>
    <cellStyle name="Currency 2 6 3 5 10" xfId="7480" xr:uid="{00000000-0005-0000-0000-0000381D0000}"/>
    <cellStyle name="Currency 2 6 3 5 11" xfId="7481" xr:uid="{00000000-0005-0000-0000-0000391D0000}"/>
    <cellStyle name="Currency 2 6 3 5 12" xfId="7482" xr:uid="{00000000-0005-0000-0000-00003A1D0000}"/>
    <cellStyle name="Currency 2 6 3 5 13" xfId="7483" xr:uid="{00000000-0005-0000-0000-00003B1D0000}"/>
    <cellStyle name="Currency 2 6 3 5 2" xfId="7484" xr:uid="{00000000-0005-0000-0000-00003C1D0000}"/>
    <cellStyle name="Currency 2 6 3 5 2 10" xfId="7485" xr:uid="{00000000-0005-0000-0000-00003D1D0000}"/>
    <cellStyle name="Currency 2 6 3 5 2 2" xfId="7486" xr:uid="{00000000-0005-0000-0000-00003E1D0000}"/>
    <cellStyle name="Currency 2 6 3 5 2 2 2" xfId="7487" xr:uid="{00000000-0005-0000-0000-00003F1D0000}"/>
    <cellStyle name="Currency 2 6 3 5 2 2 3" xfId="7488" xr:uid="{00000000-0005-0000-0000-0000401D0000}"/>
    <cellStyle name="Currency 2 6 3 5 2 3" xfId="7489" xr:uid="{00000000-0005-0000-0000-0000411D0000}"/>
    <cellStyle name="Currency 2 6 3 5 2 3 2" xfId="7490" xr:uid="{00000000-0005-0000-0000-0000421D0000}"/>
    <cellStyle name="Currency 2 6 3 5 2 3 3" xfId="7491" xr:uid="{00000000-0005-0000-0000-0000431D0000}"/>
    <cellStyle name="Currency 2 6 3 5 2 3 4" xfId="7492" xr:uid="{00000000-0005-0000-0000-0000441D0000}"/>
    <cellStyle name="Currency 2 6 3 5 2 4" xfId="7493" xr:uid="{00000000-0005-0000-0000-0000451D0000}"/>
    <cellStyle name="Currency 2 6 3 5 2 4 2" xfId="7494" xr:uid="{00000000-0005-0000-0000-0000461D0000}"/>
    <cellStyle name="Currency 2 6 3 5 2 4 2 2" xfId="7495" xr:uid="{00000000-0005-0000-0000-0000471D0000}"/>
    <cellStyle name="Currency 2 6 3 5 2 4 3" xfId="7496" xr:uid="{00000000-0005-0000-0000-0000481D0000}"/>
    <cellStyle name="Currency 2 6 3 5 2 5" xfId="7497" xr:uid="{00000000-0005-0000-0000-0000491D0000}"/>
    <cellStyle name="Currency 2 6 3 5 2 5 2" xfId="7498" xr:uid="{00000000-0005-0000-0000-00004A1D0000}"/>
    <cellStyle name="Currency 2 6 3 5 2 5 2 2" xfId="7499" xr:uid="{00000000-0005-0000-0000-00004B1D0000}"/>
    <cellStyle name="Currency 2 6 3 5 2 5 3" xfId="7500" xr:uid="{00000000-0005-0000-0000-00004C1D0000}"/>
    <cellStyle name="Currency 2 6 3 5 2 6" xfId="7501" xr:uid="{00000000-0005-0000-0000-00004D1D0000}"/>
    <cellStyle name="Currency 2 6 3 5 2 6 2" xfId="7502" xr:uid="{00000000-0005-0000-0000-00004E1D0000}"/>
    <cellStyle name="Currency 2 6 3 5 2 6 2 2" xfId="7503" xr:uid="{00000000-0005-0000-0000-00004F1D0000}"/>
    <cellStyle name="Currency 2 6 3 5 2 6 3" xfId="7504" xr:uid="{00000000-0005-0000-0000-0000501D0000}"/>
    <cellStyle name="Currency 2 6 3 5 2 7" xfId="7505" xr:uid="{00000000-0005-0000-0000-0000511D0000}"/>
    <cellStyle name="Currency 2 6 3 5 2 7 2" xfId="7506" xr:uid="{00000000-0005-0000-0000-0000521D0000}"/>
    <cellStyle name="Currency 2 6 3 5 2 8" xfId="7507" xr:uid="{00000000-0005-0000-0000-0000531D0000}"/>
    <cellStyle name="Currency 2 6 3 5 2 8 2" xfId="7508" xr:uid="{00000000-0005-0000-0000-0000541D0000}"/>
    <cellStyle name="Currency 2 6 3 5 2 9" xfId="7509" xr:uid="{00000000-0005-0000-0000-0000551D0000}"/>
    <cellStyle name="Currency 2 6 3 5 3" xfId="7510" xr:uid="{00000000-0005-0000-0000-0000561D0000}"/>
    <cellStyle name="Currency 2 6 3 5 3 2" xfId="7511" xr:uid="{00000000-0005-0000-0000-0000571D0000}"/>
    <cellStyle name="Currency 2 6 3 5 3 2 2" xfId="7512" xr:uid="{00000000-0005-0000-0000-0000581D0000}"/>
    <cellStyle name="Currency 2 6 3 5 3 2 3" xfId="7513" xr:uid="{00000000-0005-0000-0000-0000591D0000}"/>
    <cellStyle name="Currency 2 6 3 5 3 3" xfId="7514" xr:uid="{00000000-0005-0000-0000-00005A1D0000}"/>
    <cellStyle name="Currency 2 6 3 5 4" xfId="7515" xr:uid="{00000000-0005-0000-0000-00005B1D0000}"/>
    <cellStyle name="Currency 2 6 3 5 4 2" xfId="7516" xr:uid="{00000000-0005-0000-0000-00005C1D0000}"/>
    <cellStyle name="Currency 2 6 3 5 4 3" xfId="7517" xr:uid="{00000000-0005-0000-0000-00005D1D0000}"/>
    <cellStyle name="Currency 2 6 3 5 4 4" xfId="7518" xr:uid="{00000000-0005-0000-0000-00005E1D0000}"/>
    <cellStyle name="Currency 2 6 3 5 5" xfId="7519" xr:uid="{00000000-0005-0000-0000-00005F1D0000}"/>
    <cellStyle name="Currency 2 6 3 5 5 2" xfId="7520" xr:uid="{00000000-0005-0000-0000-0000601D0000}"/>
    <cellStyle name="Currency 2 6 3 5 5 2 2" xfId="7521" xr:uid="{00000000-0005-0000-0000-0000611D0000}"/>
    <cellStyle name="Currency 2 6 3 5 5 3" xfId="7522" xr:uid="{00000000-0005-0000-0000-0000621D0000}"/>
    <cellStyle name="Currency 2 6 3 5 6" xfId="7523" xr:uid="{00000000-0005-0000-0000-0000631D0000}"/>
    <cellStyle name="Currency 2 6 3 5 6 2" xfId="7524" xr:uid="{00000000-0005-0000-0000-0000641D0000}"/>
    <cellStyle name="Currency 2 6 3 5 6 2 2" xfId="7525" xr:uid="{00000000-0005-0000-0000-0000651D0000}"/>
    <cellStyle name="Currency 2 6 3 5 6 3" xfId="7526" xr:uid="{00000000-0005-0000-0000-0000661D0000}"/>
    <cellStyle name="Currency 2 6 3 5 7" xfId="7527" xr:uid="{00000000-0005-0000-0000-0000671D0000}"/>
    <cellStyle name="Currency 2 6 3 5 7 2" xfId="7528" xr:uid="{00000000-0005-0000-0000-0000681D0000}"/>
    <cellStyle name="Currency 2 6 3 5 7 2 2" xfId="7529" xr:uid="{00000000-0005-0000-0000-0000691D0000}"/>
    <cellStyle name="Currency 2 6 3 5 7 3" xfId="7530" xr:uid="{00000000-0005-0000-0000-00006A1D0000}"/>
    <cellStyle name="Currency 2 6 3 5 8" xfId="7531" xr:uid="{00000000-0005-0000-0000-00006B1D0000}"/>
    <cellStyle name="Currency 2 6 3 5 8 2" xfId="7532" xr:uid="{00000000-0005-0000-0000-00006C1D0000}"/>
    <cellStyle name="Currency 2 6 3 5 9" xfId="7533" xr:uid="{00000000-0005-0000-0000-00006D1D0000}"/>
    <cellStyle name="Currency 2 6 3 5 9 2" xfId="7534" xr:uid="{00000000-0005-0000-0000-00006E1D0000}"/>
    <cellStyle name="Currency 2 6 3 6" xfId="7535" xr:uid="{00000000-0005-0000-0000-00006F1D0000}"/>
    <cellStyle name="Currency 2 6 3 6 2" xfId="7536" xr:uid="{00000000-0005-0000-0000-0000701D0000}"/>
    <cellStyle name="Currency 2 6 3 6 2 10" xfId="7537" xr:uid="{00000000-0005-0000-0000-0000711D0000}"/>
    <cellStyle name="Currency 2 6 3 6 2 11" xfId="7538" xr:uid="{00000000-0005-0000-0000-0000721D0000}"/>
    <cellStyle name="Currency 2 6 3 6 2 2" xfId="7539" xr:uid="{00000000-0005-0000-0000-0000731D0000}"/>
    <cellStyle name="Currency 2 6 3 6 2 2 2" xfId="7540" xr:uid="{00000000-0005-0000-0000-0000741D0000}"/>
    <cellStyle name="Currency 2 6 3 6 2 2 3" xfId="7541" xr:uid="{00000000-0005-0000-0000-0000751D0000}"/>
    <cellStyle name="Currency 2 6 3 6 2 3" xfId="7542" xr:uid="{00000000-0005-0000-0000-0000761D0000}"/>
    <cellStyle name="Currency 2 6 3 6 2 3 2" xfId="7543" xr:uid="{00000000-0005-0000-0000-0000771D0000}"/>
    <cellStyle name="Currency 2 6 3 6 2 3 3" xfId="7544" xr:uid="{00000000-0005-0000-0000-0000781D0000}"/>
    <cellStyle name="Currency 2 6 3 6 2 4" xfId="7545" xr:uid="{00000000-0005-0000-0000-0000791D0000}"/>
    <cellStyle name="Currency 2 6 3 6 2 4 2" xfId="7546" xr:uid="{00000000-0005-0000-0000-00007A1D0000}"/>
    <cellStyle name="Currency 2 6 3 6 2 4 2 2" xfId="7547" xr:uid="{00000000-0005-0000-0000-00007B1D0000}"/>
    <cellStyle name="Currency 2 6 3 6 2 4 3" xfId="7548" xr:uid="{00000000-0005-0000-0000-00007C1D0000}"/>
    <cellStyle name="Currency 2 6 3 6 2 5" xfId="7549" xr:uid="{00000000-0005-0000-0000-00007D1D0000}"/>
    <cellStyle name="Currency 2 6 3 6 2 5 2" xfId="7550" xr:uid="{00000000-0005-0000-0000-00007E1D0000}"/>
    <cellStyle name="Currency 2 6 3 6 2 5 2 2" xfId="7551" xr:uid="{00000000-0005-0000-0000-00007F1D0000}"/>
    <cellStyle name="Currency 2 6 3 6 2 5 3" xfId="7552" xr:uid="{00000000-0005-0000-0000-0000801D0000}"/>
    <cellStyle name="Currency 2 6 3 6 2 6" xfId="7553" xr:uid="{00000000-0005-0000-0000-0000811D0000}"/>
    <cellStyle name="Currency 2 6 3 6 2 6 2" xfId="7554" xr:uid="{00000000-0005-0000-0000-0000821D0000}"/>
    <cellStyle name="Currency 2 6 3 6 2 6 2 2" xfId="7555" xr:uid="{00000000-0005-0000-0000-0000831D0000}"/>
    <cellStyle name="Currency 2 6 3 6 2 6 3" xfId="7556" xr:uid="{00000000-0005-0000-0000-0000841D0000}"/>
    <cellStyle name="Currency 2 6 3 6 2 7" xfId="7557" xr:uid="{00000000-0005-0000-0000-0000851D0000}"/>
    <cellStyle name="Currency 2 6 3 6 2 7 2" xfId="7558" xr:uid="{00000000-0005-0000-0000-0000861D0000}"/>
    <cellStyle name="Currency 2 6 3 6 2 8" xfId="7559" xr:uid="{00000000-0005-0000-0000-0000871D0000}"/>
    <cellStyle name="Currency 2 6 3 6 2 8 2" xfId="7560" xr:uid="{00000000-0005-0000-0000-0000881D0000}"/>
    <cellStyle name="Currency 2 6 3 6 2 9" xfId="7561" xr:uid="{00000000-0005-0000-0000-0000891D0000}"/>
    <cellStyle name="Currency 2 6 3 6 3" xfId="7562" xr:uid="{00000000-0005-0000-0000-00008A1D0000}"/>
    <cellStyle name="Currency 2 6 3 6 3 2" xfId="7563" xr:uid="{00000000-0005-0000-0000-00008B1D0000}"/>
    <cellStyle name="Currency 2 6 3 6 3 2 2" xfId="7564" xr:uid="{00000000-0005-0000-0000-00008C1D0000}"/>
    <cellStyle name="Currency 2 6 3 6 3 2 3" xfId="7565" xr:uid="{00000000-0005-0000-0000-00008D1D0000}"/>
    <cellStyle name="Currency 2 6 3 6 3 3" xfId="7566" xr:uid="{00000000-0005-0000-0000-00008E1D0000}"/>
    <cellStyle name="Currency 2 6 3 6 4" xfId="7567" xr:uid="{00000000-0005-0000-0000-00008F1D0000}"/>
    <cellStyle name="Currency 2 6 3 6 4 2" xfId="7568" xr:uid="{00000000-0005-0000-0000-0000901D0000}"/>
    <cellStyle name="Currency 2 6 3 6 4 2 2" xfId="7569" xr:uid="{00000000-0005-0000-0000-0000911D0000}"/>
    <cellStyle name="Currency 2 6 3 6 4 3" xfId="7570" xr:uid="{00000000-0005-0000-0000-0000921D0000}"/>
    <cellStyle name="Currency 2 6 3 6 4 4" xfId="7571" xr:uid="{00000000-0005-0000-0000-0000931D0000}"/>
    <cellStyle name="Currency 2 6 3 6 5" xfId="7572" xr:uid="{00000000-0005-0000-0000-0000941D0000}"/>
    <cellStyle name="Currency 2 6 3 6 5 2" xfId="7573" xr:uid="{00000000-0005-0000-0000-0000951D0000}"/>
    <cellStyle name="Currency 2 6 3 6 5 2 2" xfId="7574" xr:uid="{00000000-0005-0000-0000-0000961D0000}"/>
    <cellStyle name="Currency 2 6 3 6 5 3" xfId="7575" xr:uid="{00000000-0005-0000-0000-0000971D0000}"/>
    <cellStyle name="Currency 2 6 3 6 6" xfId="7576" xr:uid="{00000000-0005-0000-0000-0000981D0000}"/>
    <cellStyle name="Currency 2 6 3 6 7" xfId="7577" xr:uid="{00000000-0005-0000-0000-0000991D0000}"/>
    <cellStyle name="Currency 2 6 3 7" xfId="7578" xr:uid="{00000000-0005-0000-0000-00009A1D0000}"/>
    <cellStyle name="Currency 2 6 3 7 10" xfId="7579" xr:uid="{00000000-0005-0000-0000-00009B1D0000}"/>
    <cellStyle name="Currency 2 6 3 7 2" xfId="7580" xr:uid="{00000000-0005-0000-0000-00009C1D0000}"/>
    <cellStyle name="Currency 2 6 3 7 2 2" xfId="7581" xr:uid="{00000000-0005-0000-0000-00009D1D0000}"/>
    <cellStyle name="Currency 2 6 3 7 2 3" xfId="7582" xr:uid="{00000000-0005-0000-0000-00009E1D0000}"/>
    <cellStyle name="Currency 2 6 3 7 3" xfId="7583" xr:uid="{00000000-0005-0000-0000-00009F1D0000}"/>
    <cellStyle name="Currency 2 6 3 7 3 2" xfId="7584" xr:uid="{00000000-0005-0000-0000-0000A01D0000}"/>
    <cellStyle name="Currency 2 6 3 7 3 3" xfId="7585" xr:uid="{00000000-0005-0000-0000-0000A11D0000}"/>
    <cellStyle name="Currency 2 6 3 7 4" xfId="7586" xr:uid="{00000000-0005-0000-0000-0000A21D0000}"/>
    <cellStyle name="Currency 2 6 3 7 4 2" xfId="7587" xr:uid="{00000000-0005-0000-0000-0000A31D0000}"/>
    <cellStyle name="Currency 2 6 3 7 4 2 2" xfId="7588" xr:uid="{00000000-0005-0000-0000-0000A41D0000}"/>
    <cellStyle name="Currency 2 6 3 7 4 3" xfId="7589" xr:uid="{00000000-0005-0000-0000-0000A51D0000}"/>
    <cellStyle name="Currency 2 6 3 7 5" xfId="7590" xr:uid="{00000000-0005-0000-0000-0000A61D0000}"/>
    <cellStyle name="Currency 2 6 3 7 5 2" xfId="7591" xr:uid="{00000000-0005-0000-0000-0000A71D0000}"/>
    <cellStyle name="Currency 2 6 3 7 5 2 2" xfId="7592" xr:uid="{00000000-0005-0000-0000-0000A81D0000}"/>
    <cellStyle name="Currency 2 6 3 7 5 3" xfId="7593" xr:uid="{00000000-0005-0000-0000-0000A91D0000}"/>
    <cellStyle name="Currency 2 6 3 7 6" xfId="7594" xr:uid="{00000000-0005-0000-0000-0000AA1D0000}"/>
    <cellStyle name="Currency 2 6 3 7 6 2" xfId="7595" xr:uid="{00000000-0005-0000-0000-0000AB1D0000}"/>
    <cellStyle name="Currency 2 6 3 7 6 2 2" xfId="7596" xr:uid="{00000000-0005-0000-0000-0000AC1D0000}"/>
    <cellStyle name="Currency 2 6 3 7 6 3" xfId="7597" xr:uid="{00000000-0005-0000-0000-0000AD1D0000}"/>
    <cellStyle name="Currency 2 6 3 7 7" xfId="7598" xr:uid="{00000000-0005-0000-0000-0000AE1D0000}"/>
    <cellStyle name="Currency 2 6 3 7 7 2" xfId="7599" xr:uid="{00000000-0005-0000-0000-0000AF1D0000}"/>
    <cellStyle name="Currency 2 6 3 7 8" xfId="7600" xr:uid="{00000000-0005-0000-0000-0000B01D0000}"/>
    <cellStyle name="Currency 2 6 3 7 8 2" xfId="7601" xr:uid="{00000000-0005-0000-0000-0000B11D0000}"/>
    <cellStyle name="Currency 2 6 3 7 9" xfId="7602" xr:uid="{00000000-0005-0000-0000-0000B21D0000}"/>
    <cellStyle name="Currency 2 6 3 8" xfId="7603" xr:uid="{00000000-0005-0000-0000-0000B31D0000}"/>
    <cellStyle name="Currency 2 6 3 8 10" xfId="7604" xr:uid="{00000000-0005-0000-0000-0000B41D0000}"/>
    <cellStyle name="Currency 2 6 3 8 11" xfId="7605" xr:uid="{00000000-0005-0000-0000-0000B51D0000}"/>
    <cellStyle name="Currency 2 6 3 8 12" xfId="7606" xr:uid="{00000000-0005-0000-0000-0000B61D0000}"/>
    <cellStyle name="Currency 2 6 3 8 2" xfId="7607" xr:uid="{00000000-0005-0000-0000-0000B71D0000}"/>
    <cellStyle name="Currency 2 6 3 8 2 2" xfId="7608" xr:uid="{00000000-0005-0000-0000-0000B81D0000}"/>
    <cellStyle name="Currency 2 6 3 8 2 3" xfId="7609" xr:uid="{00000000-0005-0000-0000-0000B91D0000}"/>
    <cellStyle name="Currency 2 6 3 8 3" xfId="7610" xr:uid="{00000000-0005-0000-0000-0000BA1D0000}"/>
    <cellStyle name="Currency 2 6 3 8 3 2" xfId="7611" xr:uid="{00000000-0005-0000-0000-0000BB1D0000}"/>
    <cellStyle name="Currency 2 6 3 8 3 3" xfId="7612" xr:uid="{00000000-0005-0000-0000-0000BC1D0000}"/>
    <cellStyle name="Currency 2 6 3 8 4" xfId="7613" xr:uid="{00000000-0005-0000-0000-0000BD1D0000}"/>
    <cellStyle name="Currency 2 6 3 8 5" xfId="7614" xr:uid="{00000000-0005-0000-0000-0000BE1D0000}"/>
    <cellStyle name="Currency 2 6 3 8 5 2" xfId="7615" xr:uid="{00000000-0005-0000-0000-0000BF1D0000}"/>
    <cellStyle name="Currency 2 6 3 8 5 2 2" xfId="7616" xr:uid="{00000000-0005-0000-0000-0000C01D0000}"/>
    <cellStyle name="Currency 2 6 3 8 5 3" xfId="7617" xr:uid="{00000000-0005-0000-0000-0000C11D0000}"/>
    <cellStyle name="Currency 2 6 3 8 6" xfId="7618" xr:uid="{00000000-0005-0000-0000-0000C21D0000}"/>
    <cellStyle name="Currency 2 6 3 8 6 2" xfId="7619" xr:uid="{00000000-0005-0000-0000-0000C31D0000}"/>
    <cellStyle name="Currency 2 6 3 8 6 2 2" xfId="7620" xr:uid="{00000000-0005-0000-0000-0000C41D0000}"/>
    <cellStyle name="Currency 2 6 3 8 6 3" xfId="7621" xr:uid="{00000000-0005-0000-0000-0000C51D0000}"/>
    <cellStyle name="Currency 2 6 3 8 7" xfId="7622" xr:uid="{00000000-0005-0000-0000-0000C61D0000}"/>
    <cellStyle name="Currency 2 6 3 8 7 2" xfId="7623" xr:uid="{00000000-0005-0000-0000-0000C71D0000}"/>
    <cellStyle name="Currency 2 6 3 8 7 2 2" xfId="7624" xr:uid="{00000000-0005-0000-0000-0000C81D0000}"/>
    <cellStyle name="Currency 2 6 3 8 7 3" xfId="7625" xr:uid="{00000000-0005-0000-0000-0000C91D0000}"/>
    <cellStyle name="Currency 2 6 3 8 8" xfId="7626" xr:uid="{00000000-0005-0000-0000-0000CA1D0000}"/>
    <cellStyle name="Currency 2 6 3 8 8 2" xfId="7627" xr:uid="{00000000-0005-0000-0000-0000CB1D0000}"/>
    <cellStyle name="Currency 2 6 3 8 9" xfId="7628" xr:uid="{00000000-0005-0000-0000-0000CC1D0000}"/>
    <cellStyle name="Currency 2 6 3 8 9 2" xfId="7629" xr:uid="{00000000-0005-0000-0000-0000CD1D0000}"/>
    <cellStyle name="Currency 2 6 3 9" xfId="7630" xr:uid="{00000000-0005-0000-0000-0000CE1D0000}"/>
    <cellStyle name="Currency 2 6 3 9 2" xfId="7631" xr:uid="{00000000-0005-0000-0000-0000CF1D0000}"/>
    <cellStyle name="Currency 2 6 3 9 3" xfId="7632" xr:uid="{00000000-0005-0000-0000-0000D01D0000}"/>
    <cellStyle name="Currency 2 6 4" xfId="7633" xr:uid="{00000000-0005-0000-0000-0000D11D0000}"/>
    <cellStyle name="Currency 2 6 4 10" xfId="7634" xr:uid="{00000000-0005-0000-0000-0000D21D0000}"/>
    <cellStyle name="Currency 2 6 4 10 2" xfId="7635" xr:uid="{00000000-0005-0000-0000-0000D31D0000}"/>
    <cellStyle name="Currency 2 6 4 10 2 2" xfId="7636" xr:uid="{00000000-0005-0000-0000-0000D41D0000}"/>
    <cellStyle name="Currency 2 6 4 10 3" xfId="7637" xr:uid="{00000000-0005-0000-0000-0000D51D0000}"/>
    <cellStyle name="Currency 2 6 4 11" xfId="7638" xr:uid="{00000000-0005-0000-0000-0000D61D0000}"/>
    <cellStyle name="Currency 2 6 4 11 2" xfId="7639" xr:uid="{00000000-0005-0000-0000-0000D71D0000}"/>
    <cellStyle name="Currency 2 6 4 12" xfId="7640" xr:uid="{00000000-0005-0000-0000-0000D81D0000}"/>
    <cellStyle name="Currency 2 6 4 12 2" xfId="7641" xr:uid="{00000000-0005-0000-0000-0000D91D0000}"/>
    <cellStyle name="Currency 2 6 4 13" xfId="7642" xr:uid="{00000000-0005-0000-0000-0000DA1D0000}"/>
    <cellStyle name="Currency 2 6 4 14" xfId="7643" xr:uid="{00000000-0005-0000-0000-0000DB1D0000}"/>
    <cellStyle name="Currency 2 6 4 15" xfId="7644" xr:uid="{00000000-0005-0000-0000-0000DC1D0000}"/>
    <cellStyle name="Currency 2 6 4 16" xfId="7645" xr:uid="{00000000-0005-0000-0000-0000DD1D0000}"/>
    <cellStyle name="Currency 2 6 4 2" xfId="7646" xr:uid="{00000000-0005-0000-0000-0000DE1D0000}"/>
    <cellStyle name="Currency 2 6 4 2 2" xfId="7647" xr:uid="{00000000-0005-0000-0000-0000DF1D0000}"/>
    <cellStyle name="Currency 2 6 4 2 2 10" xfId="7648" xr:uid="{00000000-0005-0000-0000-0000E01D0000}"/>
    <cellStyle name="Currency 2 6 4 2 2 2" xfId="7649" xr:uid="{00000000-0005-0000-0000-0000E11D0000}"/>
    <cellStyle name="Currency 2 6 4 2 2 2 2" xfId="7650" xr:uid="{00000000-0005-0000-0000-0000E21D0000}"/>
    <cellStyle name="Currency 2 6 4 2 2 2 3" xfId="7651" xr:uid="{00000000-0005-0000-0000-0000E31D0000}"/>
    <cellStyle name="Currency 2 6 4 2 2 3" xfId="7652" xr:uid="{00000000-0005-0000-0000-0000E41D0000}"/>
    <cellStyle name="Currency 2 6 4 2 2 3 2" xfId="7653" xr:uid="{00000000-0005-0000-0000-0000E51D0000}"/>
    <cellStyle name="Currency 2 6 4 2 2 3 3" xfId="7654" xr:uid="{00000000-0005-0000-0000-0000E61D0000}"/>
    <cellStyle name="Currency 2 6 4 2 2 4" xfId="7655" xr:uid="{00000000-0005-0000-0000-0000E71D0000}"/>
    <cellStyle name="Currency 2 6 4 2 2 4 2" xfId="7656" xr:uid="{00000000-0005-0000-0000-0000E81D0000}"/>
    <cellStyle name="Currency 2 6 4 2 2 4 2 2" xfId="7657" xr:uid="{00000000-0005-0000-0000-0000E91D0000}"/>
    <cellStyle name="Currency 2 6 4 2 2 4 3" xfId="7658" xr:uid="{00000000-0005-0000-0000-0000EA1D0000}"/>
    <cellStyle name="Currency 2 6 4 2 2 5" xfId="7659" xr:uid="{00000000-0005-0000-0000-0000EB1D0000}"/>
    <cellStyle name="Currency 2 6 4 2 2 5 2" xfId="7660" xr:uid="{00000000-0005-0000-0000-0000EC1D0000}"/>
    <cellStyle name="Currency 2 6 4 2 2 5 2 2" xfId="7661" xr:uid="{00000000-0005-0000-0000-0000ED1D0000}"/>
    <cellStyle name="Currency 2 6 4 2 2 5 3" xfId="7662" xr:uid="{00000000-0005-0000-0000-0000EE1D0000}"/>
    <cellStyle name="Currency 2 6 4 2 2 6" xfId="7663" xr:uid="{00000000-0005-0000-0000-0000EF1D0000}"/>
    <cellStyle name="Currency 2 6 4 2 2 6 2" xfId="7664" xr:uid="{00000000-0005-0000-0000-0000F01D0000}"/>
    <cellStyle name="Currency 2 6 4 2 2 6 2 2" xfId="7665" xr:uid="{00000000-0005-0000-0000-0000F11D0000}"/>
    <cellStyle name="Currency 2 6 4 2 2 6 3" xfId="7666" xr:uid="{00000000-0005-0000-0000-0000F21D0000}"/>
    <cellStyle name="Currency 2 6 4 2 2 7" xfId="7667" xr:uid="{00000000-0005-0000-0000-0000F31D0000}"/>
    <cellStyle name="Currency 2 6 4 2 2 7 2" xfId="7668" xr:uid="{00000000-0005-0000-0000-0000F41D0000}"/>
    <cellStyle name="Currency 2 6 4 2 2 8" xfId="7669" xr:uid="{00000000-0005-0000-0000-0000F51D0000}"/>
    <cellStyle name="Currency 2 6 4 2 2 8 2" xfId="7670" xr:uid="{00000000-0005-0000-0000-0000F61D0000}"/>
    <cellStyle name="Currency 2 6 4 2 2 9" xfId="7671" xr:uid="{00000000-0005-0000-0000-0000F71D0000}"/>
    <cellStyle name="Currency 2 6 4 2 3" xfId="7672" xr:uid="{00000000-0005-0000-0000-0000F81D0000}"/>
    <cellStyle name="Currency 2 6 4 2 3 10" xfId="7673" xr:uid="{00000000-0005-0000-0000-0000F91D0000}"/>
    <cellStyle name="Currency 2 6 4 2 3 2" xfId="7674" xr:uid="{00000000-0005-0000-0000-0000FA1D0000}"/>
    <cellStyle name="Currency 2 6 4 2 3 2 2" xfId="7675" xr:uid="{00000000-0005-0000-0000-0000FB1D0000}"/>
    <cellStyle name="Currency 2 6 4 2 3 2 3" xfId="7676" xr:uid="{00000000-0005-0000-0000-0000FC1D0000}"/>
    <cellStyle name="Currency 2 6 4 2 3 3" xfId="7677" xr:uid="{00000000-0005-0000-0000-0000FD1D0000}"/>
    <cellStyle name="Currency 2 6 4 2 3 3 2" xfId="7678" xr:uid="{00000000-0005-0000-0000-0000FE1D0000}"/>
    <cellStyle name="Currency 2 6 4 2 3 3 3" xfId="7679" xr:uid="{00000000-0005-0000-0000-0000FF1D0000}"/>
    <cellStyle name="Currency 2 6 4 2 3 4" xfId="7680" xr:uid="{00000000-0005-0000-0000-0000001E0000}"/>
    <cellStyle name="Currency 2 6 4 2 3 4 2" xfId="7681" xr:uid="{00000000-0005-0000-0000-0000011E0000}"/>
    <cellStyle name="Currency 2 6 4 2 3 4 2 2" xfId="7682" xr:uid="{00000000-0005-0000-0000-0000021E0000}"/>
    <cellStyle name="Currency 2 6 4 2 3 4 3" xfId="7683" xr:uid="{00000000-0005-0000-0000-0000031E0000}"/>
    <cellStyle name="Currency 2 6 4 2 3 5" xfId="7684" xr:uid="{00000000-0005-0000-0000-0000041E0000}"/>
    <cellStyle name="Currency 2 6 4 2 3 5 2" xfId="7685" xr:uid="{00000000-0005-0000-0000-0000051E0000}"/>
    <cellStyle name="Currency 2 6 4 2 3 5 2 2" xfId="7686" xr:uid="{00000000-0005-0000-0000-0000061E0000}"/>
    <cellStyle name="Currency 2 6 4 2 3 5 3" xfId="7687" xr:uid="{00000000-0005-0000-0000-0000071E0000}"/>
    <cellStyle name="Currency 2 6 4 2 3 6" xfId="7688" xr:uid="{00000000-0005-0000-0000-0000081E0000}"/>
    <cellStyle name="Currency 2 6 4 2 3 6 2" xfId="7689" xr:uid="{00000000-0005-0000-0000-0000091E0000}"/>
    <cellStyle name="Currency 2 6 4 2 3 6 2 2" xfId="7690" xr:uid="{00000000-0005-0000-0000-00000A1E0000}"/>
    <cellStyle name="Currency 2 6 4 2 3 6 3" xfId="7691" xr:uid="{00000000-0005-0000-0000-00000B1E0000}"/>
    <cellStyle name="Currency 2 6 4 2 3 7" xfId="7692" xr:uid="{00000000-0005-0000-0000-00000C1E0000}"/>
    <cellStyle name="Currency 2 6 4 2 3 7 2" xfId="7693" xr:uid="{00000000-0005-0000-0000-00000D1E0000}"/>
    <cellStyle name="Currency 2 6 4 2 3 8" xfId="7694" xr:uid="{00000000-0005-0000-0000-00000E1E0000}"/>
    <cellStyle name="Currency 2 6 4 2 3 8 2" xfId="7695" xr:uid="{00000000-0005-0000-0000-00000F1E0000}"/>
    <cellStyle name="Currency 2 6 4 2 3 9" xfId="7696" xr:uid="{00000000-0005-0000-0000-0000101E0000}"/>
    <cellStyle name="Currency 2 6 4 2 4" xfId="7697" xr:uid="{00000000-0005-0000-0000-0000111E0000}"/>
    <cellStyle name="Currency 2 6 4 2 4 10" xfId="7698" xr:uid="{00000000-0005-0000-0000-0000121E0000}"/>
    <cellStyle name="Currency 2 6 4 2 4 2" xfId="7699" xr:uid="{00000000-0005-0000-0000-0000131E0000}"/>
    <cellStyle name="Currency 2 6 4 2 4 3" xfId="7700" xr:uid="{00000000-0005-0000-0000-0000141E0000}"/>
    <cellStyle name="Currency 2 6 4 2 4 3 2" xfId="7701" xr:uid="{00000000-0005-0000-0000-0000151E0000}"/>
    <cellStyle name="Currency 2 6 4 2 4 3 2 2" xfId="7702" xr:uid="{00000000-0005-0000-0000-0000161E0000}"/>
    <cellStyle name="Currency 2 6 4 2 4 3 3" xfId="7703" xr:uid="{00000000-0005-0000-0000-0000171E0000}"/>
    <cellStyle name="Currency 2 6 4 2 4 4" xfId="7704" xr:uid="{00000000-0005-0000-0000-0000181E0000}"/>
    <cellStyle name="Currency 2 6 4 2 4 4 2" xfId="7705" xr:uid="{00000000-0005-0000-0000-0000191E0000}"/>
    <cellStyle name="Currency 2 6 4 2 4 4 2 2" xfId="7706" xr:uid="{00000000-0005-0000-0000-00001A1E0000}"/>
    <cellStyle name="Currency 2 6 4 2 4 4 3" xfId="7707" xr:uid="{00000000-0005-0000-0000-00001B1E0000}"/>
    <cellStyle name="Currency 2 6 4 2 4 5" xfId="7708" xr:uid="{00000000-0005-0000-0000-00001C1E0000}"/>
    <cellStyle name="Currency 2 6 4 2 4 5 2" xfId="7709" xr:uid="{00000000-0005-0000-0000-00001D1E0000}"/>
    <cellStyle name="Currency 2 6 4 2 4 5 2 2" xfId="7710" xr:uid="{00000000-0005-0000-0000-00001E1E0000}"/>
    <cellStyle name="Currency 2 6 4 2 4 5 3" xfId="7711" xr:uid="{00000000-0005-0000-0000-00001F1E0000}"/>
    <cellStyle name="Currency 2 6 4 2 4 6" xfId="7712" xr:uid="{00000000-0005-0000-0000-0000201E0000}"/>
    <cellStyle name="Currency 2 6 4 2 4 6 2" xfId="7713" xr:uid="{00000000-0005-0000-0000-0000211E0000}"/>
    <cellStyle name="Currency 2 6 4 2 4 7" xfId="7714" xr:uid="{00000000-0005-0000-0000-0000221E0000}"/>
    <cellStyle name="Currency 2 6 4 2 4 7 2" xfId="7715" xr:uid="{00000000-0005-0000-0000-0000231E0000}"/>
    <cellStyle name="Currency 2 6 4 2 4 8" xfId="7716" xr:uid="{00000000-0005-0000-0000-0000241E0000}"/>
    <cellStyle name="Currency 2 6 4 2 4 9" xfId="7717" xr:uid="{00000000-0005-0000-0000-0000251E0000}"/>
    <cellStyle name="Currency 2 6 4 2 5" xfId="7718" xr:uid="{00000000-0005-0000-0000-0000261E0000}"/>
    <cellStyle name="Currency 2 6 4 2 5 2" xfId="7719" xr:uid="{00000000-0005-0000-0000-0000271E0000}"/>
    <cellStyle name="Currency 2 6 4 2 5 3" xfId="7720" xr:uid="{00000000-0005-0000-0000-0000281E0000}"/>
    <cellStyle name="Currency 2 6 4 2 5 4" xfId="7721" xr:uid="{00000000-0005-0000-0000-0000291E0000}"/>
    <cellStyle name="Currency 2 6 4 2 6" xfId="7722" xr:uid="{00000000-0005-0000-0000-00002A1E0000}"/>
    <cellStyle name="Currency 2 6 4 2 6 2" xfId="7723" xr:uid="{00000000-0005-0000-0000-00002B1E0000}"/>
    <cellStyle name="Currency 2 6 4 2 6 2 2" xfId="7724" xr:uid="{00000000-0005-0000-0000-00002C1E0000}"/>
    <cellStyle name="Currency 2 6 4 2 6 2 2 2" xfId="7725" xr:uid="{00000000-0005-0000-0000-00002D1E0000}"/>
    <cellStyle name="Currency 2 6 4 2 6 2 3" xfId="7726" xr:uid="{00000000-0005-0000-0000-00002E1E0000}"/>
    <cellStyle name="Currency 2 6 4 2 6 3" xfId="7727" xr:uid="{00000000-0005-0000-0000-00002F1E0000}"/>
    <cellStyle name="Currency 2 6 4 2 6 3 2" xfId="7728" xr:uid="{00000000-0005-0000-0000-0000301E0000}"/>
    <cellStyle name="Currency 2 6 4 2 6 3 2 2" xfId="7729" xr:uid="{00000000-0005-0000-0000-0000311E0000}"/>
    <cellStyle name="Currency 2 6 4 2 6 3 3" xfId="7730" xr:uid="{00000000-0005-0000-0000-0000321E0000}"/>
    <cellStyle name="Currency 2 6 4 2 6 4" xfId="7731" xr:uid="{00000000-0005-0000-0000-0000331E0000}"/>
    <cellStyle name="Currency 2 6 4 2 6 4 2" xfId="7732" xr:uid="{00000000-0005-0000-0000-0000341E0000}"/>
    <cellStyle name="Currency 2 6 4 2 6 4 2 2" xfId="7733" xr:uid="{00000000-0005-0000-0000-0000351E0000}"/>
    <cellStyle name="Currency 2 6 4 2 6 4 3" xfId="7734" xr:uid="{00000000-0005-0000-0000-0000361E0000}"/>
    <cellStyle name="Currency 2 6 4 2 6 5" xfId="7735" xr:uid="{00000000-0005-0000-0000-0000371E0000}"/>
    <cellStyle name="Currency 2 6 4 2 6 5 2" xfId="7736" xr:uid="{00000000-0005-0000-0000-0000381E0000}"/>
    <cellStyle name="Currency 2 6 4 2 6 6" xfId="7737" xr:uid="{00000000-0005-0000-0000-0000391E0000}"/>
    <cellStyle name="Currency 2 6 4 2 6 6 2" xfId="7738" xr:uid="{00000000-0005-0000-0000-00003A1E0000}"/>
    <cellStyle name="Currency 2 6 4 2 6 7" xfId="7739" xr:uid="{00000000-0005-0000-0000-00003B1E0000}"/>
    <cellStyle name="Currency 2 6 4 2 7" xfId="7740" xr:uid="{00000000-0005-0000-0000-00003C1E0000}"/>
    <cellStyle name="Currency 2 6 4 2 7 2" xfId="7741" xr:uid="{00000000-0005-0000-0000-00003D1E0000}"/>
    <cellStyle name="Currency 2 6 4 2 7 2 2" xfId="7742" xr:uid="{00000000-0005-0000-0000-00003E1E0000}"/>
    <cellStyle name="Currency 2 6 4 2 7 3" xfId="7743" xr:uid="{00000000-0005-0000-0000-00003F1E0000}"/>
    <cellStyle name="Currency 2 6 4 2 8" xfId="7744" xr:uid="{00000000-0005-0000-0000-0000401E0000}"/>
    <cellStyle name="Currency 2 6 4 2 8 2" xfId="7745" xr:uid="{00000000-0005-0000-0000-0000411E0000}"/>
    <cellStyle name="Currency 2 6 4 2 8 2 2" xfId="7746" xr:uid="{00000000-0005-0000-0000-0000421E0000}"/>
    <cellStyle name="Currency 2 6 4 2 8 3" xfId="7747" xr:uid="{00000000-0005-0000-0000-0000431E0000}"/>
    <cellStyle name="Currency 2 6 4 2 9" xfId="7748" xr:uid="{00000000-0005-0000-0000-0000441E0000}"/>
    <cellStyle name="Currency 2 6 4 3" xfId="7749" xr:uid="{00000000-0005-0000-0000-0000451E0000}"/>
    <cellStyle name="Currency 2 6 4 3 10" xfId="7750" xr:uid="{00000000-0005-0000-0000-0000461E0000}"/>
    <cellStyle name="Currency 2 6 4 3 11" xfId="7751" xr:uid="{00000000-0005-0000-0000-0000471E0000}"/>
    <cellStyle name="Currency 2 6 4 3 12" xfId="7752" xr:uid="{00000000-0005-0000-0000-0000481E0000}"/>
    <cellStyle name="Currency 2 6 4 3 13" xfId="7753" xr:uid="{00000000-0005-0000-0000-0000491E0000}"/>
    <cellStyle name="Currency 2 6 4 3 2" xfId="7754" xr:uid="{00000000-0005-0000-0000-00004A1E0000}"/>
    <cellStyle name="Currency 2 6 4 3 2 10" xfId="7755" xr:uid="{00000000-0005-0000-0000-00004B1E0000}"/>
    <cellStyle name="Currency 2 6 4 3 2 2" xfId="7756" xr:uid="{00000000-0005-0000-0000-00004C1E0000}"/>
    <cellStyle name="Currency 2 6 4 3 2 2 2" xfId="7757" xr:uid="{00000000-0005-0000-0000-00004D1E0000}"/>
    <cellStyle name="Currency 2 6 4 3 2 2 3" xfId="7758" xr:uid="{00000000-0005-0000-0000-00004E1E0000}"/>
    <cellStyle name="Currency 2 6 4 3 2 3" xfId="7759" xr:uid="{00000000-0005-0000-0000-00004F1E0000}"/>
    <cellStyle name="Currency 2 6 4 3 2 3 2" xfId="7760" xr:uid="{00000000-0005-0000-0000-0000501E0000}"/>
    <cellStyle name="Currency 2 6 4 3 2 3 3" xfId="7761" xr:uid="{00000000-0005-0000-0000-0000511E0000}"/>
    <cellStyle name="Currency 2 6 4 3 2 3 4" xfId="7762" xr:uid="{00000000-0005-0000-0000-0000521E0000}"/>
    <cellStyle name="Currency 2 6 4 3 2 4" xfId="7763" xr:uid="{00000000-0005-0000-0000-0000531E0000}"/>
    <cellStyle name="Currency 2 6 4 3 2 4 2" xfId="7764" xr:uid="{00000000-0005-0000-0000-0000541E0000}"/>
    <cellStyle name="Currency 2 6 4 3 2 4 2 2" xfId="7765" xr:uid="{00000000-0005-0000-0000-0000551E0000}"/>
    <cellStyle name="Currency 2 6 4 3 2 4 3" xfId="7766" xr:uid="{00000000-0005-0000-0000-0000561E0000}"/>
    <cellStyle name="Currency 2 6 4 3 2 5" xfId="7767" xr:uid="{00000000-0005-0000-0000-0000571E0000}"/>
    <cellStyle name="Currency 2 6 4 3 2 5 2" xfId="7768" xr:uid="{00000000-0005-0000-0000-0000581E0000}"/>
    <cellStyle name="Currency 2 6 4 3 2 5 2 2" xfId="7769" xr:uid="{00000000-0005-0000-0000-0000591E0000}"/>
    <cellStyle name="Currency 2 6 4 3 2 5 3" xfId="7770" xr:uid="{00000000-0005-0000-0000-00005A1E0000}"/>
    <cellStyle name="Currency 2 6 4 3 2 6" xfId="7771" xr:uid="{00000000-0005-0000-0000-00005B1E0000}"/>
    <cellStyle name="Currency 2 6 4 3 2 6 2" xfId="7772" xr:uid="{00000000-0005-0000-0000-00005C1E0000}"/>
    <cellStyle name="Currency 2 6 4 3 2 6 2 2" xfId="7773" xr:uid="{00000000-0005-0000-0000-00005D1E0000}"/>
    <cellStyle name="Currency 2 6 4 3 2 6 3" xfId="7774" xr:uid="{00000000-0005-0000-0000-00005E1E0000}"/>
    <cellStyle name="Currency 2 6 4 3 2 7" xfId="7775" xr:uid="{00000000-0005-0000-0000-00005F1E0000}"/>
    <cellStyle name="Currency 2 6 4 3 2 7 2" xfId="7776" xr:uid="{00000000-0005-0000-0000-0000601E0000}"/>
    <cellStyle name="Currency 2 6 4 3 2 8" xfId="7777" xr:uid="{00000000-0005-0000-0000-0000611E0000}"/>
    <cellStyle name="Currency 2 6 4 3 2 8 2" xfId="7778" xr:uid="{00000000-0005-0000-0000-0000621E0000}"/>
    <cellStyle name="Currency 2 6 4 3 2 9" xfId="7779" xr:uid="{00000000-0005-0000-0000-0000631E0000}"/>
    <cellStyle name="Currency 2 6 4 3 3" xfId="7780" xr:uid="{00000000-0005-0000-0000-0000641E0000}"/>
    <cellStyle name="Currency 2 6 4 3 3 2" xfId="7781" xr:uid="{00000000-0005-0000-0000-0000651E0000}"/>
    <cellStyle name="Currency 2 6 4 3 3 2 2" xfId="7782" xr:uid="{00000000-0005-0000-0000-0000661E0000}"/>
    <cellStyle name="Currency 2 6 4 3 3 2 3" xfId="7783" xr:uid="{00000000-0005-0000-0000-0000671E0000}"/>
    <cellStyle name="Currency 2 6 4 3 3 3" xfId="7784" xr:uid="{00000000-0005-0000-0000-0000681E0000}"/>
    <cellStyle name="Currency 2 6 4 3 4" xfId="7785" xr:uid="{00000000-0005-0000-0000-0000691E0000}"/>
    <cellStyle name="Currency 2 6 4 3 4 2" xfId="7786" xr:uid="{00000000-0005-0000-0000-00006A1E0000}"/>
    <cellStyle name="Currency 2 6 4 3 4 3" xfId="7787" xr:uid="{00000000-0005-0000-0000-00006B1E0000}"/>
    <cellStyle name="Currency 2 6 4 3 4 4" xfId="7788" xr:uid="{00000000-0005-0000-0000-00006C1E0000}"/>
    <cellStyle name="Currency 2 6 4 3 5" xfId="7789" xr:uid="{00000000-0005-0000-0000-00006D1E0000}"/>
    <cellStyle name="Currency 2 6 4 3 5 2" xfId="7790" xr:uid="{00000000-0005-0000-0000-00006E1E0000}"/>
    <cellStyle name="Currency 2 6 4 3 5 2 2" xfId="7791" xr:uid="{00000000-0005-0000-0000-00006F1E0000}"/>
    <cellStyle name="Currency 2 6 4 3 5 3" xfId="7792" xr:uid="{00000000-0005-0000-0000-0000701E0000}"/>
    <cellStyle name="Currency 2 6 4 3 6" xfId="7793" xr:uid="{00000000-0005-0000-0000-0000711E0000}"/>
    <cellStyle name="Currency 2 6 4 3 6 2" xfId="7794" xr:uid="{00000000-0005-0000-0000-0000721E0000}"/>
    <cellStyle name="Currency 2 6 4 3 6 2 2" xfId="7795" xr:uid="{00000000-0005-0000-0000-0000731E0000}"/>
    <cellStyle name="Currency 2 6 4 3 6 3" xfId="7796" xr:uid="{00000000-0005-0000-0000-0000741E0000}"/>
    <cellStyle name="Currency 2 6 4 3 7" xfId="7797" xr:uid="{00000000-0005-0000-0000-0000751E0000}"/>
    <cellStyle name="Currency 2 6 4 3 7 2" xfId="7798" xr:uid="{00000000-0005-0000-0000-0000761E0000}"/>
    <cellStyle name="Currency 2 6 4 3 7 2 2" xfId="7799" xr:uid="{00000000-0005-0000-0000-0000771E0000}"/>
    <cellStyle name="Currency 2 6 4 3 7 3" xfId="7800" xr:uid="{00000000-0005-0000-0000-0000781E0000}"/>
    <cellStyle name="Currency 2 6 4 3 8" xfId="7801" xr:uid="{00000000-0005-0000-0000-0000791E0000}"/>
    <cellStyle name="Currency 2 6 4 3 8 2" xfId="7802" xr:uid="{00000000-0005-0000-0000-00007A1E0000}"/>
    <cellStyle name="Currency 2 6 4 3 9" xfId="7803" xr:uid="{00000000-0005-0000-0000-00007B1E0000}"/>
    <cellStyle name="Currency 2 6 4 3 9 2" xfId="7804" xr:uid="{00000000-0005-0000-0000-00007C1E0000}"/>
    <cellStyle name="Currency 2 6 4 4" xfId="7805" xr:uid="{00000000-0005-0000-0000-00007D1E0000}"/>
    <cellStyle name="Currency 2 6 4 4 2" xfId="7806" xr:uid="{00000000-0005-0000-0000-00007E1E0000}"/>
    <cellStyle name="Currency 2 6 4 4 2 10" xfId="7807" xr:uid="{00000000-0005-0000-0000-00007F1E0000}"/>
    <cellStyle name="Currency 2 6 4 4 2 11" xfId="7808" xr:uid="{00000000-0005-0000-0000-0000801E0000}"/>
    <cellStyle name="Currency 2 6 4 4 2 2" xfId="7809" xr:uid="{00000000-0005-0000-0000-0000811E0000}"/>
    <cellStyle name="Currency 2 6 4 4 2 2 2" xfId="7810" xr:uid="{00000000-0005-0000-0000-0000821E0000}"/>
    <cellStyle name="Currency 2 6 4 4 2 2 3" xfId="7811" xr:uid="{00000000-0005-0000-0000-0000831E0000}"/>
    <cellStyle name="Currency 2 6 4 4 2 3" xfId="7812" xr:uid="{00000000-0005-0000-0000-0000841E0000}"/>
    <cellStyle name="Currency 2 6 4 4 2 3 2" xfId="7813" xr:uid="{00000000-0005-0000-0000-0000851E0000}"/>
    <cellStyle name="Currency 2 6 4 4 2 3 3" xfId="7814" xr:uid="{00000000-0005-0000-0000-0000861E0000}"/>
    <cellStyle name="Currency 2 6 4 4 2 4" xfId="7815" xr:uid="{00000000-0005-0000-0000-0000871E0000}"/>
    <cellStyle name="Currency 2 6 4 4 2 4 2" xfId="7816" xr:uid="{00000000-0005-0000-0000-0000881E0000}"/>
    <cellStyle name="Currency 2 6 4 4 2 4 2 2" xfId="7817" xr:uid="{00000000-0005-0000-0000-0000891E0000}"/>
    <cellStyle name="Currency 2 6 4 4 2 4 3" xfId="7818" xr:uid="{00000000-0005-0000-0000-00008A1E0000}"/>
    <cellStyle name="Currency 2 6 4 4 2 5" xfId="7819" xr:uid="{00000000-0005-0000-0000-00008B1E0000}"/>
    <cellStyle name="Currency 2 6 4 4 2 5 2" xfId="7820" xr:uid="{00000000-0005-0000-0000-00008C1E0000}"/>
    <cellStyle name="Currency 2 6 4 4 2 5 2 2" xfId="7821" xr:uid="{00000000-0005-0000-0000-00008D1E0000}"/>
    <cellStyle name="Currency 2 6 4 4 2 5 3" xfId="7822" xr:uid="{00000000-0005-0000-0000-00008E1E0000}"/>
    <cellStyle name="Currency 2 6 4 4 2 6" xfId="7823" xr:uid="{00000000-0005-0000-0000-00008F1E0000}"/>
    <cellStyle name="Currency 2 6 4 4 2 6 2" xfId="7824" xr:uid="{00000000-0005-0000-0000-0000901E0000}"/>
    <cellStyle name="Currency 2 6 4 4 2 6 2 2" xfId="7825" xr:uid="{00000000-0005-0000-0000-0000911E0000}"/>
    <cellStyle name="Currency 2 6 4 4 2 6 3" xfId="7826" xr:uid="{00000000-0005-0000-0000-0000921E0000}"/>
    <cellStyle name="Currency 2 6 4 4 2 7" xfId="7827" xr:uid="{00000000-0005-0000-0000-0000931E0000}"/>
    <cellStyle name="Currency 2 6 4 4 2 7 2" xfId="7828" xr:uid="{00000000-0005-0000-0000-0000941E0000}"/>
    <cellStyle name="Currency 2 6 4 4 2 8" xfId="7829" xr:uid="{00000000-0005-0000-0000-0000951E0000}"/>
    <cellStyle name="Currency 2 6 4 4 2 8 2" xfId="7830" xr:uid="{00000000-0005-0000-0000-0000961E0000}"/>
    <cellStyle name="Currency 2 6 4 4 2 9" xfId="7831" xr:uid="{00000000-0005-0000-0000-0000971E0000}"/>
    <cellStyle name="Currency 2 6 4 4 3" xfId="7832" xr:uid="{00000000-0005-0000-0000-0000981E0000}"/>
    <cellStyle name="Currency 2 6 4 4 3 2" xfId="7833" xr:uid="{00000000-0005-0000-0000-0000991E0000}"/>
    <cellStyle name="Currency 2 6 4 4 3 2 2" xfId="7834" xr:uid="{00000000-0005-0000-0000-00009A1E0000}"/>
    <cellStyle name="Currency 2 6 4 4 3 2 3" xfId="7835" xr:uid="{00000000-0005-0000-0000-00009B1E0000}"/>
    <cellStyle name="Currency 2 6 4 4 3 3" xfId="7836" xr:uid="{00000000-0005-0000-0000-00009C1E0000}"/>
    <cellStyle name="Currency 2 6 4 4 4" xfId="7837" xr:uid="{00000000-0005-0000-0000-00009D1E0000}"/>
    <cellStyle name="Currency 2 6 4 4 4 2" xfId="7838" xr:uid="{00000000-0005-0000-0000-00009E1E0000}"/>
    <cellStyle name="Currency 2 6 4 4 4 2 2" xfId="7839" xr:uid="{00000000-0005-0000-0000-00009F1E0000}"/>
    <cellStyle name="Currency 2 6 4 4 4 3" xfId="7840" xr:uid="{00000000-0005-0000-0000-0000A01E0000}"/>
    <cellStyle name="Currency 2 6 4 4 4 4" xfId="7841" xr:uid="{00000000-0005-0000-0000-0000A11E0000}"/>
    <cellStyle name="Currency 2 6 4 4 5" xfId="7842" xr:uid="{00000000-0005-0000-0000-0000A21E0000}"/>
    <cellStyle name="Currency 2 6 4 4 5 2" xfId="7843" xr:uid="{00000000-0005-0000-0000-0000A31E0000}"/>
    <cellStyle name="Currency 2 6 4 4 5 2 2" xfId="7844" xr:uid="{00000000-0005-0000-0000-0000A41E0000}"/>
    <cellStyle name="Currency 2 6 4 4 5 3" xfId="7845" xr:uid="{00000000-0005-0000-0000-0000A51E0000}"/>
    <cellStyle name="Currency 2 6 4 4 6" xfId="7846" xr:uid="{00000000-0005-0000-0000-0000A61E0000}"/>
    <cellStyle name="Currency 2 6 4 4 7" xfId="7847" xr:uid="{00000000-0005-0000-0000-0000A71E0000}"/>
    <cellStyle name="Currency 2 6 4 5" xfId="7848" xr:uid="{00000000-0005-0000-0000-0000A81E0000}"/>
    <cellStyle name="Currency 2 6 4 5 10" xfId="7849" xr:uid="{00000000-0005-0000-0000-0000A91E0000}"/>
    <cellStyle name="Currency 2 6 4 5 2" xfId="7850" xr:uid="{00000000-0005-0000-0000-0000AA1E0000}"/>
    <cellStyle name="Currency 2 6 4 5 2 2" xfId="7851" xr:uid="{00000000-0005-0000-0000-0000AB1E0000}"/>
    <cellStyle name="Currency 2 6 4 5 2 3" xfId="7852" xr:uid="{00000000-0005-0000-0000-0000AC1E0000}"/>
    <cellStyle name="Currency 2 6 4 5 3" xfId="7853" xr:uid="{00000000-0005-0000-0000-0000AD1E0000}"/>
    <cellStyle name="Currency 2 6 4 5 3 2" xfId="7854" xr:uid="{00000000-0005-0000-0000-0000AE1E0000}"/>
    <cellStyle name="Currency 2 6 4 5 3 3" xfId="7855" xr:uid="{00000000-0005-0000-0000-0000AF1E0000}"/>
    <cellStyle name="Currency 2 6 4 5 4" xfId="7856" xr:uid="{00000000-0005-0000-0000-0000B01E0000}"/>
    <cellStyle name="Currency 2 6 4 5 4 2" xfId="7857" xr:uid="{00000000-0005-0000-0000-0000B11E0000}"/>
    <cellStyle name="Currency 2 6 4 5 4 2 2" xfId="7858" xr:uid="{00000000-0005-0000-0000-0000B21E0000}"/>
    <cellStyle name="Currency 2 6 4 5 4 3" xfId="7859" xr:uid="{00000000-0005-0000-0000-0000B31E0000}"/>
    <cellStyle name="Currency 2 6 4 5 5" xfId="7860" xr:uid="{00000000-0005-0000-0000-0000B41E0000}"/>
    <cellStyle name="Currency 2 6 4 5 5 2" xfId="7861" xr:uid="{00000000-0005-0000-0000-0000B51E0000}"/>
    <cellStyle name="Currency 2 6 4 5 5 2 2" xfId="7862" xr:uid="{00000000-0005-0000-0000-0000B61E0000}"/>
    <cellStyle name="Currency 2 6 4 5 5 3" xfId="7863" xr:uid="{00000000-0005-0000-0000-0000B71E0000}"/>
    <cellStyle name="Currency 2 6 4 5 6" xfId="7864" xr:uid="{00000000-0005-0000-0000-0000B81E0000}"/>
    <cellStyle name="Currency 2 6 4 5 6 2" xfId="7865" xr:uid="{00000000-0005-0000-0000-0000B91E0000}"/>
    <cellStyle name="Currency 2 6 4 5 6 2 2" xfId="7866" xr:uid="{00000000-0005-0000-0000-0000BA1E0000}"/>
    <cellStyle name="Currency 2 6 4 5 6 3" xfId="7867" xr:uid="{00000000-0005-0000-0000-0000BB1E0000}"/>
    <cellStyle name="Currency 2 6 4 5 7" xfId="7868" xr:uid="{00000000-0005-0000-0000-0000BC1E0000}"/>
    <cellStyle name="Currency 2 6 4 5 7 2" xfId="7869" xr:uid="{00000000-0005-0000-0000-0000BD1E0000}"/>
    <cellStyle name="Currency 2 6 4 5 8" xfId="7870" xr:uid="{00000000-0005-0000-0000-0000BE1E0000}"/>
    <cellStyle name="Currency 2 6 4 5 8 2" xfId="7871" xr:uid="{00000000-0005-0000-0000-0000BF1E0000}"/>
    <cellStyle name="Currency 2 6 4 5 9" xfId="7872" xr:uid="{00000000-0005-0000-0000-0000C01E0000}"/>
    <cellStyle name="Currency 2 6 4 6" xfId="7873" xr:uid="{00000000-0005-0000-0000-0000C11E0000}"/>
    <cellStyle name="Currency 2 6 4 6 10" xfId="7874" xr:uid="{00000000-0005-0000-0000-0000C21E0000}"/>
    <cellStyle name="Currency 2 6 4 6 11" xfId="7875" xr:uid="{00000000-0005-0000-0000-0000C31E0000}"/>
    <cellStyle name="Currency 2 6 4 6 12" xfId="7876" xr:uid="{00000000-0005-0000-0000-0000C41E0000}"/>
    <cellStyle name="Currency 2 6 4 6 2" xfId="7877" xr:uid="{00000000-0005-0000-0000-0000C51E0000}"/>
    <cellStyle name="Currency 2 6 4 6 2 2" xfId="7878" xr:uid="{00000000-0005-0000-0000-0000C61E0000}"/>
    <cellStyle name="Currency 2 6 4 6 2 3" xfId="7879" xr:uid="{00000000-0005-0000-0000-0000C71E0000}"/>
    <cellStyle name="Currency 2 6 4 6 3" xfId="7880" xr:uid="{00000000-0005-0000-0000-0000C81E0000}"/>
    <cellStyle name="Currency 2 6 4 6 3 2" xfId="7881" xr:uid="{00000000-0005-0000-0000-0000C91E0000}"/>
    <cellStyle name="Currency 2 6 4 6 3 3" xfId="7882" xr:uid="{00000000-0005-0000-0000-0000CA1E0000}"/>
    <cellStyle name="Currency 2 6 4 6 4" xfId="7883" xr:uid="{00000000-0005-0000-0000-0000CB1E0000}"/>
    <cellStyle name="Currency 2 6 4 6 5" xfId="7884" xr:uid="{00000000-0005-0000-0000-0000CC1E0000}"/>
    <cellStyle name="Currency 2 6 4 6 5 2" xfId="7885" xr:uid="{00000000-0005-0000-0000-0000CD1E0000}"/>
    <cellStyle name="Currency 2 6 4 6 5 2 2" xfId="7886" xr:uid="{00000000-0005-0000-0000-0000CE1E0000}"/>
    <cellStyle name="Currency 2 6 4 6 5 3" xfId="7887" xr:uid="{00000000-0005-0000-0000-0000CF1E0000}"/>
    <cellStyle name="Currency 2 6 4 6 6" xfId="7888" xr:uid="{00000000-0005-0000-0000-0000D01E0000}"/>
    <cellStyle name="Currency 2 6 4 6 6 2" xfId="7889" xr:uid="{00000000-0005-0000-0000-0000D11E0000}"/>
    <cellStyle name="Currency 2 6 4 6 6 2 2" xfId="7890" xr:uid="{00000000-0005-0000-0000-0000D21E0000}"/>
    <cellStyle name="Currency 2 6 4 6 6 3" xfId="7891" xr:uid="{00000000-0005-0000-0000-0000D31E0000}"/>
    <cellStyle name="Currency 2 6 4 6 7" xfId="7892" xr:uid="{00000000-0005-0000-0000-0000D41E0000}"/>
    <cellStyle name="Currency 2 6 4 6 7 2" xfId="7893" xr:uid="{00000000-0005-0000-0000-0000D51E0000}"/>
    <cellStyle name="Currency 2 6 4 6 7 2 2" xfId="7894" xr:uid="{00000000-0005-0000-0000-0000D61E0000}"/>
    <cellStyle name="Currency 2 6 4 6 7 3" xfId="7895" xr:uid="{00000000-0005-0000-0000-0000D71E0000}"/>
    <cellStyle name="Currency 2 6 4 6 8" xfId="7896" xr:uid="{00000000-0005-0000-0000-0000D81E0000}"/>
    <cellStyle name="Currency 2 6 4 6 8 2" xfId="7897" xr:uid="{00000000-0005-0000-0000-0000D91E0000}"/>
    <cellStyle name="Currency 2 6 4 6 9" xfId="7898" xr:uid="{00000000-0005-0000-0000-0000DA1E0000}"/>
    <cellStyle name="Currency 2 6 4 6 9 2" xfId="7899" xr:uid="{00000000-0005-0000-0000-0000DB1E0000}"/>
    <cellStyle name="Currency 2 6 4 7" xfId="7900" xr:uid="{00000000-0005-0000-0000-0000DC1E0000}"/>
    <cellStyle name="Currency 2 6 4 7 2" xfId="7901" xr:uid="{00000000-0005-0000-0000-0000DD1E0000}"/>
    <cellStyle name="Currency 2 6 4 7 3" xfId="7902" xr:uid="{00000000-0005-0000-0000-0000DE1E0000}"/>
    <cellStyle name="Currency 2 6 4 8" xfId="7903" xr:uid="{00000000-0005-0000-0000-0000DF1E0000}"/>
    <cellStyle name="Currency 2 6 4 8 2" xfId="7904" xr:uid="{00000000-0005-0000-0000-0000E01E0000}"/>
    <cellStyle name="Currency 2 6 4 8 2 2" xfId="7905" xr:uid="{00000000-0005-0000-0000-0000E11E0000}"/>
    <cellStyle name="Currency 2 6 4 8 3" xfId="7906" xr:uid="{00000000-0005-0000-0000-0000E21E0000}"/>
    <cellStyle name="Currency 2 6 4 8 4" xfId="7907" xr:uid="{00000000-0005-0000-0000-0000E31E0000}"/>
    <cellStyle name="Currency 2 6 4 9" xfId="7908" xr:uid="{00000000-0005-0000-0000-0000E41E0000}"/>
    <cellStyle name="Currency 2 6 4 9 2" xfId="7909" xr:uid="{00000000-0005-0000-0000-0000E51E0000}"/>
    <cellStyle name="Currency 2 6 4 9 2 2" xfId="7910" xr:uid="{00000000-0005-0000-0000-0000E61E0000}"/>
    <cellStyle name="Currency 2 6 4 9 3" xfId="7911" xr:uid="{00000000-0005-0000-0000-0000E71E0000}"/>
    <cellStyle name="Currency 2 6 5" xfId="7912" xr:uid="{00000000-0005-0000-0000-0000E81E0000}"/>
    <cellStyle name="Currency 2 6 5 10" xfId="7913" xr:uid="{00000000-0005-0000-0000-0000E91E0000}"/>
    <cellStyle name="Currency 2 6 5 10 2" xfId="7914" xr:uid="{00000000-0005-0000-0000-0000EA1E0000}"/>
    <cellStyle name="Currency 2 6 5 10 2 2" xfId="7915" xr:uid="{00000000-0005-0000-0000-0000EB1E0000}"/>
    <cellStyle name="Currency 2 6 5 10 3" xfId="7916" xr:uid="{00000000-0005-0000-0000-0000EC1E0000}"/>
    <cellStyle name="Currency 2 6 5 11" xfId="7917" xr:uid="{00000000-0005-0000-0000-0000ED1E0000}"/>
    <cellStyle name="Currency 2 6 5 11 2" xfId="7918" xr:uid="{00000000-0005-0000-0000-0000EE1E0000}"/>
    <cellStyle name="Currency 2 6 5 12" xfId="7919" xr:uid="{00000000-0005-0000-0000-0000EF1E0000}"/>
    <cellStyle name="Currency 2 6 5 12 2" xfId="7920" xr:uid="{00000000-0005-0000-0000-0000F01E0000}"/>
    <cellStyle name="Currency 2 6 5 13" xfId="7921" xr:uid="{00000000-0005-0000-0000-0000F11E0000}"/>
    <cellStyle name="Currency 2 6 5 14" xfId="7922" xr:uid="{00000000-0005-0000-0000-0000F21E0000}"/>
    <cellStyle name="Currency 2 6 5 15" xfId="7923" xr:uid="{00000000-0005-0000-0000-0000F31E0000}"/>
    <cellStyle name="Currency 2 6 5 16" xfId="7924" xr:uid="{00000000-0005-0000-0000-0000F41E0000}"/>
    <cellStyle name="Currency 2 6 5 2" xfId="7925" xr:uid="{00000000-0005-0000-0000-0000F51E0000}"/>
    <cellStyle name="Currency 2 6 5 2 2" xfId="7926" xr:uid="{00000000-0005-0000-0000-0000F61E0000}"/>
    <cellStyle name="Currency 2 6 5 2 2 10" xfId="7927" xr:uid="{00000000-0005-0000-0000-0000F71E0000}"/>
    <cellStyle name="Currency 2 6 5 2 2 2" xfId="7928" xr:uid="{00000000-0005-0000-0000-0000F81E0000}"/>
    <cellStyle name="Currency 2 6 5 2 2 2 2" xfId="7929" xr:uid="{00000000-0005-0000-0000-0000F91E0000}"/>
    <cellStyle name="Currency 2 6 5 2 2 2 3" xfId="7930" xr:uid="{00000000-0005-0000-0000-0000FA1E0000}"/>
    <cellStyle name="Currency 2 6 5 2 2 3" xfId="7931" xr:uid="{00000000-0005-0000-0000-0000FB1E0000}"/>
    <cellStyle name="Currency 2 6 5 2 2 3 2" xfId="7932" xr:uid="{00000000-0005-0000-0000-0000FC1E0000}"/>
    <cellStyle name="Currency 2 6 5 2 2 3 3" xfId="7933" xr:uid="{00000000-0005-0000-0000-0000FD1E0000}"/>
    <cellStyle name="Currency 2 6 5 2 2 4" xfId="7934" xr:uid="{00000000-0005-0000-0000-0000FE1E0000}"/>
    <cellStyle name="Currency 2 6 5 2 2 4 2" xfId="7935" xr:uid="{00000000-0005-0000-0000-0000FF1E0000}"/>
    <cellStyle name="Currency 2 6 5 2 2 4 2 2" xfId="7936" xr:uid="{00000000-0005-0000-0000-0000001F0000}"/>
    <cellStyle name="Currency 2 6 5 2 2 4 3" xfId="7937" xr:uid="{00000000-0005-0000-0000-0000011F0000}"/>
    <cellStyle name="Currency 2 6 5 2 2 5" xfId="7938" xr:uid="{00000000-0005-0000-0000-0000021F0000}"/>
    <cellStyle name="Currency 2 6 5 2 2 5 2" xfId="7939" xr:uid="{00000000-0005-0000-0000-0000031F0000}"/>
    <cellStyle name="Currency 2 6 5 2 2 5 2 2" xfId="7940" xr:uid="{00000000-0005-0000-0000-0000041F0000}"/>
    <cellStyle name="Currency 2 6 5 2 2 5 3" xfId="7941" xr:uid="{00000000-0005-0000-0000-0000051F0000}"/>
    <cellStyle name="Currency 2 6 5 2 2 6" xfId="7942" xr:uid="{00000000-0005-0000-0000-0000061F0000}"/>
    <cellStyle name="Currency 2 6 5 2 2 6 2" xfId="7943" xr:uid="{00000000-0005-0000-0000-0000071F0000}"/>
    <cellStyle name="Currency 2 6 5 2 2 6 2 2" xfId="7944" xr:uid="{00000000-0005-0000-0000-0000081F0000}"/>
    <cellStyle name="Currency 2 6 5 2 2 6 3" xfId="7945" xr:uid="{00000000-0005-0000-0000-0000091F0000}"/>
    <cellStyle name="Currency 2 6 5 2 2 7" xfId="7946" xr:uid="{00000000-0005-0000-0000-00000A1F0000}"/>
    <cellStyle name="Currency 2 6 5 2 2 7 2" xfId="7947" xr:uid="{00000000-0005-0000-0000-00000B1F0000}"/>
    <cellStyle name="Currency 2 6 5 2 2 8" xfId="7948" xr:uid="{00000000-0005-0000-0000-00000C1F0000}"/>
    <cellStyle name="Currency 2 6 5 2 2 8 2" xfId="7949" xr:uid="{00000000-0005-0000-0000-00000D1F0000}"/>
    <cellStyle name="Currency 2 6 5 2 2 9" xfId="7950" xr:uid="{00000000-0005-0000-0000-00000E1F0000}"/>
    <cellStyle name="Currency 2 6 5 2 3" xfId="7951" xr:uid="{00000000-0005-0000-0000-00000F1F0000}"/>
    <cellStyle name="Currency 2 6 5 2 3 10" xfId="7952" xr:uid="{00000000-0005-0000-0000-0000101F0000}"/>
    <cellStyle name="Currency 2 6 5 2 3 2" xfId="7953" xr:uid="{00000000-0005-0000-0000-0000111F0000}"/>
    <cellStyle name="Currency 2 6 5 2 3 2 2" xfId="7954" xr:uid="{00000000-0005-0000-0000-0000121F0000}"/>
    <cellStyle name="Currency 2 6 5 2 3 2 3" xfId="7955" xr:uid="{00000000-0005-0000-0000-0000131F0000}"/>
    <cellStyle name="Currency 2 6 5 2 3 3" xfId="7956" xr:uid="{00000000-0005-0000-0000-0000141F0000}"/>
    <cellStyle name="Currency 2 6 5 2 3 3 2" xfId="7957" xr:uid="{00000000-0005-0000-0000-0000151F0000}"/>
    <cellStyle name="Currency 2 6 5 2 3 3 3" xfId="7958" xr:uid="{00000000-0005-0000-0000-0000161F0000}"/>
    <cellStyle name="Currency 2 6 5 2 3 4" xfId="7959" xr:uid="{00000000-0005-0000-0000-0000171F0000}"/>
    <cellStyle name="Currency 2 6 5 2 3 4 2" xfId="7960" xr:uid="{00000000-0005-0000-0000-0000181F0000}"/>
    <cellStyle name="Currency 2 6 5 2 3 4 2 2" xfId="7961" xr:uid="{00000000-0005-0000-0000-0000191F0000}"/>
    <cellStyle name="Currency 2 6 5 2 3 4 3" xfId="7962" xr:uid="{00000000-0005-0000-0000-00001A1F0000}"/>
    <cellStyle name="Currency 2 6 5 2 3 5" xfId="7963" xr:uid="{00000000-0005-0000-0000-00001B1F0000}"/>
    <cellStyle name="Currency 2 6 5 2 3 5 2" xfId="7964" xr:uid="{00000000-0005-0000-0000-00001C1F0000}"/>
    <cellStyle name="Currency 2 6 5 2 3 5 2 2" xfId="7965" xr:uid="{00000000-0005-0000-0000-00001D1F0000}"/>
    <cellStyle name="Currency 2 6 5 2 3 5 3" xfId="7966" xr:uid="{00000000-0005-0000-0000-00001E1F0000}"/>
    <cellStyle name="Currency 2 6 5 2 3 6" xfId="7967" xr:uid="{00000000-0005-0000-0000-00001F1F0000}"/>
    <cellStyle name="Currency 2 6 5 2 3 6 2" xfId="7968" xr:uid="{00000000-0005-0000-0000-0000201F0000}"/>
    <cellStyle name="Currency 2 6 5 2 3 6 2 2" xfId="7969" xr:uid="{00000000-0005-0000-0000-0000211F0000}"/>
    <cellStyle name="Currency 2 6 5 2 3 6 3" xfId="7970" xr:uid="{00000000-0005-0000-0000-0000221F0000}"/>
    <cellStyle name="Currency 2 6 5 2 3 7" xfId="7971" xr:uid="{00000000-0005-0000-0000-0000231F0000}"/>
    <cellStyle name="Currency 2 6 5 2 3 7 2" xfId="7972" xr:uid="{00000000-0005-0000-0000-0000241F0000}"/>
    <cellStyle name="Currency 2 6 5 2 3 8" xfId="7973" xr:uid="{00000000-0005-0000-0000-0000251F0000}"/>
    <cellStyle name="Currency 2 6 5 2 3 8 2" xfId="7974" xr:uid="{00000000-0005-0000-0000-0000261F0000}"/>
    <cellStyle name="Currency 2 6 5 2 3 9" xfId="7975" xr:uid="{00000000-0005-0000-0000-0000271F0000}"/>
    <cellStyle name="Currency 2 6 5 2 4" xfId="7976" xr:uid="{00000000-0005-0000-0000-0000281F0000}"/>
    <cellStyle name="Currency 2 6 5 2 4 10" xfId="7977" xr:uid="{00000000-0005-0000-0000-0000291F0000}"/>
    <cellStyle name="Currency 2 6 5 2 4 2" xfId="7978" xr:uid="{00000000-0005-0000-0000-00002A1F0000}"/>
    <cellStyle name="Currency 2 6 5 2 4 3" xfId="7979" xr:uid="{00000000-0005-0000-0000-00002B1F0000}"/>
    <cellStyle name="Currency 2 6 5 2 4 3 2" xfId="7980" xr:uid="{00000000-0005-0000-0000-00002C1F0000}"/>
    <cellStyle name="Currency 2 6 5 2 4 3 2 2" xfId="7981" xr:uid="{00000000-0005-0000-0000-00002D1F0000}"/>
    <cellStyle name="Currency 2 6 5 2 4 3 3" xfId="7982" xr:uid="{00000000-0005-0000-0000-00002E1F0000}"/>
    <cellStyle name="Currency 2 6 5 2 4 4" xfId="7983" xr:uid="{00000000-0005-0000-0000-00002F1F0000}"/>
    <cellStyle name="Currency 2 6 5 2 4 4 2" xfId="7984" xr:uid="{00000000-0005-0000-0000-0000301F0000}"/>
    <cellStyle name="Currency 2 6 5 2 4 4 2 2" xfId="7985" xr:uid="{00000000-0005-0000-0000-0000311F0000}"/>
    <cellStyle name="Currency 2 6 5 2 4 4 3" xfId="7986" xr:uid="{00000000-0005-0000-0000-0000321F0000}"/>
    <cellStyle name="Currency 2 6 5 2 4 5" xfId="7987" xr:uid="{00000000-0005-0000-0000-0000331F0000}"/>
    <cellStyle name="Currency 2 6 5 2 4 5 2" xfId="7988" xr:uid="{00000000-0005-0000-0000-0000341F0000}"/>
    <cellStyle name="Currency 2 6 5 2 4 5 2 2" xfId="7989" xr:uid="{00000000-0005-0000-0000-0000351F0000}"/>
    <cellStyle name="Currency 2 6 5 2 4 5 3" xfId="7990" xr:uid="{00000000-0005-0000-0000-0000361F0000}"/>
    <cellStyle name="Currency 2 6 5 2 4 6" xfId="7991" xr:uid="{00000000-0005-0000-0000-0000371F0000}"/>
    <cellStyle name="Currency 2 6 5 2 4 6 2" xfId="7992" xr:uid="{00000000-0005-0000-0000-0000381F0000}"/>
    <cellStyle name="Currency 2 6 5 2 4 7" xfId="7993" xr:uid="{00000000-0005-0000-0000-0000391F0000}"/>
    <cellStyle name="Currency 2 6 5 2 4 7 2" xfId="7994" xr:uid="{00000000-0005-0000-0000-00003A1F0000}"/>
    <cellStyle name="Currency 2 6 5 2 4 8" xfId="7995" xr:uid="{00000000-0005-0000-0000-00003B1F0000}"/>
    <cellStyle name="Currency 2 6 5 2 4 9" xfId="7996" xr:uid="{00000000-0005-0000-0000-00003C1F0000}"/>
    <cellStyle name="Currency 2 6 5 2 5" xfId="7997" xr:uid="{00000000-0005-0000-0000-00003D1F0000}"/>
    <cellStyle name="Currency 2 6 5 2 5 2" xfId="7998" xr:uid="{00000000-0005-0000-0000-00003E1F0000}"/>
    <cellStyle name="Currency 2 6 5 2 5 3" xfId="7999" xr:uid="{00000000-0005-0000-0000-00003F1F0000}"/>
    <cellStyle name="Currency 2 6 5 2 5 4" xfId="8000" xr:uid="{00000000-0005-0000-0000-0000401F0000}"/>
    <cellStyle name="Currency 2 6 5 2 6" xfId="8001" xr:uid="{00000000-0005-0000-0000-0000411F0000}"/>
    <cellStyle name="Currency 2 6 5 2 6 2" xfId="8002" xr:uid="{00000000-0005-0000-0000-0000421F0000}"/>
    <cellStyle name="Currency 2 6 5 2 6 2 2" xfId="8003" xr:uid="{00000000-0005-0000-0000-0000431F0000}"/>
    <cellStyle name="Currency 2 6 5 2 6 2 2 2" xfId="8004" xr:uid="{00000000-0005-0000-0000-0000441F0000}"/>
    <cellStyle name="Currency 2 6 5 2 6 2 3" xfId="8005" xr:uid="{00000000-0005-0000-0000-0000451F0000}"/>
    <cellStyle name="Currency 2 6 5 2 6 3" xfId="8006" xr:uid="{00000000-0005-0000-0000-0000461F0000}"/>
    <cellStyle name="Currency 2 6 5 2 6 3 2" xfId="8007" xr:uid="{00000000-0005-0000-0000-0000471F0000}"/>
    <cellStyle name="Currency 2 6 5 2 6 3 2 2" xfId="8008" xr:uid="{00000000-0005-0000-0000-0000481F0000}"/>
    <cellStyle name="Currency 2 6 5 2 6 3 3" xfId="8009" xr:uid="{00000000-0005-0000-0000-0000491F0000}"/>
    <cellStyle name="Currency 2 6 5 2 6 4" xfId="8010" xr:uid="{00000000-0005-0000-0000-00004A1F0000}"/>
    <cellStyle name="Currency 2 6 5 2 6 4 2" xfId="8011" xr:uid="{00000000-0005-0000-0000-00004B1F0000}"/>
    <cellStyle name="Currency 2 6 5 2 6 4 2 2" xfId="8012" xr:uid="{00000000-0005-0000-0000-00004C1F0000}"/>
    <cellStyle name="Currency 2 6 5 2 6 4 3" xfId="8013" xr:uid="{00000000-0005-0000-0000-00004D1F0000}"/>
    <cellStyle name="Currency 2 6 5 2 6 5" xfId="8014" xr:uid="{00000000-0005-0000-0000-00004E1F0000}"/>
    <cellStyle name="Currency 2 6 5 2 6 5 2" xfId="8015" xr:uid="{00000000-0005-0000-0000-00004F1F0000}"/>
    <cellStyle name="Currency 2 6 5 2 6 6" xfId="8016" xr:uid="{00000000-0005-0000-0000-0000501F0000}"/>
    <cellStyle name="Currency 2 6 5 2 6 6 2" xfId="8017" xr:uid="{00000000-0005-0000-0000-0000511F0000}"/>
    <cellStyle name="Currency 2 6 5 2 6 7" xfId="8018" xr:uid="{00000000-0005-0000-0000-0000521F0000}"/>
    <cellStyle name="Currency 2 6 5 2 7" xfId="8019" xr:uid="{00000000-0005-0000-0000-0000531F0000}"/>
    <cellStyle name="Currency 2 6 5 2 7 2" xfId="8020" xr:uid="{00000000-0005-0000-0000-0000541F0000}"/>
    <cellStyle name="Currency 2 6 5 2 7 2 2" xfId="8021" xr:uid="{00000000-0005-0000-0000-0000551F0000}"/>
    <cellStyle name="Currency 2 6 5 2 7 3" xfId="8022" xr:uid="{00000000-0005-0000-0000-0000561F0000}"/>
    <cellStyle name="Currency 2 6 5 2 8" xfId="8023" xr:uid="{00000000-0005-0000-0000-0000571F0000}"/>
    <cellStyle name="Currency 2 6 5 2 8 2" xfId="8024" xr:uid="{00000000-0005-0000-0000-0000581F0000}"/>
    <cellStyle name="Currency 2 6 5 2 8 2 2" xfId="8025" xr:uid="{00000000-0005-0000-0000-0000591F0000}"/>
    <cellStyle name="Currency 2 6 5 2 8 3" xfId="8026" xr:uid="{00000000-0005-0000-0000-00005A1F0000}"/>
    <cellStyle name="Currency 2 6 5 2 9" xfId="8027" xr:uid="{00000000-0005-0000-0000-00005B1F0000}"/>
    <cellStyle name="Currency 2 6 5 3" xfId="8028" xr:uid="{00000000-0005-0000-0000-00005C1F0000}"/>
    <cellStyle name="Currency 2 6 5 3 10" xfId="8029" xr:uid="{00000000-0005-0000-0000-00005D1F0000}"/>
    <cellStyle name="Currency 2 6 5 3 11" xfId="8030" xr:uid="{00000000-0005-0000-0000-00005E1F0000}"/>
    <cellStyle name="Currency 2 6 5 3 12" xfId="8031" xr:uid="{00000000-0005-0000-0000-00005F1F0000}"/>
    <cellStyle name="Currency 2 6 5 3 13" xfId="8032" xr:uid="{00000000-0005-0000-0000-0000601F0000}"/>
    <cellStyle name="Currency 2 6 5 3 2" xfId="8033" xr:uid="{00000000-0005-0000-0000-0000611F0000}"/>
    <cellStyle name="Currency 2 6 5 3 2 10" xfId="8034" xr:uid="{00000000-0005-0000-0000-0000621F0000}"/>
    <cellStyle name="Currency 2 6 5 3 2 2" xfId="8035" xr:uid="{00000000-0005-0000-0000-0000631F0000}"/>
    <cellStyle name="Currency 2 6 5 3 2 2 2" xfId="8036" xr:uid="{00000000-0005-0000-0000-0000641F0000}"/>
    <cellStyle name="Currency 2 6 5 3 2 2 3" xfId="8037" xr:uid="{00000000-0005-0000-0000-0000651F0000}"/>
    <cellStyle name="Currency 2 6 5 3 2 3" xfId="8038" xr:uid="{00000000-0005-0000-0000-0000661F0000}"/>
    <cellStyle name="Currency 2 6 5 3 2 3 2" xfId="8039" xr:uid="{00000000-0005-0000-0000-0000671F0000}"/>
    <cellStyle name="Currency 2 6 5 3 2 3 3" xfId="8040" xr:uid="{00000000-0005-0000-0000-0000681F0000}"/>
    <cellStyle name="Currency 2 6 5 3 2 3 4" xfId="8041" xr:uid="{00000000-0005-0000-0000-0000691F0000}"/>
    <cellStyle name="Currency 2 6 5 3 2 4" xfId="8042" xr:uid="{00000000-0005-0000-0000-00006A1F0000}"/>
    <cellStyle name="Currency 2 6 5 3 2 4 2" xfId="8043" xr:uid="{00000000-0005-0000-0000-00006B1F0000}"/>
    <cellStyle name="Currency 2 6 5 3 2 4 2 2" xfId="8044" xr:uid="{00000000-0005-0000-0000-00006C1F0000}"/>
    <cellStyle name="Currency 2 6 5 3 2 4 3" xfId="8045" xr:uid="{00000000-0005-0000-0000-00006D1F0000}"/>
    <cellStyle name="Currency 2 6 5 3 2 5" xfId="8046" xr:uid="{00000000-0005-0000-0000-00006E1F0000}"/>
    <cellStyle name="Currency 2 6 5 3 2 5 2" xfId="8047" xr:uid="{00000000-0005-0000-0000-00006F1F0000}"/>
    <cellStyle name="Currency 2 6 5 3 2 5 2 2" xfId="8048" xr:uid="{00000000-0005-0000-0000-0000701F0000}"/>
    <cellStyle name="Currency 2 6 5 3 2 5 3" xfId="8049" xr:uid="{00000000-0005-0000-0000-0000711F0000}"/>
    <cellStyle name="Currency 2 6 5 3 2 6" xfId="8050" xr:uid="{00000000-0005-0000-0000-0000721F0000}"/>
    <cellStyle name="Currency 2 6 5 3 2 6 2" xfId="8051" xr:uid="{00000000-0005-0000-0000-0000731F0000}"/>
    <cellStyle name="Currency 2 6 5 3 2 6 2 2" xfId="8052" xr:uid="{00000000-0005-0000-0000-0000741F0000}"/>
    <cellStyle name="Currency 2 6 5 3 2 6 3" xfId="8053" xr:uid="{00000000-0005-0000-0000-0000751F0000}"/>
    <cellStyle name="Currency 2 6 5 3 2 7" xfId="8054" xr:uid="{00000000-0005-0000-0000-0000761F0000}"/>
    <cellStyle name="Currency 2 6 5 3 2 7 2" xfId="8055" xr:uid="{00000000-0005-0000-0000-0000771F0000}"/>
    <cellStyle name="Currency 2 6 5 3 2 8" xfId="8056" xr:uid="{00000000-0005-0000-0000-0000781F0000}"/>
    <cellStyle name="Currency 2 6 5 3 2 8 2" xfId="8057" xr:uid="{00000000-0005-0000-0000-0000791F0000}"/>
    <cellStyle name="Currency 2 6 5 3 2 9" xfId="8058" xr:uid="{00000000-0005-0000-0000-00007A1F0000}"/>
    <cellStyle name="Currency 2 6 5 3 3" xfId="8059" xr:uid="{00000000-0005-0000-0000-00007B1F0000}"/>
    <cellStyle name="Currency 2 6 5 3 3 2" xfId="8060" xr:uid="{00000000-0005-0000-0000-00007C1F0000}"/>
    <cellStyle name="Currency 2 6 5 3 3 2 2" xfId="8061" xr:uid="{00000000-0005-0000-0000-00007D1F0000}"/>
    <cellStyle name="Currency 2 6 5 3 3 2 3" xfId="8062" xr:uid="{00000000-0005-0000-0000-00007E1F0000}"/>
    <cellStyle name="Currency 2 6 5 3 3 3" xfId="8063" xr:uid="{00000000-0005-0000-0000-00007F1F0000}"/>
    <cellStyle name="Currency 2 6 5 3 4" xfId="8064" xr:uid="{00000000-0005-0000-0000-0000801F0000}"/>
    <cellStyle name="Currency 2 6 5 3 4 2" xfId="8065" xr:uid="{00000000-0005-0000-0000-0000811F0000}"/>
    <cellStyle name="Currency 2 6 5 3 4 3" xfId="8066" xr:uid="{00000000-0005-0000-0000-0000821F0000}"/>
    <cellStyle name="Currency 2 6 5 3 4 4" xfId="8067" xr:uid="{00000000-0005-0000-0000-0000831F0000}"/>
    <cellStyle name="Currency 2 6 5 3 5" xfId="8068" xr:uid="{00000000-0005-0000-0000-0000841F0000}"/>
    <cellStyle name="Currency 2 6 5 3 5 2" xfId="8069" xr:uid="{00000000-0005-0000-0000-0000851F0000}"/>
    <cellStyle name="Currency 2 6 5 3 5 2 2" xfId="8070" xr:uid="{00000000-0005-0000-0000-0000861F0000}"/>
    <cellStyle name="Currency 2 6 5 3 5 3" xfId="8071" xr:uid="{00000000-0005-0000-0000-0000871F0000}"/>
    <cellStyle name="Currency 2 6 5 3 6" xfId="8072" xr:uid="{00000000-0005-0000-0000-0000881F0000}"/>
    <cellStyle name="Currency 2 6 5 3 6 2" xfId="8073" xr:uid="{00000000-0005-0000-0000-0000891F0000}"/>
    <cellStyle name="Currency 2 6 5 3 6 2 2" xfId="8074" xr:uid="{00000000-0005-0000-0000-00008A1F0000}"/>
    <cellStyle name="Currency 2 6 5 3 6 3" xfId="8075" xr:uid="{00000000-0005-0000-0000-00008B1F0000}"/>
    <cellStyle name="Currency 2 6 5 3 7" xfId="8076" xr:uid="{00000000-0005-0000-0000-00008C1F0000}"/>
    <cellStyle name="Currency 2 6 5 3 7 2" xfId="8077" xr:uid="{00000000-0005-0000-0000-00008D1F0000}"/>
    <cellStyle name="Currency 2 6 5 3 7 2 2" xfId="8078" xr:uid="{00000000-0005-0000-0000-00008E1F0000}"/>
    <cellStyle name="Currency 2 6 5 3 7 3" xfId="8079" xr:uid="{00000000-0005-0000-0000-00008F1F0000}"/>
    <cellStyle name="Currency 2 6 5 3 8" xfId="8080" xr:uid="{00000000-0005-0000-0000-0000901F0000}"/>
    <cellStyle name="Currency 2 6 5 3 8 2" xfId="8081" xr:uid="{00000000-0005-0000-0000-0000911F0000}"/>
    <cellStyle name="Currency 2 6 5 3 9" xfId="8082" xr:uid="{00000000-0005-0000-0000-0000921F0000}"/>
    <cellStyle name="Currency 2 6 5 3 9 2" xfId="8083" xr:uid="{00000000-0005-0000-0000-0000931F0000}"/>
    <cellStyle name="Currency 2 6 5 4" xfId="8084" xr:uid="{00000000-0005-0000-0000-0000941F0000}"/>
    <cellStyle name="Currency 2 6 5 4 2" xfId="8085" xr:uid="{00000000-0005-0000-0000-0000951F0000}"/>
    <cellStyle name="Currency 2 6 5 4 2 10" xfId="8086" xr:uid="{00000000-0005-0000-0000-0000961F0000}"/>
    <cellStyle name="Currency 2 6 5 4 2 11" xfId="8087" xr:uid="{00000000-0005-0000-0000-0000971F0000}"/>
    <cellStyle name="Currency 2 6 5 4 2 2" xfId="8088" xr:uid="{00000000-0005-0000-0000-0000981F0000}"/>
    <cellStyle name="Currency 2 6 5 4 2 2 2" xfId="8089" xr:uid="{00000000-0005-0000-0000-0000991F0000}"/>
    <cellStyle name="Currency 2 6 5 4 2 2 3" xfId="8090" xr:uid="{00000000-0005-0000-0000-00009A1F0000}"/>
    <cellStyle name="Currency 2 6 5 4 2 3" xfId="8091" xr:uid="{00000000-0005-0000-0000-00009B1F0000}"/>
    <cellStyle name="Currency 2 6 5 4 2 3 2" xfId="8092" xr:uid="{00000000-0005-0000-0000-00009C1F0000}"/>
    <cellStyle name="Currency 2 6 5 4 2 3 3" xfId="8093" xr:uid="{00000000-0005-0000-0000-00009D1F0000}"/>
    <cellStyle name="Currency 2 6 5 4 2 4" xfId="8094" xr:uid="{00000000-0005-0000-0000-00009E1F0000}"/>
    <cellStyle name="Currency 2 6 5 4 2 4 2" xfId="8095" xr:uid="{00000000-0005-0000-0000-00009F1F0000}"/>
    <cellStyle name="Currency 2 6 5 4 2 4 2 2" xfId="8096" xr:uid="{00000000-0005-0000-0000-0000A01F0000}"/>
    <cellStyle name="Currency 2 6 5 4 2 4 3" xfId="8097" xr:uid="{00000000-0005-0000-0000-0000A11F0000}"/>
    <cellStyle name="Currency 2 6 5 4 2 5" xfId="8098" xr:uid="{00000000-0005-0000-0000-0000A21F0000}"/>
    <cellStyle name="Currency 2 6 5 4 2 5 2" xfId="8099" xr:uid="{00000000-0005-0000-0000-0000A31F0000}"/>
    <cellStyle name="Currency 2 6 5 4 2 5 2 2" xfId="8100" xr:uid="{00000000-0005-0000-0000-0000A41F0000}"/>
    <cellStyle name="Currency 2 6 5 4 2 5 3" xfId="8101" xr:uid="{00000000-0005-0000-0000-0000A51F0000}"/>
    <cellStyle name="Currency 2 6 5 4 2 6" xfId="8102" xr:uid="{00000000-0005-0000-0000-0000A61F0000}"/>
    <cellStyle name="Currency 2 6 5 4 2 6 2" xfId="8103" xr:uid="{00000000-0005-0000-0000-0000A71F0000}"/>
    <cellStyle name="Currency 2 6 5 4 2 6 2 2" xfId="8104" xr:uid="{00000000-0005-0000-0000-0000A81F0000}"/>
    <cellStyle name="Currency 2 6 5 4 2 6 3" xfId="8105" xr:uid="{00000000-0005-0000-0000-0000A91F0000}"/>
    <cellStyle name="Currency 2 6 5 4 2 7" xfId="8106" xr:uid="{00000000-0005-0000-0000-0000AA1F0000}"/>
    <cellStyle name="Currency 2 6 5 4 2 7 2" xfId="8107" xr:uid="{00000000-0005-0000-0000-0000AB1F0000}"/>
    <cellStyle name="Currency 2 6 5 4 2 8" xfId="8108" xr:uid="{00000000-0005-0000-0000-0000AC1F0000}"/>
    <cellStyle name="Currency 2 6 5 4 2 8 2" xfId="8109" xr:uid="{00000000-0005-0000-0000-0000AD1F0000}"/>
    <cellStyle name="Currency 2 6 5 4 2 9" xfId="8110" xr:uid="{00000000-0005-0000-0000-0000AE1F0000}"/>
    <cellStyle name="Currency 2 6 5 4 3" xfId="8111" xr:uid="{00000000-0005-0000-0000-0000AF1F0000}"/>
    <cellStyle name="Currency 2 6 5 4 3 2" xfId="8112" xr:uid="{00000000-0005-0000-0000-0000B01F0000}"/>
    <cellStyle name="Currency 2 6 5 4 3 2 2" xfId="8113" xr:uid="{00000000-0005-0000-0000-0000B11F0000}"/>
    <cellStyle name="Currency 2 6 5 4 3 2 3" xfId="8114" xr:uid="{00000000-0005-0000-0000-0000B21F0000}"/>
    <cellStyle name="Currency 2 6 5 4 3 3" xfId="8115" xr:uid="{00000000-0005-0000-0000-0000B31F0000}"/>
    <cellStyle name="Currency 2 6 5 4 4" xfId="8116" xr:uid="{00000000-0005-0000-0000-0000B41F0000}"/>
    <cellStyle name="Currency 2 6 5 4 4 2" xfId="8117" xr:uid="{00000000-0005-0000-0000-0000B51F0000}"/>
    <cellStyle name="Currency 2 6 5 4 4 2 2" xfId="8118" xr:uid="{00000000-0005-0000-0000-0000B61F0000}"/>
    <cellStyle name="Currency 2 6 5 4 4 3" xfId="8119" xr:uid="{00000000-0005-0000-0000-0000B71F0000}"/>
    <cellStyle name="Currency 2 6 5 4 4 4" xfId="8120" xr:uid="{00000000-0005-0000-0000-0000B81F0000}"/>
    <cellStyle name="Currency 2 6 5 4 5" xfId="8121" xr:uid="{00000000-0005-0000-0000-0000B91F0000}"/>
    <cellStyle name="Currency 2 6 5 4 5 2" xfId="8122" xr:uid="{00000000-0005-0000-0000-0000BA1F0000}"/>
    <cellStyle name="Currency 2 6 5 4 5 2 2" xfId="8123" xr:uid="{00000000-0005-0000-0000-0000BB1F0000}"/>
    <cellStyle name="Currency 2 6 5 4 5 3" xfId="8124" xr:uid="{00000000-0005-0000-0000-0000BC1F0000}"/>
    <cellStyle name="Currency 2 6 5 4 6" xfId="8125" xr:uid="{00000000-0005-0000-0000-0000BD1F0000}"/>
    <cellStyle name="Currency 2 6 5 4 7" xfId="8126" xr:uid="{00000000-0005-0000-0000-0000BE1F0000}"/>
    <cellStyle name="Currency 2 6 5 5" xfId="8127" xr:uid="{00000000-0005-0000-0000-0000BF1F0000}"/>
    <cellStyle name="Currency 2 6 5 5 10" xfId="8128" xr:uid="{00000000-0005-0000-0000-0000C01F0000}"/>
    <cellStyle name="Currency 2 6 5 5 2" xfId="8129" xr:uid="{00000000-0005-0000-0000-0000C11F0000}"/>
    <cellStyle name="Currency 2 6 5 5 2 2" xfId="8130" xr:uid="{00000000-0005-0000-0000-0000C21F0000}"/>
    <cellStyle name="Currency 2 6 5 5 2 3" xfId="8131" xr:uid="{00000000-0005-0000-0000-0000C31F0000}"/>
    <cellStyle name="Currency 2 6 5 5 3" xfId="8132" xr:uid="{00000000-0005-0000-0000-0000C41F0000}"/>
    <cellStyle name="Currency 2 6 5 5 3 2" xfId="8133" xr:uid="{00000000-0005-0000-0000-0000C51F0000}"/>
    <cellStyle name="Currency 2 6 5 5 3 3" xfId="8134" xr:uid="{00000000-0005-0000-0000-0000C61F0000}"/>
    <cellStyle name="Currency 2 6 5 5 4" xfId="8135" xr:uid="{00000000-0005-0000-0000-0000C71F0000}"/>
    <cellStyle name="Currency 2 6 5 5 4 2" xfId="8136" xr:uid="{00000000-0005-0000-0000-0000C81F0000}"/>
    <cellStyle name="Currency 2 6 5 5 4 2 2" xfId="8137" xr:uid="{00000000-0005-0000-0000-0000C91F0000}"/>
    <cellStyle name="Currency 2 6 5 5 4 3" xfId="8138" xr:uid="{00000000-0005-0000-0000-0000CA1F0000}"/>
    <cellStyle name="Currency 2 6 5 5 5" xfId="8139" xr:uid="{00000000-0005-0000-0000-0000CB1F0000}"/>
    <cellStyle name="Currency 2 6 5 5 5 2" xfId="8140" xr:uid="{00000000-0005-0000-0000-0000CC1F0000}"/>
    <cellStyle name="Currency 2 6 5 5 5 2 2" xfId="8141" xr:uid="{00000000-0005-0000-0000-0000CD1F0000}"/>
    <cellStyle name="Currency 2 6 5 5 5 3" xfId="8142" xr:uid="{00000000-0005-0000-0000-0000CE1F0000}"/>
    <cellStyle name="Currency 2 6 5 5 6" xfId="8143" xr:uid="{00000000-0005-0000-0000-0000CF1F0000}"/>
    <cellStyle name="Currency 2 6 5 5 6 2" xfId="8144" xr:uid="{00000000-0005-0000-0000-0000D01F0000}"/>
    <cellStyle name="Currency 2 6 5 5 6 2 2" xfId="8145" xr:uid="{00000000-0005-0000-0000-0000D11F0000}"/>
    <cellStyle name="Currency 2 6 5 5 6 3" xfId="8146" xr:uid="{00000000-0005-0000-0000-0000D21F0000}"/>
    <cellStyle name="Currency 2 6 5 5 7" xfId="8147" xr:uid="{00000000-0005-0000-0000-0000D31F0000}"/>
    <cellStyle name="Currency 2 6 5 5 7 2" xfId="8148" xr:uid="{00000000-0005-0000-0000-0000D41F0000}"/>
    <cellStyle name="Currency 2 6 5 5 8" xfId="8149" xr:uid="{00000000-0005-0000-0000-0000D51F0000}"/>
    <cellStyle name="Currency 2 6 5 5 8 2" xfId="8150" xr:uid="{00000000-0005-0000-0000-0000D61F0000}"/>
    <cellStyle name="Currency 2 6 5 5 9" xfId="8151" xr:uid="{00000000-0005-0000-0000-0000D71F0000}"/>
    <cellStyle name="Currency 2 6 5 6" xfId="8152" xr:uid="{00000000-0005-0000-0000-0000D81F0000}"/>
    <cellStyle name="Currency 2 6 5 6 10" xfId="8153" xr:uid="{00000000-0005-0000-0000-0000D91F0000}"/>
    <cellStyle name="Currency 2 6 5 6 11" xfId="8154" xr:uid="{00000000-0005-0000-0000-0000DA1F0000}"/>
    <cellStyle name="Currency 2 6 5 6 12" xfId="8155" xr:uid="{00000000-0005-0000-0000-0000DB1F0000}"/>
    <cellStyle name="Currency 2 6 5 6 2" xfId="8156" xr:uid="{00000000-0005-0000-0000-0000DC1F0000}"/>
    <cellStyle name="Currency 2 6 5 6 2 2" xfId="8157" xr:uid="{00000000-0005-0000-0000-0000DD1F0000}"/>
    <cellStyle name="Currency 2 6 5 6 2 3" xfId="8158" xr:uid="{00000000-0005-0000-0000-0000DE1F0000}"/>
    <cellStyle name="Currency 2 6 5 6 3" xfId="8159" xr:uid="{00000000-0005-0000-0000-0000DF1F0000}"/>
    <cellStyle name="Currency 2 6 5 6 3 2" xfId="8160" xr:uid="{00000000-0005-0000-0000-0000E01F0000}"/>
    <cellStyle name="Currency 2 6 5 6 3 3" xfId="8161" xr:uid="{00000000-0005-0000-0000-0000E11F0000}"/>
    <cellStyle name="Currency 2 6 5 6 4" xfId="8162" xr:uid="{00000000-0005-0000-0000-0000E21F0000}"/>
    <cellStyle name="Currency 2 6 5 6 5" xfId="8163" xr:uid="{00000000-0005-0000-0000-0000E31F0000}"/>
    <cellStyle name="Currency 2 6 5 6 5 2" xfId="8164" xr:uid="{00000000-0005-0000-0000-0000E41F0000}"/>
    <cellStyle name="Currency 2 6 5 6 5 2 2" xfId="8165" xr:uid="{00000000-0005-0000-0000-0000E51F0000}"/>
    <cellStyle name="Currency 2 6 5 6 5 3" xfId="8166" xr:uid="{00000000-0005-0000-0000-0000E61F0000}"/>
    <cellStyle name="Currency 2 6 5 6 6" xfId="8167" xr:uid="{00000000-0005-0000-0000-0000E71F0000}"/>
    <cellStyle name="Currency 2 6 5 6 6 2" xfId="8168" xr:uid="{00000000-0005-0000-0000-0000E81F0000}"/>
    <cellStyle name="Currency 2 6 5 6 6 2 2" xfId="8169" xr:uid="{00000000-0005-0000-0000-0000E91F0000}"/>
    <cellStyle name="Currency 2 6 5 6 6 3" xfId="8170" xr:uid="{00000000-0005-0000-0000-0000EA1F0000}"/>
    <cellStyle name="Currency 2 6 5 6 7" xfId="8171" xr:uid="{00000000-0005-0000-0000-0000EB1F0000}"/>
    <cellStyle name="Currency 2 6 5 6 7 2" xfId="8172" xr:uid="{00000000-0005-0000-0000-0000EC1F0000}"/>
    <cellStyle name="Currency 2 6 5 6 7 2 2" xfId="8173" xr:uid="{00000000-0005-0000-0000-0000ED1F0000}"/>
    <cellStyle name="Currency 2 6 5 6 7 3" xfId="8174" xr:uid="{00000000-0005-0000-0000-0000EE1F0000}"/>
    <cellStyle name="Currency 2 6 5 6 8" xfId="8175" xr:uid="{00000000-0005-0000-0000-0000EF1F0000}"/>
    <cellStyle name="Currency 2 6 5 6 8 2" xfId="8176" xr:uid="{00000000-0005-0000-0000-0000F01F0000}"/>
    <cellStyle name="Currency 2 6 5 6 9" xfId="8177" xr:uid="{00000000-0005-0000-0000-0000F11F0000}"/>
    <cellStyle name="Currency 2 6 5 6 9 2" xfId="8178" xr:uid="{00000000-0005-0000-0000-0000F21F0000}"/>
    <cellStyle name="Currency 2 6 5 7" xfId="8179" xr:uid="{00000000-0005-0000-0000-0000F31F0000}"/>
    <cellStyle name="Currency 2 6 5 7 2" xfId="8180" xr:uid="{00000000-0005-0000-0000-0000F41F0000}"/>
    <cellStyle name="Currency 2 6 5 7 3" xfId="8181" xr:uid="{00000000-0005-0000-0000-0000F51F0000}"/>
    <cellStyle name="Currency 2 6 5 8" xfId="8182" xr:uid="{00000000-0005-0000-0000-0000F61F0000}"/>
    <cellStyle name="Currency 2 6 5 8 2" xfId="8183" xr:uid="{00000000-0005-0000-0000-0000F71F0000}"/>
    <cellStyle name="Currency 2 6 5 8 2 2" xfId="8184" xr:uid="{00000000-0005-0000-0000-0000F81F0000}"/>
    <cellStyle name="Currency 2 6 5 8 3" xfId="8185" xr:uid="{00000000-0005-0000-0000-0000F91F0000}"/>
    <cellStyle name="Currency 2 6 5 8 4" xfId="8186" xr:uid="{00000000-0005-0000-0000-0000FA1F0000}"/>
    <cellStyle name="Currency 2 6 5 9" xfId="8187" xr:uid="{00000000-0005-0000-0000-0000FB1F0000}"/>
    <cellStyle name="Currency 2 6 5 9 2" xfId="8188" xr:uid="{00000000-0005-0000-0000-0000FC1F0000}"/>
    <cellStyle name="Currency 2 6 5 9 2 2" xfId="8189" xr:uid="{00000000-0005-0000-0000-0000FD1F0000}"/>
    <cellStyle name="Currency 2 6 5 9 3" xfId="8190" xr:uid="{00000000-0005-0000-0000-0000FE1F0000}"/>
    <cellStyle name="Currency 2 6 6" xfId="8191" xr:uid="{00000000-0005-0000-0000-0000FF1F0000}"/>
    <cellStyle name="Currency 2 6 6 2" xfId="8192" xr:uid="{00000000-0005-0000-0000-000000200000}"/>
    <cellStyle name="Currency 2 6 6 2 10" xfId="8193" xr:uid="{00000000-0005-0000-0000-000001200000}"/>
    <cellStyle name="Currency 2 6 6 2 2" xfId="8194" xr:uid="{00000000-0005-0000-0000-000002200000}"/>
    <cellStyle name="Currency 2 6 6 2 2 2" xfId="8195" xr:uid="{00000000-0005-0000-0000-000003200000}"/>
    <cellStyle name="Currency 2 6 6 2 2 3" xfId="8196" xr:uid="{00000000-0005-0000-0000-000004200000}"/>
    <cellStyle name="Currency 2 6 6 2 3" xfId="8197" xr:uid="{00000000-0005-0000-0000-000005200000}"/>
    <cellStyle name="Currency 2 6 6 2 3 2" xfId="8198" xr:uid="{00000000-0005-0000-0000-000006200000}"/>
    <cellStyle name="Currency 2 6 6 2 3 3" xfId="8199" xr:uid="{00000000-0005-0000-0000-000007200000}"/>
    <cellStyle name="Currency 2 6 6 2 4" xfId="8200" xr:uid="{00000000-0005-0000-0000-000008200000}"/>
    <cellStyle name="Currency 2 6 6 2 4 2" xfId="8201" xr:uid="{00000000-0005-0000-0000-000009200000}"/>
    <cellStyle name="Currency 2 6 6 2 4 2 2" xfId="8202" xr:uid="{00000000-0005-0000-0000-00000A200000}"/>
    <cellStyle name="Currency 2 6 6 2 4 3" xfId="8203" xr:uid="{00000000-0005-0000-0000-00000B200000}"/>
    <cellStyle name="Currency 2 6 6 2 5" xfId="8204" xr:uid="{00000000-0005-0000-0000-00000C200000}"/>
    <cellStyle name="Currency 2 6 6 2 5 2" xfId="8205" xr:uid="{00000000-0005-0000-0000-00000D200000}"/>
    <cellStyle name="Currency 2 6 6 2 5 2 2" xfId="8206" xr:uid="{00000000-0005-0000-0000-00000E200000}"/>
    <cellStyle name="Currency 2 6 6 2 5 3" xfId="8207" xr:uid="{00000000-0005-0000-0000-00000F200000}"/>
    <cellStyle name="Currency 2 6 6 2 6" xfId="8208" xr:uid="{00000000-0005-0000-0000-000010200000}"/>
    <cellStyle name="Currency 2 6 6 2 6 2" xfId="8209" xr:uid="{00000000-0005-0000-0000-000011200000}"/>
    <cellStyle name="Currency 2 6 6 2 6 2 2" xfId="8210" xr:uid="{00000000-0005-0000-0000-000012200000}"/>
    <cellStyle name="Currency 2 6 6 2 6 3" xfId="8211" xr:uid="{00000000-0005-0000-0000-000013200000}"/>
    <cellStyle name="Currency 2 6 6 2 7" xfId="8212" xr:uid="{00000000-0005-0000-0000-000014200000}"/>
    <cellStyle name="Currency 2 6 6 2 7 2" xfId="8213" xr:uid="{00000000-0005-0000-0000-000015200000}"/>
    <cellStyle name="Currency 2 6 6 2 8" xfId="8214" xr:uid="{00000000-0005-0000-0000-000016200000}"/>
    <cellStyle name="Currency 2 6 6 2 8 2" xfId="8215" xr:uid="{00000000-0005-0000-0000-000017200000}"/>
    <cellStyle name="Currency 2 6 6 2 9" xfId="8216" xr:uid="{00000000-0005-0000-0000-000018200000}"/>
    <cellStyle name="Currency 2 6 6 3" xfId="8217" xr:uid="{00000000-0005-0000-0000-000019200000}"/>
    <cellStyle name="Currency 2 6 6 3 10" xfId="8218" xr:uid="{00000000-0005-0000-0000-00001A200000}"/>
    <cellStyle name="Currency 2 6 6 3 2" xfId="8219" xr:uid="{00000000-0005-0000-0000-00001B200000}"/>
    <cellStyle name="Currency 2 6 6 3 2 2" xfId="8220" xr:uid="{00000000-0005-0000-0000-00001C200000}"/>
    <cellStyle name="Currency 2 6 6 3 2 3" xfId="8221" xr:uid="{00000000-0005-0000-0000-00001D200000}"/>
    <cellStyle name="Currency 2 6 6 3 3" xfId="8222" xr:uid="{00000000-0005-0000-0000-00001E200000}"/>
    <cellStyle name="Currency 2 6 6 3 3 2" xfId="8223" xr:uid="{00000000-0005-0000-0000-00001F200000}"/>
    <cellStyle name="Currency 2 6 6 3 3 3" xfId="8224" xr:uid="{00000000-0005-0000-0000-000020200000}"/>
    <cellStyle name="Currency 2 6 6 3 4" xfId="8225" xr:uid="{00000000-0005-0000-0000-000021200000}"/>
    <cellStyle name="Currency 2 6 6 3 4 2" xfId="8226" xr:uid="{00000000-0005-0000-0000-000022200000}"/>
    <cellStyle name="Currency 2 6 6 3 4 2 2" xfId="8227" xr:uid="{00000000-0005-0000-0000-000023200000}"/>
    <cellStyle name="Currency 2 6 6 3 4 3" xfId="8228" xr:uid="{00000000-0005-0000-0000-000024200000}"/>
    <cellStyle name="Currency 2 6 6 3 5" xfId="8229" xr:uid="{00000000-0005-0000-0000-000025200000}"/>
    <cellStyle name="Currency 2 6 6 3 5 2" xfId="8230" xr:uid="{00000000-0005-0000-0000-000026200000}"/>
    <cellStyle name="Currency 2 6 6 3 5 2 2" xfId="8231" xr:uid="{00000000-0005-0000-0000-000027200000}"/>
    <cellStyle name="Currency 2 6 6 3 5 3" xfId="8232" xr:uid="{00000000-0005-0000-0000-000028200000}"/>
    <cellStyle name="Currency 2 6 6 3 6" xfId="8233" xr:uid="{00000000-0005-0000-0000-000029200000}"/>
    <cellStyle name="Currency 2 6 6 3 6 2" xfId="8234" xr:uid="{00000000-0005-0000-0000-00002A200000}"/>
    <cellStyle name="Currency 2 6 6 3 6 2 2" xfId="8235" xr:uid="{00000000-0005-0000-0000-00002B200000}"/>
    <cellStyle name="Currency 2 6 6 3 6 3" xfId="8236" xr:uid="{00000000-0005-0000-0000-00002C200000}"/>
    <cellStyle name="Currency 2 6 6 3 7" xfId="8237" xr:uid="{00000000-0005-0000-0000-00002D200000}"/>
    <cellStyle name="Currency 2 6 6 3 7 2" xfId="8238" xr:uid="{00000000-0005-0000-0000-00002E200000}"/>
    <cellStyle name="Currency 2 6 6 3 8" xfId="8239" xr:uid="{00000000-0005-0000-0000-00002F200000}"/>
    <cellStyle name="Currency 2 6 6 3 8 2" xfId="8240" xr:uid="{00000000-0005-0000-0000-000030200000}"/>
    <cellStyle name="Currency 2 6 6 3 9" xfId="8241" xr:uid="{00000000-0005-0000-0000-000031200000}"/>
    <cellStyle name="Currency 2 6 6 4" xfId="8242" xr:uid="{00000000-0005-0000-0000-000032200000}"/>
    <cellStyle name="Currency 2 6 6 4 10" xfId="8243" xr:uid="{00000000-0005-0000-0000-000033200000}"/>
    <cellStyle name="Currency 2 6 6 4 2" xfId="8244" xr:uid="{00000000-0005-0000-0000-000034200000}"/>
    <cellStyle name="Currency 2 6 6 4 3" xfId="8245" xr:uid="{00000000-0005-0000-0000-000035200000}"/>
    <cellStyle name="Currency 2 6 6 4 3 2" xfId="8246" xr:uid="{00000000-0005-0000-0000-000036200000}"/>
    <cellStyle name="Currency 2 6 6 4 3 2 2" xfId="8247" xr:uid="{00000000-0005-0000-0000-000037200000}"/>
    <cellStyle name="Currency 2 6 6 4 3 3" xfId="8248" xr:uid="{00000000-0005-0000-0000-000038200000}"/>
    <cellStyle name="Currency 2 6 6 4 4" xfId="8249" xr:uid="{00000000-0005-0000-0000-000039200000}"/>
    <cellStyle name="Currency 2 6 6 4 4 2" xfId="8250" xr:uid="{00000000-0005-0000-0000-00003A200000}"/>
    <cellStyle name="Currency 2 6 6 4 4 2 2" xfId="8251" xr:uid="{00000000-0005-0000-0000-00003B200000}"/>
    <cellStyle name="Currency 2 6 6 4 4 3" xfId="8252" xr:uid="{00000000-0005-0000-0000-00003C200000}"/>
    <cellStyle name="Currency 2 6 6 4 5" xfId="8253" xr:uid="{00000000-0005-0000-0000-00003D200000}"/>
    <cellStyle name="Currency 2 6 6 4 5 2" xfId="8254" xr:uid="{00000000-0005-0000-0000-00003E200000}"/>
    <cellStyle name="Currency 2 6 6 4 5 2 2" xfId="8255" xr:uid="{00000000-0005-0000-0000-00003F200000}"/>
    <cellStyle name="Currency 2 6 6 4 5 3" xfId="8256" xr:uid="{00000000-0005-0000-0000-000040200000}"/>
    <cellStyle name="Currency 2 6 6 4 6" xfId="8257" xr:uid="{00000000-0005-0000-0000-000041200000}"/>
    <cellStyle name="Currency 2 6 6 4 6 2" xfId="8258" xr:uid="{00000000-0005-0000-0000-000042200000}"/>
    <cellStyle name="Currency 2 6 6 4 7" xfId="8259" xr:uid="{00000000-0005-0000-0000-000043200000}"/>
    <cellStyle name="Currency 2 6 6 4 7 2" xfId="8260" xr:uid="{00000000-0005-0000-0000-000044200000}"/>
    <cellStyle name="Currency 2 6 6 4 8" xfId="8261" xr:uid="{00000000-0005-0000-0000-000045200000}"/>
    <cellStyle name="Currency 2 6 6 4 9" xfId="8262" xr:uid="{00000000-0005-0000-0000-000046200000}"/>
    <cellStyle name="Currency 2 6 6 5" xfId="8263" xr:uid="{00000000-0005-0000-0000-000047200000}"/>
    <cellStyle name="Currency 2 6 6 5 2" xfId="8264" xr:uid="{00000000-0005-0000-0000-000048200000}"/>
    <cellStyle name="Currency 2 6 6 5 3" xfId="8265" xr:uid="{00000000-0005-0000-0000-000049200000}"/>
    <cellStyle name="Currency 2 6 6 5 4" xfId="8266" xr:uid="{00000000-0005-0000-0000-00004A200000}"/>
    <cellStyle name="Currency 2 6 6 6" xfId="8267" xr:uid="{00000000-0005-0000-0000-00004B200000}"/>
    <cellStyle name="Currency 2 6 6 6 2" xfId="8268" xr:uid="{00000000-0005-0000-0000-00004C200000}"/>
    <cellStyle name="Currency 2 6 6 6 2 2" xfId="8269" xr:uid="{00000000-0005-0000-0000-00004D200000}"/>
    <cellStyle name="Currency 2 6 6 6 2 2 2" xfId="8270" xr:uid="{00000000-0005-0000-0000-00004E200000}"/>
    <cellStyle name="Currency 2 6 6 6 2 3" xfId="8271" xr:uid="{00000000-0005-0000-0000-00004F200000}"/>
    <cellStyle name="Currency 2 6 6 6 3" xfId="8272" xr:uid="{00000000-0005-0000-0000-000050200000}"/>
    <cellStyle name="Currency 2 6 6 6 3 2" xfId="8273" xr:uid="{00000000-0005-0000-0000-000051200000}"/>
    <cellStyle name="Currency 2 6 6 6 3 2 2" xfId="8274" xr:uid="{00000000-0005-0000-0000-000052200000}"/>
    <cellStyle name="Currency 2 6 6 6 3 3" xfId="8275" xr:uid="{00000000-0005-0000-0000-000053200000}"/>
    <cellStyle name="Currency 2 6 6 6 4" xfId="8276" xr:uid="{00000000-0005-0000-0000-000054200000}"/>
    <cellStyle name="Currency 2 6 6 6 4 2" xfId="8277" xr:uid="{00000000-0005-0000-0000-000055200000}"/>
    <cellStyle name="Currency 2 6 6 6 4 2 2" xfId="8278" xr:uid="{00000000-0005-0000-0000-000056200000}"/>
    <cellStyle name="Currency 2 6 6 6 4 3" xfId="8279" xr:uid="{00000000-0005-0000-0000-000057200000}"/>
    <cellStyle name="Currency 2 6 6 6 5" xfId="8280" xr:uid="{00000000-0005-0000-0000-000058200000}"/>
    <cellStyle name="Currency 2 6 6 6 5 2" xfId="8281" xr:uid="{00000000-0005-0000-0000-000059200000}"/>
    <cellStyle name="Currency 2 6 6 6 6" xfId="8282" xr:uid="{00000000-0005-0000-0000-00005A200000}"/>
    <cellStyle name="Currency 2 6 6 6 6 2" xfId="8283" xr:uid="{00000000-0005-0000-0000-00005B200000}"/>
    <cellStyle name="Currency 2 6 6 6 7" xfId="8284" xr:uid="{00000000-0005-0000-0000-00005C200000}"/>
    <cellStyle name="Currency 2 6 6 7" xfId="8285" xr:uid="{00000000-0005-0000-0000-00005D200000}"/>
    <cellStyle name="Currency 2 6 6 7 2" xfId="8286" xr:uid="{00000000-0005-0000-0000-00005E200000}"/>
    <cellStyle name="Currency 2 6 6 7 2 2" xfId="8287" xr:uid="{00000000-0005-0000-0000-00005F200000}"/>
    <cellStyle name="Currency 2 6 6 7 3" xfId="8288" xr:uid="{00000000-0005-0000-0000-000060200000}"/>
    <cellStyle name="Currency 2 6 6 8" xfId="8289" xr:uid="{00000000-0005-0000-0000-000061200000}"/>
    <cellStyle name="Currency 2 6 6 8 2" xfId="8290" xr:uid="{00000000-0005-0000-0000-000062200000}"/>
    <cellStyle name="Currency 2 6 6 8 2 2" xfId="8291" xr:uid="{00000000-0005-0000-0000-000063200000}"/>
    <cellStyle name="Currency 2 6 6 8 3" xfId="8292" xr:uid="{00000000-0005-0000-0000-000064200000}"/>
    <cellStyle name="Currency 2 6 6 9" xfId="8293" xr:uid="{00000000-0005-0000-0000-000065200000}"/>
    <cellStyle name="Currency 2 6 7" xfId="8294" xr:uid="{00000000-0005-0000-0000-000066200000}"/>
    <cellStyle name="Currency 2 6 7 10" xfId="8295" xr:uid="{00000000-0005-0000-0000-000067200000}"/>
    <cellStyle name="Currency 2 6 7 11" xfId="8296" xr:uid="{00000000-0005-0000-0000-000068200000}"/>
    <cellStyle name="Currency 2 6 7 12" xfId="8297" xr:uid="{00000000-0005-0000-0000-000069200000}"/>
    <cellStyle name="Currency 2 6 7 13" xfId="8298" xr:uid="{00000000-0005-0000-0000-00006A200000}"/>
    <cellStyle name="Currency 2 6 7 2" xfId="8299" xr:uid="{00000000-0005-0000-0000-00006B200000}"/>
    <cellStyle name="Currency 2 6 7 2 10" xfId="8300" xr:uid="{00000000-0005-0000-0000-00006C200000}"/>
    <cellStyle name="Currency 2 6 7 2 2" xfId="8301" xr:uid="{00000000-0005-0000-0000-00006D200000}"/>
    <cellStyle name="Currency 2 6 7 2 2 2" xfId="8302" xr:uid="{00000000-0005-0000-0000-00006E200000}"/>
    <cellStyle name="Currency 2 6 7 2 2 3" xfId="8303" xr:uid="{00000000-0005-0000-0000-00006F200000}"/>
    <cellStyle name="Currency 2 6 7 2 3" xfId="8304" xr:uid="{00000000-0005-0000-0000-000070200000}"/>
    <cellStyle name="Currency 2 6 7 2 3 2" xfId="8305" xr:uid="{00000000-0005-0000-0000-000071200000}"/>
    <cellStyle name="Currency 2 6 7 2 3 3" xfId="8306" xr:uid="{00000000-0005-0000-0000-000072200000}"/>
    <cellStyle name="Currency 2 6 7 2 3 4" xfId="8307" xr:uid="{00000000-0005-0000-0000-000073200000}"/>
    <cellStyle name="Currency 2 6 7 2 4" xfId="8308" xr:uid="{00000000-0005-0000-0000-000074200000}"/>
    <cellStyle name="Currency 2 6 7 2 4 2" xfId="8309" xr:uid="{00000000-0005-0000-0000-000075200000}"/>
    <cellStyle name="Currency 2 6 7 2 4 2 2" xfId="8310" xr:uid="{00000000-0005-0000-0000-000076200000}"/>
    <cellStyle name="Currency 2 6 7 2 4 3" xfId="8311" xr:uid="{00000000-0005-0000-0000-000077200000}"/>
    <cellStyle name="Currency 2 6 7 2 5" xfId="8312" xr:uid="{00000000-0005-0000-0000-000078200000}"/>
    <cellStyle name="Currency 2 6 7 2 5 2" xfId="8313" xr:uid="{00000000-0005-0000-0000-000079200000}"/>
    <cellStyle name="Currency 2 6 7 2 5 2 2" xfId="8314" xr:uid="{00000000-0005-0000-0000-00007A200000}"/>
    <cellStyle name="Currency 2 6 7 2 5 3" xfId="8315" xr:uid="{00000000-0005-0000-0000-00007B200000}"/>
    <cellStyle name="Currency 2 6 7 2 6" xfId="8316" xr:uid="{00000000-0005-0000-0000-00007C200000}"/>
    <cellStyle name="Currency 2 6 7 2 6 2" xfId="8317" xr:uid="{00000000-0005-0000-0000-00007D200000}"/>
    <cellStyle name="Currency 2 6 7 2 6 2 2" xfId="8318" xr:uid="{00000000-0005-0000-0000-00007E200000}"/>
    <cellStyle name="Currency 2 6 7 2 6 3" xfId="8319" xr:uid="{00000000-0005-0000-0000-00007F200000}"/>
    <cellStyle name="Currency 2 6 7 2 7" xfId="8320" xr:uid="{00000000-0005-0000-0000-000080200000}"/>
    <cellStyle name="Currency 2 6 7 2 7 2" xfId="8321" xr:uid="{00000000-0005-0000-0000-000081200000}"/>
    <cellStyle name="Currency 2 6 7 2 8" xfId="8322" xr:uid="{00000000-0005-0000-0000-000082200000}"/>
    <cellStyle name="Currency 2 6 7 2 8 2" xfId="8323" xr:uid="{00000000-0005-0000-0000-000083200000}"/>
    <cellStyle name="Currency 2 6 7 2 9" xfId="8324" xr:uid="{00000000-0005-0000-0000-000084200000}"/>
    <cellStyle name="Currency 2 6 7 3" xfId="8325" xr:uid="{00000000-0005-0000-0000-000085200000}"/>
    <cellStyle name="Currency 2 6 7 3 2" xfId="8326" xr:uid="{00000000-0005-0000-0000-000086200000}"/>
    <cellStyle name="Currency 2 6 7 3 2 2" xfId="8327" xr:uid="{00000000-0005-0000-0000-000087200000}"/>
    <cellStyle name="Currency 2 6 7 3 2 3" xfId="8328" xr:uid="{00000000-0005-0000-0000-000088200000}"/>
    <cellStyle name="Currency 2 6 7 3 3" xfId="8329" xr:uid="{00000000-0005-0000-0000-000089200000}"/>
    <cellStyle name="Currency 2 6 7 4" xfId="8330" xr:uid="{00000000-0005-0000-0000-00008A200000}"/>
    <cellStyle name="Currency 2 6 7 4 2" xfId="8331" xr:uid="{00000000-0005-0000-0000-00008B200000}"/>
    <cellStyle name="Currency 2 6 7 4 3" xfId="8332" xr:uid="{00000000-0005-0000-0000-00008C200000}"/>
    <cellStyle name="Currency 2 6 7 4 4" xfId="8333" xr:uid="{00000000-0005-0000-0000-00008D200000}"/>
    <cellStyle name="Currency 2 6 7 5" xfId="8334" xr:uid="{00000000-0005-0000-0000-00008E200000}"/>
    <cellStyle name="Currency 2 6 7 5 2" xfId="8335" xr:uid="{00000000-0005-0000-0000-00008F200000}"/>
    <cellStyle name="Currency 2 6 7 5 2 2" xfId="8336" xr:uid="{00000000-0005-0000-0000-000090200000}"/>
    <cellStyle name="Currency 2 6 7 5 3" xfId="8337" xr:uid="{00000000-0005-0000-0000-000091200000}"/>
    <cellStyle name="Currency 2 6 7 6" xfId="8338" xr:uid="{00000000-0005-0000-0000-000092200000}"/>
    <cellStyle name="Currency 2 6 7 6 2" xfId="8339" xr:uid="{00000000-0005-0000-0000-000093200000}"/>
    <cellStyle name="Currency 2 6 7 6 2 2" xfId="8340" xr:uid="{00000000-0005-0000-0000-000094200000}"/>
    <cellStyle name="Currency 2 6 7 6 3" xfId="8341" xr:uid="{00000000-0005-0000-0000-000095200000}"/>
    <cellStyle name="Currency 2 6 7 7" xfId="8342" xr:uid="{00000000-0005-0000-0000-000096200000}"/>
    <cellStyle name="Currency 2 6 7 7 2" xfId="8343" xr:uid="{00000000-0005-0000-0000-000097200000}"/>
    <cellStyle name="Currency 2 6 7 7 2 2" xfId="8344" xr:uid="{00000000-0005-0000-0000-000098200000}"/>
    <cellStyle name="Currency 2 6 7 7 3" xfId="8345" xr:uid="{00000000-0005-0000-0000-000099200000}"/>
    <cellStyle name="Currency 2 6 7 8" xfId="8346" xr:uid="{00000000-0005-0000-0000-00009A200000}"/>
    <cellStyle name="Currency 2 6 7 8 2" xfId="8347" xr:uid="{00000000-0005-0000-0000-00009B200000}"/>
    <cellStyle name="Currency 2 6 7 9" xfId="8348" xr:uid="{00000000-0005-0000-0000-00009C200000}"/>
    <cellStyle name="Currency 2 6 7 9 2" xfId="8349" xr:uid="{00000000-0005-0000-0000-00009D200000}"/>
    <cellStyle name="Currency 2 6 8" xfId="8350" xr:uid="{00000000-0005-0000-0000-00009E200000}"/>
    <cellStyle name="Currency 2 6 8 2" xfId="8351" xr:uid="{00000000-0005-0000-0000-00009F200000}"/>
    <cellStyle name="Currency 2 6 8 2 10" xfId="8352" xr:uid="{00000000-0005-0000-0000-0000A0200000}"/>
    <cellStyle name="Currency 2 6 8 2 11" xfId="8353" xr:uid="{00000000-0005-0000-0000-0000A1200000}"/>
    <cellStyle name="Currency 2 6 8 2 2" xfId="8354" xr:uid="{00000000-0005-0000-0000-0000A2200000}"/>
    <cellStyle name="Currency 2 6 8 2 2 2" xfId="8355" xr:uid="{00000000-0005-0000-0000-0000A3200000}"/>
    <cellStyle name="Currency 2 6 8 2 2 3" xfId="8356" xr:uid="{00000000-0005-0000-0000-0000A4200000}"/>
    <cellStyle name="Currency 2 6 8 2 3" xfId="8357" xr:uid="{00000000-0005-0000-0000-0000A5200000}"/>
    <cellStyle name="Currency 2 6 8 2 3 2" xfId="8358" xr:uid="{00000000-0005-0000-0000-0000A6200000}"/>
    <cellStyle name="Currency 2 6 8 2 3 3" xfId="8359" xr:uid="{00000000-0005-0000-0000-0000A7200000}"/>
    <cellStyle name="Currency 2 6 8 2 4" xfId="8360" xr:uid="{00000000-0005-0000-0000-0000A8200000}"/>
    <cellStyle name="Currency 2 6 8 2 4 2" xfId="8361" xr:uid="{00000000-0005-0000-0000-0000A9200000}"/>
    <cellStyle name="Currency 2 6 8 2 4 2 2" xfId="8362" xr:uid="{00000000-0005-0000-0000-0000AA200000}"/>
    <cellStyle name="Currency 2 6 8 2 4 3" xfId="8363" xr:uid="{00000000-0005-0000-0000-0000AB200000}"/>
    <cellStyle name="Currency 2 6 8 2 5" xfId="8364" xr:uid="{00000000-0005-0000-0000-0000AC200000}"/>
    <cellStyle name="Currency 2 6 8 2 5 2" xfId="8365" xr:uid="{00000000-0005-0000-0000-0000AD200000}"/>
    <cellStyle name="Currency 2 6 8 2 5 2 2" xfId="8366" xr:uid="{00000000-0005-0000-0000-0000AE200000}"/>
    <cellStyle name="Currency 2 6 8 2 5 3" xfId="8367" xr:uid="{00000000-0005-0000-0000-0000AF200000}"/>
    <cellStyle name="Currency 2 6 8 2 6" xfId="8368" xr:uid="{00000000-0005-0000-0000-0000B0200000}"/>
    <cellStyle name="Currency 2 6 8 2 6 2" xfId="8369" xr:uid="{00000000-0005-0000-0000-0000B1200000}"/>
    <cellStyle name="Currency 2 6 8 2 6 2 2" xfId="8370" xr:uid="{00000000-0005-0000-0000-0000B2200000}"/>
    <cellStyle name="Currency 2 6 8 2 6 3" xfId="8371" xr:uid="{00000000-0005-0000-0000-0000B3200000}"/>
    <cellStyle name="Currency 2 6 8 2 7" xfId="8372" xr:uid="{00000000-0005-0000-0000-0000B4200000}"/>
    <cellStyle name="Currency 2 6 8 2 7 2" xfId="8373" xr:uid="{00000000-0005-0000-0000-0000B5200000}"/>
    <cellStyle name="Currency 2 6 8 2 8" xfId="8374" xr:uid="{00000000-0005-0000-0000-0000B6200000}"/>
    <cellStyle name="Currency 2 6 8 2 8 2" xfId="8375" xr:uid="{00000000-0005-0000-0000-0000B7200000}"/>
    <cellStyle name="Currency 2 6 8 2 9" xfId="8376" xr:uid="{00000000-0005-0000-0000-0000B8200000}"/>
    <cellStyle name="Currency 2 6 8 3" xfId="8377" xr:uid="{00000000-0005-0000-0000-0000B9200000}"/>
    <cellStyle name="Currency 2 6 8 3 2" xfId="8378" xr:uid="{00000000-0005-0000-0000-0000BA200000}"/>
    <cellStyle name="Currency 2 6 8 3 2 2" xfId="8379" xr:uid="{00000000-0005-0000-0000-0000BB200000}"/>
    <cellStyle name="Currency 2 6 8 3 2 3" xfId="8380" xr:uid="{00000000-0005-0000-0000-0000BC200000}"/>
    <cellStyle name="Currency 2 6 8 3 3" xfId="8381" xr:uid="{00000000-0005-0000-0000-0000BD200000}"/>
    <cellStyle name="Currency 2 6 8 4" xfId="8382" xr:uid="{00000000-0005-0000-0000-0000BE200000}"/>
    <cellStyle name="Currency 2 6 8 4 2" xfId="8383" xr:uid="{00000000-0005-0000-0000-0000BF200000}"/>
    <cellStyle name="Currency 2 6 8 4 2 2" xfId="8384" xr:uid="{00000000-0005-0000-0000-0000C0200000}"/>
    <cellStyle name="Currency 2 6 8 4 3" xfId="8385" xr:uid="{00000000-0005-0000-0000-0000C1200000}"/>
    <cellStyle name="Currency 2 6 8 4 4" xfId="8386" xr:uid="{00000000-0005-0000-0000-0000C2200000}"/>
    <cellStyle name="Currency 2 6 8 5" xfId="8387" xr:uid="{00000000-0005-0000-0000-0000C3200000}"/>
    <cellStyle name="Currency 2 6 8 5 2" xfId="8388" xr:uid="{00000000-0005-0000-0000-0000C4200000}"/>
    <cellStyle name="Currency 2 6 8 5 2 2" xfId="8389" xr:uid="{00000000-0005-0000-0000-0000C5200000}"/>
    <cellStyle name="Currency 2 6 8 5 3" xfId="8390" xr:uid="{00000000-0005-0000-0000-0000C6200000}"/>
    <cellStyle name="Currency 2 6 8 6" xfId="8391" xr:uid="{00000000-0005-0000-0000-0000C7200000}"/>
    <cellStyle name="Currency 2 6 8 7" xfId="8392" xr:uid="{00000000-0005-0000-0000-0000C8200000}"/>
    <cellStyle name="Currency 2 6 9" xfId="8393" xr:uid="{00000000-0005-0000-0000-0000C9200000}"/>
    <cellStyle name="Currency 2 6 9 10" xfId="8394" xr:uid="{00000000-0005-0000-0000-0000CA200000}"/>
    <cellStyle name="Currency 2 6 9 2" xfId="8395" xr:uid="{00000000-0005-0000-0000-0000CB200000}"/>
    <cellStyle name="Currency 2 6 9 2 2" xfId="8396" xr:uid="{00000000-0005-0000-0000-0000CC200000}"/>
    <cellStyle name="Currency 2 6 9 2 3" xfId="8397" xr:uid="{00000000-0005-0000-0000-0000CD200000}"/>
    <cellStyle name="Currency 2 6 9 3" xfId="8398" xr:uid="{00000000-0005-0000-0000-0000CE200000}"/>
    <cellStyle name="Currency 2 6 9 3 2" xfId="8399" xr:uid="{00000000-0005-0000-0000-0000CF200000}"/>
    <cellStyle name="Currency 2 6 9 3 3" xfId="8400" xr:uid="{00000000-0005-0000-0000-0000D0200000}"/>
    <cellStyle name="Currency 2 6 9 4" xfId="8401" xr:uid="{00000000-0005-0000-0000-0000D1200000}"/>
    <cellStyle name="Currency 2 6 9 4 2" xfId="8402" xr:uid="{00000000-0005-0000-0000-0000D2200000}"/>
    <cellStyle name="Currency 2 6 9 4 2 2" xfId="8403" xr:uid="{00000000-0005-0000-0000-0000D3200000}"/>
    <cellStyle name="Currency 2 6 9 4 3" xfId="8404" xr:uid="{00000000-0005-0000-0000-0000D4200000}"/>
    <cellStyle name="Currency 2 6 9 5" xfId="8405" xr:uid="{00000000-0005-0000-0000-0000D5200000}"/>
    <cellStyle name="Currency 2 6 9 5 2" xfId="8406" xr:uid="{00000000-0005-0000-0000-0000D6200000}"/>
    <cellStyle name="Currency 2 6 9 5 2 2" xfId="8407" xr:uid="{00000000-0005-0000-0000-0000D7200000}"/>
    <cellStyle name="Currency 2 6 9 5 3" xfId="8408" xr:uid="{00000000-0005-0000-0000-0000D8200000}"/>
    <cellStyle name="Currency 2 6 9 6" xfId="8409" xr:uid="{00000000-0005-0000-0000-0000D9200000}"/>
    <cellStyle name="Currency 2 6 9 6 2" xfId="8410" xr:uid="{00000000-0005-0000-0000-0000DA200000}"/>
    <cellStyle name="Currency 2 6 9 6 2 2" xfId="8411" xr:uid="{00000000-0005-0000-0000-0000DB200000}"/>
    <cellStyle name="Currency 2 6 9 6 3" xfId="8412" xr:uid="{00000000-0005-0000-0000-0000DC200000}"/>
    <cellStyle name="Currency 2 6 9 7" xfId="8413" xr:uid="{00000000-0005-0000-0000-0000DD200000}"/>
    <cellStyle name="Currency 2 6 9 7 2" xfId="8414" xr:uid="{00000000-0005-0000-0000-0000DE200000}"/>
    <cellStyle name="Currency 2 6 9 8" xfId="8415" xr:uid="{00000000-0005-0000-0000-0000DF200000}"/>
    <cellStyle name="Currency 2 6 9 8 2" xfId="8416" xr:uid="{00000000-0005-0000-0000-0000E0200000}"/>
    <cellStyle name="Currency 2 6 9 9" xfId="8417" xr:uid="{00000000-0005-0000-0000-0000E1200000}"/>
    <cellStyle name="Currency 2 7" xfId="8418" xr:uid="{00000000-0005-0000-0000-0000E2200000}"/>
    <cellStyle name="Currency 2 7 10" xfId="8419" xr:uid="{00000000-0005-0000-0000-0000E3200000}"/>
    <cellStyle name="Currency 2 7 10 2" xfId="8420" xr:uid="{00000000-0005-0000-0000-0000E4200000}"/>
    <cellStyle name="Currency 2 7 10 2 2" xfId="8421" xr:uid="{00000000-0005-0000-0000-0000E5200000}"/>
    <cellStyle name="Currency 2 7 10 3" xfId="8422" xr:uid="{00000000-0005-0000-0000-0000E6200000}"/>
    <cellStyle name="Currency 2 7 10 4" xfId="8423" xr:uid="{00000000-0005-0000-0000-0000E7200000}"/>
    <cellStyle name="Currency 2 7 11" xfId="8424" xr:uid="{00000000-0005-0000-0000-0000E8200000}"/>
    <cellStyle name="Currency 2 7 11 2" xfId="8425" xr:uid="{00000000-0005-0000-0000-0000E9200000}"/>
    <cellStyle name="Currency 2 7 11 2 2" xfId="8426" xr:uid="{00000000-0005-0000-0000-0000EA200000}"/>
    <cellStyle name="Currency 2 7 11 3" xfId="8427" xr:uid="{00000000-0005-0000-0000-0000EB200000}"/>
    <cellStyle name="Currency 2 7 12" xfId="8428" xr:uid="{00000000-0005-0000-0000-0000EC200000}"/>
    <cellStyle name="Currency 2 7 12 2" xfId="8429" xr:uid="{00000000-0005-0000-0000-0000ED200000}"/>
    <cellStyle name="Currency 2 7 12 2 2" xfId="8430" xr:uid="{00000000-0005-0000-0000-0000EE200000}"/>
    <cellStyle name="Currency 2 7 12 3" xfId="8431" xr:uid="{00000000-0005-0000-0000-0000EF200000}"/>
    <cellStyle name="Currency 2 7 13" xfId="8432" xr:uid="{00000000-0005-0000-0000-0000F0200000}"/>
    <cellStyle name="Currency 2 7 13 2" xfId="8433" xr:uid="{00000000-0005-0000-0000-0000F1200000}"/>
    <cellStyle name="Currency 2 7 14" xfId="8434" xr:uid="{00000000-0005-0000-0000-0000F2200000}"/>
    <cellStyle name="Currency 2 7 14 2" xfId="8435" xr:uid="{00000000-0005-0000-0000-0000F3200000}"/>
    <cellStyle name="Currency 2 7 15" xfId="8436" xr:uid="{00000000-0005-0000-0000-0000F4200000}"/>
    <cellStyle name="Currency 2 7 16" xfId="8437" xr:uid="{00000000-0005-0000-0000-0000F5200000}"/>
    <cellStyle name="Currency 2 7 17" xfId="8438" xr:uid="{00000000-0005-0000-0000-0000F6200000}"/>
    <cellStyle name="Currency 2 7 2" xfId="8439" xr:uid="{00000000-0005-0000-0000-0000F7200000}"/>
    <cellStyle name="Currency 2 7 2 10" xfId="8440" xr:uid="{00000000-0005-0000-0000-0000F8200000}"/>
    <cellStyle name="Currency 2 7 2 10 2" xfId="8441" xr:uid="{00000000-0005-0000-0000-0000F9200000}"/>
    <cellStyle name="Currency 2 7 2 10 2 2" xfId="8442" xr:uid="{00000000-0005-0000-0000-0000FA200000}"/>
    <cellStyle name="Currency 2 7 2 10 3" xfId="8443" xr:uid="{00000000-0005-0000-0000-0000FB200000}"/>
    <cellStyle name="Currency 2 7 2 11" xfId="8444" xr:uid="{00000000-0005-0000-0000-0000FC200000}"/>
    <cellStyle name="Currency 2 7 2 11 2" xfId="8445" xr:uid="{00000000-0005-0000-0000-0000FD200000}"/>
    <cellStyle name="Currency 2 7 2 12" xfId="8446" xr:uid="{00000000-0005-0000-0000-0000FE200000}"/>
    <cellStyle name="Currency 2 7 2 12 2" xfId="8447" xr:uid="{00000000-0005-0000-0000-0000FF200000}"/>
    <cellStyle name="Currency 2 7 2 13" xfId="8448" xr:uid="{00000000-0005-0000-0000-000000210000}"/>
    <cellStyle name="Currency 2 7 2 14" xfId="8449" xr:uid="{00000000-0005-0000-0000-000001210000}"/>
    <cellStyle name="Currency 2 7 2 15" xfId="8450" xr:uid="{00000000-0005-0000-0000-000002210000}"/>
    <cellStyle name="Currency 2 7 2 2" xfId="8451" xr:uid="{00000000-0005-0000-0000-000003210000}"/>
    <cellStyle name="Currency 2 7 2 2 2" xfId="8452" xr:uid="{00000000-0005-0000-0000-000004210000}"/>
    <cellStyle name="Currency 2 7 2 2 2 2" xfId="8453" xr:uid="{00000000-0005-0000-0000-000005210000}"/>
    <cellStyle name="Currency 2 7 2 2 2 3" xfId="8454" xr:uid="{00000000-0005-0000-0000-000006210000}"/>
    <cellStyle name="Currency 2 7 2 2 2 3 2" xfId="8455" xr:uid="{00000000-0005-0000-0000-000007210000}"/>
    <cellStyle name="Currency 2 7 2 2 2 3 3" xfId="8456" xr:uid="{00000000-0005-0000-0000-000008210000}"/>
    <cellStyle name="Currency 2 7 2 2 2 4" xfId="8457" xr:uid="{00000000-0005-0000-0000-000009210000}"/>
    <cellStyle name="Currency 2 7 2 2 2 4 2" xfId="8458" xr:uid="{00000000-0005-0000-0000-00000A210000}"/>
    <cellStyle name="Currency 2 7 2 2 2 4 2 2" xfId="8459" xr:uid="{00000000-0005-0000-0000-00000B210000}"/>
    <cellStyle name="Currency 2 7 2 2 2 4 3" xfId="8460" xr:uid="{00000000-0005-0000-0000-00000C210000}"/>
    <cellStyle name="Currency 2 7 2 2 2 5" xfId="8461" xr:uid="{00000000-0005-0000-0000-00000D210000}"/>
    <cellStyle name="Currency 2 7 2 2 2 5 2" xfId="8462" xr:uid="{00000000-0005-0000-0000-00000E210000}"/>
    <cellStyle name="Currency 2 7 2 2 2 5 2 2" xfId="8463" xr:uid="{00000000-0005-0000-0000-00000F210000}"/>
    <cellStyle name="Currency 2 7 2 2 2 5 3" xfId="8464" xr:uid="{00000000-0005-0000-0000-000010210000}"/>
    <cellStyle name="Currency 2 7 2 2 2 6" xfId="8465" xr:uid="{00000000-0005-0000-0000-000011210000}"/>
    <cellStyle name="Currency 2 7 2 2 2 6 2" xfId="8466" xr:uid="{00000000-0005-0000-0000-000012210000}"/>
    <cellStyle name="Currency 2 7 2 2 2 6 2 2" xfId="8467" xr:uid="{00000000-0005-0000-0000-000013210000}"/>
    <cellStyle name="Currency 2 7 2 2 2 6 3" xfId="8468" xr:uid="{00000000-0005-0000-0000-000014210000}"/>
    <cellStyle name="Currency 2 7 2 2 2 7" xfId="8469" xr:uid="{00000000-0005-0000-0000-000015210000}"/>
    <cellStyle name="Currency 2 7 2 2 2 7 2" xfId="8470" xr:uid="{00000000-0005-0000-0000-000016210000}"/>
    <cellStyle name="Currency 2 7 2 2 2 8" xfId="8471" xr:uid="{00000000-0005-0000-0000-000017210000}"/>
    <cellStyle name="Currency 2 7 2 2 2 8 2" xfId="8472" xr:uid="{00000000-0005-0000-0000-000018210000}"/>
    <cellStyle name="Currency 2 7 2 2 2 9" xfId="8473" xr:uid="{00000000-0005-0000-0000-000019210000}"/>
    <cellStyle name="Currency 2 7 2 2 3" xfId="8474" xr:uid="{00000000-0005-0000-0000-00001A210000}"/>
    <cellStyle name="Currency 2 7 2 2 3 2" xfId="8475" xr:uid="{00000000-0005-0000-0000-00001B210000}"/>
    <cellStyle name="Currency 2 7 2 2 3 3" xfId="8476" xr:uid="{00000000-0005-0000-0000-00001C210000}"/>
    <cellStyle name="Currency 2 7 2 2 3 3 2" xfId="8477" xr:uid="{00000000-0005-0000-0000-00001D210000}"/>
    <cellStyle name="Currency 2 7 2 2 3 3 3" xfId="8478" xr:uid="{00000000-0005-0000-0000-00001E210000}"/>
    <cellStyle name="Currency 2 7 2 2 3 4" xfId="8479" xr:uid="{00000000-0005-0000-0000-00001F210000}"/>
    <cellStyle name="Currency 2 7 2 2 3 4 2" xfId="8480" xr:uid="{00000000-0005-0000-0000-000020210000}"/>
    <cellStyle name="Currency 2 7 2 2 3 4 2 2" xfId="8481" xr:uid="{00000000-0005-0000-0000-000021210000}"/>
    <cellStyle name="Currency 2 7 2 2 3 4 3" xfId="8482" xr:uid="{00000000-0005-0000-0000-000022210000}"/>
    <cellStyle name="Currency 2 7 2 2 3 5" xfId="8483" xr:uid="{00000000-0005-0000-0000-000023210000}"/>
    <cellStyle name="Currency 2 7 2 2 3 5 2" xfId="8484" xr:uid="{00000000-0005-0000-0000-000024210000}"/>
    <cellStyle name="Currency 2 7 2 2 3 5 2 2" xfId="8485" xr:uid="{00000000-0005-0000-0000-000025210000}"/>
    <cellStyle name="Currency 2 7 2 2 3 5 3" xfId="8486" xr:uid="{00000000-0005-0000-0000-000026210000}"/>
    <cellStyle name="Currency 2 7 2 2 3 6" xfId="8487" xr:uid="{00000000-0005-0000-0000-000027210000}"/>
    <cellStyle name="Currency 2 7 2 2 3 6 2" xfId="8488" xr:uid="{00000000-0005-0000-0000-000028210000}"/>
    <cellStyle name="Currency 2 7 2 2 3 6 2 2" xfId="8489" xr:uid="{00000000-0005-0000-0000-000029210000}"/>
    <cellStyle name="Currency 2 7 2 2 3 6 3" xfId="8490" xr:uid="{00000000-0005-0000-0000-00002A210000}"/>
    <cellStyle name="Currency 2 7 2 2 3 7" xfId="8491" xr:uid="{00000000-0005-0000-0000-00002B210000}"/>
    <cellStyle name="Currency 2 7 2 2 3 7 2" xfId="8492" xr:uid="{00000000-0005-0000-0000-00002C210000}"/>
    <cellStyle name="Currency 2 7 2 2 3 8" xfId="8493" xr:uid="{00000000-0005-0000-0000-00002D210000}"/>
    <cellStyle name="Currency 2 7 2 2 3 8 2" xfId="8494" xr:uid="{00000000-0005-0000-0000-00002E210000}"/>
    <cellStyle name="Currency 2 7 2 2 3 9" xfId="8495" xr:uid="{00000000-0005-0000-0000-00002F210000}"/>
    <cellStyle name="Currency 2 7 2 2 4" xfId="8496" xr:uid="{00000000-0005-0000-0000-000030210000}"/>
    <cellStyle name="Currency 2 7 2 2 4 2" xfId="8497" xr:uid="{00000000-0005-0000-0000-000031210000}"/>
    <cellStyle name="Currency 2 7 2 2 4 3" xfId="8498" xr:uid="{00000000-0005-0000-0000-000032210000}"/>
    <cellStyle name="Currency 2 7 2 2 4 3 2" xfId="8499" xr:uid="{00000000-0005-0000-0000-000033210000}"/>
    <cellStyle name="Currency 2 7 2 2 4 3 2 2" xfId="8500" xr:uid="{00000000-0005-0000-0000-000034210000}"/>
    <cellStyle name="Currency 2 7 2 2 4 3 3" xfId="8501" xr:uid="{00000000-0005-0000-0000-000035210000}"/>
    <cellStyle name="Currency 2 7 2 2 4 4" xfId="8502" xr:uid="{00000000-0005-0000-0000-000036210000}"/>
    <cellStyle name="Currency 2 7 2 2 4 4 2" xfId="8503" xr:uid="{00000000-0005-0000-0000-000037210000}"/>
    <cellStyle name="Currency 2 7 2 2 4 4 2 2" xfId="8504" xr:uid="{00000000-0005-0000-0000-000038210000}"/>
    <cellStyle name="Currency 2 7 2 2 4 4 3" xfId="8505" xr:uid="{00000000-0005-0000-0000-000039210000}"/>
    <cellStyle name="Currency 2 7 2 2 4 5" xfId="8506" xr:uid="{00000000-0005-0000-0000-00003A210000}"/>
    <cellStyle name="Currency 2 7 2 2 4 5 2" xfId="8507" xr:uid="{00000000-0005-0000-0000-00003B210000}"/>
    <cellStyle name="Currency 2 7 2 2 4 5 2 2" xfId="8508" xr:uid="{00000000-0005-0000-0000-00003C210000}"/>
    <cellStyle name="Currency 2 7 2 2 4 5 3" xfId="8509" xr:uid="{00000000-0005-0000-0000-00003D210000}"/>
    <cellStyle name="Currency 2 7 2 2 4 6" xfId="8510" xr:uid="{00000000-0005-0000-0000-00003E210000}"/>
    <cellStyle name="Currency 2 7 2 2 4 6 2" xfId="8511" xr:uid="{00000000-0005-0000-0000-00003F210000}"/>
    <cellStyle name="Currency 2 7 2 2 4 7" xfId="8512" xr:uid="{00000000-0005-0000-0000-000040210000}"/>
    <cellStyle name="Currency 2 7 2 2 4 7 2" xfId="8513" xr:uid="{00000000-0005-0000-0000-000041210000}"/>
    <cellStyle name="Currency 2 7 2 2 4 8" xfId="8514" xr:uid="{00000000-0005-0000-0000-000042210000}"/>
    <cellStyle name="Currency 2 7 2 2 4 9" xfId="8515" xr:uid="{00000000-0005-0000-0000-000043210000}"/>
    <cellStyle name="Currency 2 7 2 2 5" xfId="8516" xr:uid="{00000000-0005-0000-0000-000044210000}"/>
    <cellStyle name="Currency 2 7 2 2 5 2" xfId="8517" xr:uid="{00000000-0005-0000-0000-000045210000}"/>
    <cellStyle name="Currency 2 7 2 2 5 3" xfId="8518" xr:uid="{00000000-0005-0000-0000-000046210000}"/>
    <cellStyle name="Currency 2 7 2 2 6" xfId="8519" xr:uid="{00000000-0005-0000-0000-000047210000}"/>
    <cellStyle name="Currency 2 7 2 2 6 2" xfId="8520" xr:uid="{00000000-0005-0000-0000-000048210000}"/>
    <cellStyle name="Currency 2 7 2 2 6 2 2" xfId="8521" xr:uid="{00000000-0005-0000-0000-000049210000}"/>
    <cellStyle name="Currency 2 7 2 2 6 2 2 2" xfId="8522" xr:uid="{00000000-0005-0000-0000-00004A210000}"/>
    <cellStyle name="Currency 2 7 2 2 6 2 3" xfId="8523" xr:uid="{00000000-0005-0000-0000-00004B210000}"/>
    <cellStyle name="Currency 2 7 2 2 6 3" xfId="8524" xr:uid="{00000000-0005-0000-0000-00004C210000}"/>
    <cellStyle name="Currency 2 7 2 2 6 3 2" xfId="8525" xr:uid="{00000000-0005-0000-0000-00004D210000}"/>
    <cellStyle name="Currency 2 7 2 2 6 3 2 2" xfId="8526" xr:uid="{00000000-0005-0000-0000-00004E210000}"/>
    <cellStyle name="Currency 2 7 2 2 6 3 3" xfId="8527" xr:uid="{00000000-0005-0000-0000-00004F210000}"/>
    <cellStyle name="Currency 2 7 2 2 6 4" xfId="8528" xr:uid="{00000000-0005-0000-0000-000050210000}"/>
    <cellStyle name="Currency 2 7 2 2 6 4 2" xfId="8529" xr:uid="{00000000-0005-0000-0000-000051210000}"/>
    <cellStyle name="Currency 2 7 2 2 6 4 2 2" xfId="8530" xr:uid="{00000000-0005-0000-0000-000052210000}"/>
    <cellStyle name="Currency 2 7 2 2 6 4 3" xfId="8531" xr:uid="{00000000-0005-0000-0000-000053210000}"/>
    <cellStyle name="Currency 2 7 2 2 6 5" xfId="8532" xr:uid="{00000000-0005-0000-0000-000054210000}"/>
    <cellStyle name="Currency 2 7 2 2 6 5 2" xfId="8533" xr:uid="{00000000-0005-0000-0000-000055210000}"/>
    <cellStyle name="Currency 2 7 2 2 6 6" xfId="8534" xr:uid="{00000000-0005-0000-0000-000056210000}"/>
    <cellStyle name="Currency 2 7 2 2 6 6 2" xfId="8535" xr:uid="{00000000-0005-0000-0000-000057210000}"/>
    <cellStyle name="Currency 2 7 2 2 6 7" xfId="8536" xr:uid="{00000000-0005-0000-0000-000058210000}"/>
    <cellStyle name="Currency 2 7 2 2 7" xfId="8537" xr:uid="{00000000-0005-0000-0000-000059210000}"/>
    <cellStyle name="Currency 2 7 2 2 7 2" xfId="8538" xr:uid="{00000000-0005-0000-0000-00005A210000}"/>
    <cellStyle name="Currency 2 7 2 2 7 2 2" xfId="8539" xr:uid="{00000000-0005-0000-0000-00005B210000}"/>
    <cellStyle name="Currency 2 7 2 2 7 3" xfId="8540" xr:uid="{00000000-0005-0000-0000-00005C210000}"/>
    <cellStyle name="Currency 2 7 2 2 8" xfId="8541" xr:uid="{00000000-0005-0000-0000-00005D210000}"/>
    <cellStyle name="Currency 2 7 2 2 8 2" xfId="8542" xr:uid="{00000000-0005-0000-0000-00005E210000}"/>
    <cellStyle name="Currency 2 7 2 2 8 2 2" xfId="8543" xr:uid="{00000000-0005-0000-0000-00005F210000}"/>
    <cellStyle name="Currency 2 7 2 2 8 3" xfId="8544" xr:uid="{00000000-0005-0000-0000-000060210000}"/>
    <cellStyle name="Currency 2 7 2 3" xfId="8545" xr:uid="{00000000-0005-0000-0000-000061210000}"/>
    <cellStyle name="Currency 2 7 2 3 10" xfId="8546" xr:uid="{00000000-0005-0000-0000-000062210000}"/>
    <cellStyle name="Currency 2 7 2 3 2" xfId="8547" xr:uid="{00000000-0005-0000-0000-000063210000}"/>
    <cellStyle name="Currency 2 7 2 3 2 2" xfId="8548" xr:uid="{00000000-0005-0000-0000-000064210000}"/>
    <cellStyle name="Currency 2 7 2 3 2 3" xfId="8549" xr:uid="{00000000-0005-0000-0000-000065210000}"/>
    <cellStyle name="Currency 2 7 2 3 2 3 2" xfId="8550" xr:uid="{00000000-0005-0000-0000-000066210000}"/>
    <cellStyle name="Currency 2 7 2 3 2 3 3" xfId="8551" xr:uid="{00000000-0005-0000-0000-000067210000}"/>
    <cellStyle name="Currency 2 7 2 3 2 4" xfId="8552" xr:uid="{00000000-0005-0000-0000-000068210000}"/>
    <cellStyle name="Currency 2 7 2 3 2 4 2" xfId="8553" xr:uid="{00000000-0005-0000-0000-000069210000}"/>
    <cellStyle name="Currency 2 7 2 3 2 4 2 2" xfId="8554" xr:uid="{00000000-0005-0000-0000-00006A210000}"/>
    <cellStyle name="Currency 2 7 2 3 2 4 3" xfId="8555" xr:uid="{00000000-0005-0000-0000-00006B210000}"/>
    <cellStyle name="Currency 2 7 2 3 2 5" xfId="8556" xr:uid="{00000000-0005-0000-0000-00006C210000}"/>
    <cellStyle name="Currency 2 7 2 3 2 5 2" xfId="8557" xr:uid="{00000000-0005-0000-0000-00006D210000}"/>
    <cellStyle name="Currency 2 7 2 3 2 5 2 2" xfId="8558" xr:uid="{00000000-0005-0000-0000-00006E210000}"/>
    <cellStyle name="Currency 2 7 2 3 2 5 3" xfId="8559" xr:uid="{00000000-0005-0000-0000-00006F210000}"/>
    <cellStyle name="Currency 2 7 2 3 2 6" xfId="8560" xr:uid="{00000000-0005-0000-0000-000070210000}"/>
    <cellStyle name="Currency 2 7 2 3 2 6 2" xfId="8561" xr:uid="{00000000-0005-0000-0000-000071210000}"/>
    <cellStyle name="Currency 2 7 2 3 2 6 2 2" xfId="8562" xr:uid="{00000000-0005-0000-0000-000072210000}"/>
    <cellStyle name="Currency 2 7 2 3 2 6 3" xfId="8563" xr:uid="{00000000-0005-0000-0000-000073210000}"/>
    <cellStyle name="Currency 2 7 2 3 2 7" xfId="8564" xr:uid="{00000000-0005-0000-0000-000074210000}"/>
    <cellStyle name="Currency 2 7 2 3 2 7 2" xfId="8565" xr:uid="{00000000-0005-0000-0000-000075210000}"/>
    <cellStyle name="Currency 2 7 2 3 2 8" xfId="8566" xr:uid="{00000000-0005-0000-0000-000076210000}"/>
    <cellStyle name="Currency 2 7 2 3 2 8 2" xfId="8567" xr:uid="{00000000-0005-0000-0000-000077210000}"/>
    <cellStyle name="Currency 2 7 2 3 2 9" xfId="8568" xr:uid="{00000000-0005-0000-0000-000078210000}"/>
    <cellStyle name="Currency 2 7 2 3 3" xfId="8569" xr:uid="{00000000-0005-0000-0000-000079210000}"/>
    <cellStyle name="Currency 2 7 2 3 4" xfId="8570" xr:uid="{00000000-0005-0000-0000-00007A210000}"/>
    <cellStyle name="Currency 2 7 2 3 4 2" xfId="8571" xr:uid="{00000000-0005-0000-0000-00007B210000}"/>
    <cellStyle name="Currency 2 7 2 3 4 3" xfId="8572" xr:uid="{00000000-0005-0000-0000-00007C210000}"/>
    <cellStyle name="Currency 2 7 2 3 5" xfId="8573" xr:uid="{00000000-0005-0000-0000-00007D210000}"/>
    <cellStyle name="Currency 2 7 2 3 5 2" xfId="8574" xr:uid="{00000000-0005-0000-0000-00007E210000}"/>
    <cellStyle name="Currency 2 7 2 3 5 2 2" xfId="8575" xr:uid="{00000000-0005-0000-0000-00007F210000}"/>
    <cellStyle name="Currency 2 7 2 3 5 3" xfId="8576" xr:uid="{00000000-0005-0000-0000-000080210000}"/>
    <cellStyle name="Currency 2 7 2 3 6" xfId="8577" xr:uid="{00000000-0005-0000-0000-000081210000}"/>
    <cellStyle name="Currency 2 7 2 3 6 2" xfId="8578" xr:uid="{00000000-0005-0000-0000-000082210000}"/>
    <cellStyle name="Currency 2 7 2 3 6 2 2" xfId="8579" xr:uid="{00000000-0005-0000-0000-000083210000}"/>
    <cellStyle name="Currency 2 7 2 3 6 3" xfId="8580" xr:uid="{00000000-0005-0000-0000-000084210000}"/>
    <cellStyle name="Currency 2 7 2 3 7" xfId="8581" xr:uid="{00000000-0005-0000-0000-000085210000}"/>
    <cellStyle name="Currency 2 7 2 3 7 2" xfId="8582" xr:uid="{00000000-0005-0000-0000-000086210000}"/>
    <cellStyle name="Currency 2 7 2 3 7 2 2" xfId="8583" xr:uid="{00000000-0005-0000-0000-000087210000}"/>
    <cellStyle name="Currency 2 7 2 3 7 3" xfId="8584" xr:uid="{00000000-0005-0000-0000-000088210000}"/>
    <cellStyle name="Currency 2 7 2 3 8" xfId="8585" xr:uid="{00000000-0005-0000-0000-000089210000}"/>
    <cellStyle name="Currency 2 7 2 3 8 2" xfId="8586" xr:uid="{00000000-0005-0000-0000-00008A210000}"/>
    <cellStyle name="Currency 2 7 2 3 9" xfId="8587" xr:uid="{00000000-0005-0000-0000-00008B210000}"/>
    <cellStyle name="Currency 2 7 2 3 9 2" xfId="8588" xr:uid="{00000000-0005-0000-0000-00008C210000}"/>
    <cellStyle name="Currency 2 7 2 4" xfId="8589" xr:uid="{00000000-0005-0000-0000-00008D210000}"/>
    <cellStyle name="Currency 2 7 2 4 2" xfId="8590" xr:uid="{00000000-0005-0000-0000-00008E210000}"/>
    <cellStyle name="Currency 2 7 2 4 2 10" xfId="8591" xr:uid="{00000000-0005-0000-0000-00008F210000}"/>
    <cellStyle name="Currency 2 7 2 4 2 2" xfId="8592" xr:uid="{00000000-0005-0000-0000-000090210000}"/>
    <cellStyle name="Currency 2 7 2 4 2 3" xfId="8593" xr:uid="{00000000-0005-0000-0000-000091210000}"/>
    <cellStyle name="Currency 2 7 2 4 2 4" xfId="8594" xr:uid="{00000000-0005-0000-0000-000092210000}"/>
    <cellStyle name="Currency 2 7 2 4 2 4 2" xfId="8595" xr:uid="{00000000-0005-0000-0000-000093210000}"/>
    <cellStyle name="Currency 2 7 2 4 2 4 2 2" xfId="8596" xr:uid="{00000000-0005-0000-0000-000094210000}"/>
    <cellStyle name="Currency 2 7 2 4 2 4 3" xfId="8597" xr:uid="{00000000-0005-0000-0000-000095210000}"/>
    <cellStyle name="Currency 2 7 2 4 2 5" xfId="8598" xr:uid="{00000000-0005-0000-0000-000096210000}"/>
    <cellStyle name="Currency 2 7 2 4 2 5 2" xfId="8599" xr:uid="{00000000-0005-0000-0000-000097210000}"/>
    <cellStyle name="Currency 2 7 2 4 2 5 2 2" xfId="8600" xr:uid="{00000000-0005-0000-0000-000098210000}"/>
    <cellStyle name="Currency 2 7 2 4 2 5 3" xfId="8601" xr:uid="{00000000-0005-0000-0000-000099210000}"/>
    <cellStyle name="Currency 2 7 2 4 2 6" xfId="8602" xr:uid="{00000000-0005-0000-0000-00009A210000}"/>
    <cellStyle name="Currency 2 7 2 4 2 6 2" xfId="8603" xr:uid="{00000000-0005-0000-0000-00009B210000}"/>
    <cellStyle name="Currency 2 7 2 4 2 6 2 2" xfId="8604" xr:uid="{00000000-0005-0000-0000-00009C210000}"/>
    <cellStyle name="Currency 2 7 2 4 2 6 3" xfId="8605" xr:uid="{00000000-0005-0000-0000-00009D210000}"/>
    <cellStyle name="Currency 2 7 2 4 2 7" xfId="8606" xr:uid="{00000000-0005-0000-0000-00009E210000}"/>
    <cellStyle name="Currency 2 7 2 4 2 7 2" xfId="8607" xr:uid="{00000000-0005-0000-0000-00009F210000}"/>
    <cellStyle name="Currency 2 7 2 4 2 8" xfId="8608" xr:uid="{00000000-0005-0000-0000-0000A0210000}"/>
    <cellStyle name="Currency 2 7 2 4 2 8 2" xfId="8609" xr:uid="{00000000-0005-0000-0000-0000A1210000}"/>
    <cellStyle name="Currency 2 7 2 4 2 9" xfId="8610" xr:uid="{00000000-0005-0000-0000-0000A2210000}"/>
    <cellStyle name="Currency 2 7 2 4 3" xfId="8611" xr:uid="{00000000-0005-0000-0000-0000A3210000}"/>
    <cellStyle name="Currency 2 7 2 4 4" xfId="8612" xr:uid="{00000000-0005-0000-0000-0000A4210000}"/>
    <cellStyle name="Currency 2 7 2 4 4 2" xfId="8613" xr:uid="{00000000-0005-0000-0000-0000A5210000}"/>
    <cellStyle name="Currency 2 7 2 4 4 2 2" xfId="8614" xr:uid="{00000000-0005-0000-0000-0000A6210000}"/>
    <cellStyle name="Currency 2 7 2 4 4 3" xfId="8615" xr:uid="{00000000-0005-0000-0000-0000A7210000}"/>
    <cellStyle name="Currency 2 7 2 4 5" xfId="8616" xr:uid="{00000000-0005-0000-0000-0000A8210000}"/>
    <cellStyle name="Currency 2 7 2 4 5 2" xfId="8617" xr:uid="{00000000-0005-0000-0000-0000A9210000}"/>
    <cellStyle name="Currency 2 7 2 4 5 2 2" xfId="8618" xr:uid="{00000000-0005-0000-0000-0000AA210000}"/>
    <cellStyle name="Currency 2 7 2 4 5 3" xfId="8619" xr:uid="{00000000-0005-0000-0000-0000AB210000}"/>
    <cellStyle name="Currency 2 7 2 5" xfId="8620" xr:uid="{00000000-0005-0000-0000-0000AC210000}"/>
    <cellStyle name="Currency 2 7 2 5 2" xfId="8621" xr:uid="{00000000-0005-0000-0000-0000AD210000}"/>
    <cellStyle name="Currency 2 7 2 5 3" xfId="8622" xr:uid="{00000000-0005-0000-0000-0000AE210000}"/>
    <cellStyle name="Currency 2 7 2 5 3 2" xfId="8623" xr:uid="{00000000-0005-0000-0000-0000AF210000}"/>
    <cellStyle name="Currency 2 7 2 5 3 3" xfId="8624" xr:uid="{00000000-0005-0000-0000-0000B0210000}"/>
    <cellStyle name="Currency 2 7 2 5 4" xfId="8625" xr:uid="{00000000-0005-0000-0000-0000B1210000}"/>
    <cellStyle name="Currency 2 7 2 5 4 2" xfId="8626" xr:uid="{00000000-0005-0000-0000-0000B2210000}"/>
    <cellStyle name="Currency 2 7 2 5 4 2 2" xfId="8627" xr:uid="{00000000-0005-0000-0000-0000B3210000}"/>
    <cellStyle name="Currency 2 7 2 5 4 3" xfId="8628" xr:uid="{00000000-0005-0000-0000-0000B4210000}"/>
    <cellStyle name="Currency 2 7 2 5 5" xfId="8629" xr:uid="{00000000-0005-0000-0000-0000B5210000}"/>
    <cellStyle name="Currency 2 7 2 5 5 2" xfId="8630" xr:uid="{00000000-0005-0000-0000-0000B6210000}"/>
    <cellStyle name="Currency 2 7 2 5 5 2 2" xfId="8631" xr:uid="{00000000-0005-0000-0000-0000B7210000}"/>
    <cellStyle name="Currency 2 7 2 5 5 3" xfId="8632" xr:uid="{00000000-0005-0000-0000-0000B8210000}"/>
    <cellStyle name="Currency 2 7 2 5 6" xfId="8633" xr:uid="{00000000-0005-0000-0000-0000B9210000}"/>
    <cellStyle name="Currency 2 7 2 5 6 2" xfId="8634" xr:uid="{00000000-0005-0000-0000-0000BA210000}"/>
    <cellStyle name="Currency 2 7 2 5 6 2 2" xfId="8635" xr:uid="{00000000-0005-0000-0000-0000BB210000}"/>
    <cellStyle name="Currency 2 7 2 5 6 3" xfId="8636" xr:uid="{00000000-0005-0000-0000-0000BC210000}"/>
    <cellStyle name="Currency 2 7 2 5 7" xfId="8637" xr:uid="{00000000-0005-0000-0000-0000BD210000}"/>
    <cellStyle name="Currency 2 7 2 5 7 2" xfId="8638" xr:uid="{00000000-0005-0000-0000-0000BE210000}"/>
    <cellStyle name="Currency 2 7 2 5 8" xfId="8639" xr:uid="{00000000-0005-0000-0000-0000BF210000}"/>
    <cellStyle name="Currency 2 7 2 5 8 2" xfId="8640" xr:uid="{00000000-0005-0000-0000-0000C0210000}"/>
    <cellStyle name="Currency 2 7 2 5 9" xfId="8641" xr:uid="{00000000-0005-0000-0000-0000C1210000}"/>
    <cellStyle name="Currency 2 7 2 6" xfId="8642" xr:uid="{00000000-0005-0000-0000-0000C2210000}"/>
    <cellStyle name="Currency 2 7 2 6 2" xfId="8643" xr:uid="{00000000-0005-0000-0000-0000C3210000}"/>
    <cellStyle name="Currency 2 7 2 6 3" xfId="8644" xr:uid="{00000000-0005-0000-0000-0000C4210000}"/>
    <cellStyle name="Currency 2 7 2 7" xfId="8645" xr:uid="{00000000-0005-0000-0000-0000C5210000}"/>
    <cellStyle name="Currency 2 7 2 8" xfId="8646" xr:uid="{00000000-0005-0000-0000-0000C6210000}"/>
    <cellStyle name="Currency 2 7 2 8 2" xfId="8647" xr:uid="{00000000-0005-0000-0000-0000C7210000}"/>
    <cellStyle name="Currency 2 7 2 8 2 2" xfId="8648" xr:uid="{00000000-0005-0000-0000-0000C8210000}"/>
    <cellStyle name="Currency 2 7 2 8 3" xfId="8649" xr:uid="{00000000-0005-0000-0000-0000C9210000}"/>
    <cellStyle name="Currency 2 7 2 8 4" xfId="8650" xr:uid="{00000000-0005-0000-0000-0000CA210000}"/>
    <cellStyle name="Currency 2 7 2 9" xfId="8651" xr:uid="{00000000-0005-0000-0000-0000CB210000}"/>
    <cellStyle name="Currency 2 7 2 9 2" xfId="8652" xr:uid="{00000000-0005-0000-0000-0000CC210000}"/>
    <cellStyle name="Currency 2 7 2 9 2 2" xfId="8653" xr:uid="{00000000-0005-0000-0000-0000CD210000}"/>
    <cellStyle name="Currency 2 7 2 9 3" xfId="8654" xr:uid="{00000000-0005-0000-0000-0000CE210000}"/>
    <cellStyle name="Currency 2 7 3" xfId="8655" xr:uid="{00000000-0005-0000-0000-0000CF210000}"/>
    <cellStyle name="Currency 2 7 3 10" xfId="8656" xr:uid="{00000000-0005-0000-0000-0000D0210000}"/>
    <cellStyle name="Currency 2 7 3 10 2" xfId="8657" xr:uid="{00000000-0005-0000-0000-0000D1210000}"/>
    <cellStyle name="Currency 2 7 3 10 2 2" xfId="8658" xr:uid="{00000000-0005-0000-0000-0000D2210000}"/>
    <cellStyle name="Currency 2 7 3 10 3" xfId="8659" xr:uid="{00000000-0005-0000-0000-0000D3210000}"/>
    <cellStyle name="Currency 2 7 3 11" xfId="8660" xr:uid="{00000000-0005-0000-0000-0000D4210000}"/>
    <cellStyle name="Currency 2 7 3 11 2" xfId="8661" xr:uid="{00000000-0005-0000-0000-0000D5210000}"/>
    <cellStyle name="Currency 2 7 3 12" xfId="8662" xr:uid="{00000000-0005-0000-0000-0000D6210000}"/>
    <cellStyle name="Currency 2 7 3 12 2" xfId="8663" xr:uid="{00000000-0005-0000-0000-0000D7210000}"/>
    <cellStyle name="Currency 2 7 3 13" xfId="8664" xr:uid="{00000000-0005-0000-0000-0000D8210000}"/>
    <cellStyle name="Currency 2 7 3 14" xfId="8665" xr:uid="{00000000-0005-0000-0000-0000D9210000}"/>
    <cellStyle name="Currency 2 7 3 15" xfId="8666" xr:uid="{00000000-0005-0000-0000-0000DA210000}"/>
    <cellStyle name="Currency 2 7 3 2" xfId="8667" xr:uid="{00000000-0005-0000-0000-0000DB210000}"/>
    <cellStyle name="Currency 2 7 3 2 2" xfId="8668" xr:uid="{00000000-0005-0000-0000-0000DC210000}"/>
    <cellStyle name="Currency 2 7 3 2 2 2" xfId="8669" xr:uid="{00000000-0005-0000-0000-0000DD210000}"/>
    <cellStyle name="Currency 2 7 3 2 2 3" xfId="8670" xr:uid="{00000000-0005-0000-0000-0000DE210000}"/>
    <cellStyle name="Currency 2 7 3 2 2 3 2" xfId="8671" xr:uid="{00000000-0005-0000-0000-0000DF210000}"/>
    <cellStyle name="Currency 2 7 3 2 2 3 3" xfId="8672" xr:uid="{00000000-0005-0000-0000-0000E0210000}"/>
    <cellStyle name="Currency 2 7 3 2 2 4" xfId="8673" xr:uid="{00000000-0005-0000-0000-0000E1210000}"/>
    <cellStyle name="Currency 2 7 3 2 2 4 2" xfId="8674" xr:uid="{00000000-0005-0000-0000-0000E2210000}"/>
    <cellStyle name="Currency 2 7 3 2 2 4 2 2" xfId="8675" xr:uid="{00000000-0005-0000-0000-0000E3210000}"/>
    <cellStyle name="Currency 2 7 3 2 2 4 3" xfId="8676" xr:uid="{00000000-0005-0000-0000-0000E4210000}"/>
    <cellStyle name="Currency 2 7 3 2 2 5" xfId="8677" xr:uid="{00000000-0005-0000-0000-0000E5210000}"/>
    <cellStyle name="Currency 2 7 3 2 2 5 2" xfId="8678" xr:uid="{00000000-0005-0000-0000-0000E6210000}"/>
    <cellStyle name="Currency 2 7 3 2 2 5 2 2" xfId="8679" xr:uid="{00000000-0005-0000-0000-0000E7210000}"/>
    <cellStyle name="Currency 2 7 3 2 2 5 3" xfId="8680" xr:uid="{00000000-0005-0000-0000-0000E8210000}"/>
    <cellStyle name="Currency 2 7 3 2 2 6" xfId="8681" xr:uid="{00000000-0005-0000-0000-0000E9210000}"/>
    <cellStyle name="Currency 2 7 3 2 2 6 2" xfId="8682" xr:uid="{00000000-0005-0000-0000-0000EA210000}"/>
    <cellStyle name="Currency 2 7 3 2 2 6 2 2" xfId="8683" xr:uid="{00000000-0005-0000-0000-0000EB210000}"/>
    <cellStyle name="Currency 2 7 3 2 2 6 3" xfId="8684" xr:uid="{00000000-0005-0000-0000-0000EC210000}"/>
    <cellStyle name="Currency 2 7 3 2 2 7" xfId="8685" xr:uid="{00000000-0005-0000-0000-0000ED210000}"/>
    <cellStyle name="Currency 2 7 3 2 2 7 2" xfId="8686" xr:uid="{00000000-0005-0000-0000-0000EE210000}"/>
    <cellStyle name="Currency 2 7 3 2 2 8" xfId="8687" xr:uid="{00000000-0005-0000-0000-0000EF210000}"/>
    <cellStyle name="Currency 2 7 3 2 2 8 2" xfId="8688" xr:uid="{00000000-0005-0000-0000-0000F0210000}"/>
    <cellStyle name="Currency 2 7 3 2 2 9" xfId="8689" xr:uid="{00000000-0005-0000-0000-0000F1210000}"/>
    <cellStyle name="Currency 2 7 3 2 3" xfId="8690" xr:uid="{00000000-0005-0000-0000-0000F2210000}"/>
    <cellStyle name="Currency 2 7 3 2 3 2" xfId="8691" xr:uid="{00000000-0005-0000-0000-0000F3210000}"/>
    <cellStyle name="Currency 2 7 3 2 3 3" xfId="8692" xr:uid="{00000000-0005-0000-0000-0000F4210000}"/>
    <cellStyle name="Currency 2 7 3 2 3 3 2" xfId="8693" xr:uid="{00000000-0005-0000-0000-0000F5210000}"/>
    <cellStyle name="Currency 2 7 3 2 3 3 3" xfId="8694" xr:uid="{00000000-0005-0000-0000-0000F6210000}"/>
    <cellStyle name="Currency 2 7 3 2 3 4" xfId="8695" xr:uid="{00000000-0005-0000-0000-0000F7210000}"/>
    <cellStyle name="Currency 2 7 3 2 3 4 2" xfId="8696" xr:uid="{00000000-0005-0000-0000-0000F8210000}"/>
    <cellStyle name="Currency 2 7 3 2 3 4 2 2" xfId="8697" xr:uid="{00000000-0005-0000-0000-0000F9210000}"/>
    <cellStyle name="Currency 2 7 3 2 3 4 3" xfId="8698" xr:uid="{00000000-0005-0000-0000-0000FA210000}"/>
    <cellStyle name="Currency 2 7 3 2 3 5" xfId="8699" xr:uid="{00000000-0005-0000-0000-0000FB210000}"/>
    <cellStyle name="Currency 2 7 3 2 3 5 2" xfId="8700" xr:uid="{00000000-0005-0000-0000-0000FC210000}"/>
    <cellStyle name="Currency 2 7 3 2 3 5 2 2" xfId="8701" xr:uid="{00000000-0005-0000-0000-0000FD210000}"/>
    <cellStyle name="Currency 2 7 3 2 3 5 3" xfId="8702" xr:uid="{00000000-0005-0000-0000-0000FE210000}"/>
    <cellStyle name="Currency 2 7 3 2 3 6" xfId="8703" xr:uid="{00000000-0005-0000-0000-0000FF210000}"/>
    <cellStyle name="Currency 2 7 3 2 3 6 2" xfId="8704" xr:uid="{00000000-0005-0000-0000-000000220000}"/>
    <cellStyle name="Currency 2 7 3 2 3 6 2 2" xfId="8705" xr:uid="{00000000-0005-0000-0000-000001220000}"/>
    <cellStyle name="Currency 2 7 3 2 3 6 3" xfId="8706" xr:uid="{00000000-0005-0000-0000-000002220000}"/>
    <cellStyle name="Currency 2 7 3 2 3 7" xfId="8707" xr:uid="{00000000-0005-0000-0000-000003220000}"/>
    <cellStyle name="Currency 2 7 3 2 3 7 2" xfId="8708" xr:uid="{00000000-0005-0000-0000-000004220000}"/>
    <cellStyle name="Currency 2 7 3 2 3 8" xfId="8709" xr:uid="{00000000-0005-0000-0000-000005220000}"/>
    <cellStyle name="Currency 2 7 3 2 3 8 2" xfId="8710" xr:uid="{00000000-0005-0000-0000-000006220000}"/>
    <cellStyle name="Currency 2 7 3 2 3 9" xfId="8711" xr:uid="{00000000-0005-0000-0000-000007220000}"/>
    <cellStyle name="Currency 2 7 3 2 4" xfId="8712" xr:uid="{00000000-0005-0000-0000-000008220000}"/>
    <cellStyle name="Currency 2 7 3 2 4 2" xfId="8713" xr:uid="{00000000-0005-0000-0000-000009220000}"/>
    <cellStyle name="Currency 2 7 3 2 4 3" xfId="8714" xr:uid="{00000000-0005-0000-0000-00000A220000}"/>
    <cellStyle name="Currency 2 7 3 2 4 3 2" xfId="8715" xr:uid="{00000000-0005-0000-0000-00000B220000}"/>
    <cellStyle name="Currency 2 7 3 2 4 3 2 2" xfId="8716" xr:uid="{00000000-0005-0000-0000-00000C220000}"/>
    <cellStyle name="Currency 2 7 3 2 4 3 3" xfId="8717" xr:uid="{00000000-0005-0000-0000-00000D220000}"/>
    <cellStyle name="Currency 2 7 3 2 4 4" xfId="8718" xr:uid="{00000000-0005-0000-0000-00000E220000}"/>
    <cellStyle name="Currency 2 7 3 2 4 4 2" xfId="8719" xr:uid="{00000000-0005-0000-0000-00000F220000}"/>
    <cellStyle name="Currency 2 7 3 2 4 4 2 2" xfId="8720" xr:uid="{00000000-0005-0000-0000-000010220000}"/>
    <cellStyle name="Currency 2 7 3 2 4 4 3" xfId="8721" xr:uid="{00000000-0005-0000-0000-000011220000}"/>
    <cellStyle name="Currency 2 7 3 2 4 5" xfId="8722" xr:uid="{00000000-0005-0000-0000-000012220000}"/>
    <cellStyle name="Currency 2 7 3 2 4 5 2" xfId="8723" xr:uid="{00000000-0005-0000-0000-000013220000}"/>
    <cellStyle name="Currency 2 7 3 2 4 5 2 2" xfId="8724" xr:uid="{00000000-0005-0000-0000-000014220000}"/>
    <cellStyle name="Currency 2 7 3 2 4 5 3" xfId="8725" xr:uid="{00000000-0005-0000-0000-000015220000}"/>
    <cellStyle name="Currency 2 7 3 2 4 6" xfId="8726" xr:uid="{00000000-0005-0000-0000-000016220000}"/>
    <cellStyle name="Currency 2 7 3 2 4 6 2" xfId="8727" xr:uid="{00000000-0005-0000-0000-000017220000}"/>
    <cellStyle name="Currency 2 7 3 2 4 7" xfId="8728" xr:uid="{00000000-0005-0000-0000-000018220000}"/>
    <cellStyle name="Currency 2 7 3 2 4 7 2" xfId="8729" xr:uid="{00000000-0005-0000-0000-000019220000}"/>
    <cellStyle name="Currency 2 7 3 2 4 8" xfId="8730" xr:uid="{00000000-0005-0000-0000-00001A220000}"/>
    <cellStyle name="Currency 2 7 3 2 4 9" xfId="8731" xr:uid="{00000000-0005-0000-0000-00001B220000}"/>
    <cellStyle name="Currency 2 7 3 2 5" xfId="8732" xr:uid="{00000000-0005-0000-0000-00001C220000}"/>
    <cellStyle name="Currency 2 7 3 2 5 2" xfId="8733" xr:uid="{00000000-0005-0000-0000-00001D220000}"/>
    <cellStyle name="Currency 2 7 3 2 5 3" xfId="8734" xr:uid="{00000000-0005-0000-0000-00001E220000}"/>
    <cellStyle name="Currency 2 7 3 2 6" xfId="8735" xr:uid="{00000000-0005-0000-0000-00001F220000}"/>
    <cellStyle name="Currency 2 7 3 2 6 2" xfId="8736" xr:uid="{00000000-0005-0000-0000-000020220000}"/>
    <cellStyle name="Currency 2 7 3 2 6 2 2" xfId="8737" xr:uid="{00000000-0005-0000-0000-000021220000}"/>
    <cellStyle name="Currency 2 7 3 2 6 2 2 2" xfId="8738" xr:uid="{00000000-0005-0000-0000-000022220000}"/>
    <cellStyle name="Currency 2 7 3 2 6 2 3" xfId="8739" xr:uid="{00000000-0005-0000-0000-000023220000}"/>
    <cellStyle name="Currency 2 7 3 2 6 3" xfId="8740" xr:uid="{00000000-0005-0000-0000-000024220000}"/>
    <cellStyle name="Currency 2 7 3 2 6 3 2" xfId="8741" xr:uid="{00000000-0005-0000-0000-000025220000}"/>
    <cellStyle name="Currency 2 7 3 2 6 3 2 2" xfId="8742" xr:uid="{00000000-0005-0000-0000-000026220000}"/>
    <cellStyle name="Currency 2 7 3 2 6 3 3" xfId="8743" xr:uid="{00000000-0005-0000-0000-000027220000}"/>
    <cellStyle name="Currency 2 7 3 2 6 4" xfId="8744" xr:uid="{00000000-0005-0000-0000-000028220000}"/>
    <cellStyle name="Currency 2 7 3 2 6 4 2" xfId="8745" xr:uid="{00000000-0005-0000-0000-000029220000}"/>
    <cellStyle name="Currency 2 7 3 2 6 4 2 2" xfId="8746" xr:uid="{00000000-0005-0000-0000-00002A220000}"/>
    <cellStyle name="Currency 2 7 3 2 6 4 3" xfId="8747" xr:uid="{00000000-0005-0000-0000-00002B220000}"/>
    <cellStyle name="Currency 2 7 3 2 6 5" xfId="8748" xr:uid="{00000000-0005-0000-0000-00002C220000}"/>
    <cellStyle name="Currency 2 7 3 2 6 5 2" xfId="8749" xr:uid="{00000000-0005-0000-0000-00002D220000}"/>
    <cellStyle name="Currency 2 7 3 2 6 6" xfId="8750" xr:uid="{00000000-0005-0000-0000-00002E220000}"/>
    <cellStyle name="Currency 2 7 3 2 6 6 2" xfId="8751" xr:uid="{00000000-0005-0000-0000-00002F220000}"/>
    <cellStyle name="Currency 2 7 3 2 6 7" xfId="8752" xr:uid="{00000000-0005-0000-0000-000030220000}"/>
    <cellStyle name="Currency 2 7 3 2 7" xfId="8753" xr:uid="{00000000-0005-0000-0000-000031220000}"/>
    <cellStyle name="Currency 2 7 3 2 7 2" xfId="8754" xr:uid="{00000000-0005-0000-0000-000032220000}"/>
    <cellStyle name="Currency 2 7 3 2 7 2 2" xfId="8755" xr:uid="{00000000-0005-0000-0000-000033220000}"/>
    <cellStyle name="Currency 2 7 3 2 7 3" xfId="8756" xr:uid="{00000000-0005-0000-0000-000034220000}"/>
    <cellStyle name="Currency 2 7 3 2 8" xfId="8757" xr:uid="{00000000-0005-0000-0000-000035220000}"/>
    <cellStyle name="Currency 2 7 3 2 8 2" xfId="8758" xr:uid="{00000000-0005-0000-0000-000036220000}"/>
    <cellStyle name="Currency 2 7 3 2 8 2 2" xfId="8759" xr:uid="{00000000-0005-0000-0000-000037220000}"/>
    <cellStyle name="Currency 2 7 3 2 8 3" xfId="8760" xr:uid="{00000000-0005-0000-0000-000038220000}"/>
    <cellStyle name="Currency 2 7 3 3" xfId="8761" xr:uid="{00000000-0005-0000-0000-000039220000}"/>
    <cellStyle name="Currency 2 7 3 3 10" xfId="8762" xr:uid="{00000000-0005-0000-0000-00003A220000}"/>
    <cellStyle name="Currency 2 7 3 3 2" xfId="8763" xr:uid="{00000000-0005-0000-0000-00003B220000}"/>
    <cellStyle name="Currency 2 7 3 3 2 2" xfId="8764" xr:uid="{00000000-0005-0000-0000-00003C220000}"/>
    <cellStyle name="Currency 2 7 3 3 2 3" xfId="8765" xr:uid="{00000000-0005-0000-0000-00003D220000}"/>
    <cellStyle name="Currency 2 7 3 3 2 3 2" xfId="8766" xr:uid="{00000000-0005-0000-0000-00003E220000}"/>
    <cellStyle name="Currency 2 7 3 3 2 3 3" xfId="8767" xr:uid="{00000000-0005-0000-0000-00003F220000}"/>
    <cellStyle name="Currency 2 7 3 3 2 4" xfId="8768" xr:uid="{00000000-0005-0000-0000-000040220000}"/>
    <cellStyle name="Currency 2 7 3 3 2 4 2" xfId="8769" xr:uid="{00000000-0005-0000-0000-000041220000}"/>
    <cellStyle name="Currency 2 7 3 3 2 4 2 2" xfId="8770" xr:uid="{00000000-0005-0000-0000-000042220000}"/>
    <cellStyle name="Currency 2 7 3 3 2 4 3" xfId="8771" xr:uid="{00000000-0005-0000-0000-000043220000}"/>
    <cellStyle name="Currency 2 7 3 3 2 5" xfId="8772" xr:uid="{00000000-0005-0000-0000-000044220000}"/>
    <cellStyle name="Currency 2 7 3 3 2 5 2" xfId="8773" xr:uid="{00000000-0005-0000-0000-000045220000}"/>
    <cellStyle name="Currency 2 7 3 3 2 5 2 2" xfId="8774" xr:uid="{00000000-0005-0000-0000-000046220000}"/>
    <cellStyle name="Currency 2 7 3 3 2 5 3" xfId="8775" xr:uid="{00000000-0005-0000-0000-000047220000}"/>
    <cellStyle name="Currency 2 7 3 3 2 6" xfId="8776" xr:uid="{00000000-0005-0000-0000-000048220000}"/>
    <cellStyle name="Currency 2 7 3 3 2 6 2" xfId="8777" xr:uid="{00000000-0005-0000-0000-000049220000}"/>
    <cellStyle name="Currency 2 7 3 3 2 6 2 2" xfId="8778" xr:uid="{00000000-0005-0000-0000-00004A220000}"/>
    <cellStyle name="Currency 2 7 3 3 2 6 3" xfId="8779" xr:uid="{00000000-0005-0000-0000-00004B220000}"/>
    <cellStyle name="Currency 2 7 3 3 2 7" xfId="8780" xr:uid="{00000000-0005-0000-0000-00004C220000}"/>
    <cellStyle name="Currency 2 7 3 3 2 7 2" xfId="8781" xr:uid="{00000000-0005-0000-0000-00004D220000}"/>
    <cellStyle name="Currency 2 7 3 3 2 8" xfId="8782" xr:uid="{00000000-0005-0000-0000-00004E220000}"/>
    <cellStyle name="Currency 2 7 3 3 2 8 2" xfId="8783" xr:uid="{00000000-0005-0000-0000-00004F220000}"/>
    <cellStyle name="Currency 2 7 3 3 2 9" xfId="8784" xr:uid="{00000000-0005-0000-0000-000050220000}"/>
    <cellStyle name="Currency 2 7 3 3 3" xfId="8785" xr:uid="{00000000-0005-0000-0000-000051220000}"/>
    <cellStyle name="Currency 2 7 3 3 4" xfId="8786" xr:uid="{00000000-0005-0000-0000-000052220000}"/>
    <cellStyle name="Currency 2 7 3 3 4 2" xfId="8787" xr:uid="{00000000-0005-0000-0000-000053220000}"/>
    <cellStyle name="Currency 2 7 3 3 4 3" xfId="8788" xr:uid="{00000000-0005-0000-0000-000054220000}"/>
    <cellStyle name="Currency 2 7 3 3 5" xfId="8789" xr:uid="{00000000-0005-0000-0000-000055220000}"/>
    <cellStyle name="Currency 2 7 3 3 5 2" xfId="8790" xr:uid="{00000000-0005-0000-0000-000056220000}"/>
    <cellStyle name="Currency 2 7 3 3 5 2 2" xfId="8791" xr:uid="{00000000-0005-0000-0000-000057220000}"/>
    <cellStyle name="Currency 2 7 3 3 5 3" xfId="8792" xr:uid="{00000000-0005-0000-0000-000058220000}"/>
    <cellStyle name="Currency 2 7 3 3 6" xfId="8793" xr:uid="{00000000-0005-0000-0000-000059220000}"/>
    <cellStyle name="Currency 2 7 3 3 6 2" xfId="8794" xr:uid="{00000000-0005-0000-0000-00005A220000}"/>
    <cellStyle name="Currency 2 7 3 3 6 2 2" xfId="8795" xr:uid="{00000000-0005-0000-0000-00005B220000}"/>
    <cellStyle name="Currency 2 7 3 3 6 3" xfId="8796" xr:uid="{00000000-0005-0000-0000-00005C220000}"/>
    <cellStyle name="Currency 2 7 3 3 7" xfId="8797" xr:uid="{00000000-0005-0000-0000-00005D220000}"/>
    <cellStyle name="Currency 2 7 3 3 7 2" xfId="8798" xr:uid="{00000000-0005-0000-0000-00005E220000}"/>
    <cellStyle name="Currency 2 7 3 3 7 2 2" xfId="8799" xr:uid="{00000000-0005-0000-0000-00005F220000}"/>
    <cellStyle name="Currency 2 7 3 3 7 3" xfId="8800" xr:uid="{00000000-0005-0000-0000-000060220000}"/>
    <cellStyle name="Currency 2 7 3 3 8" xfId="8801" xr:uid="{00000000-0005-0000-0000-000061220000}"/>
    <cellStyle name="Currency 2 7 3 3 8 2" xfId="8802" xr:uid="{00000000-0005-0000-0000-000062220000}"/>
    <cellStyle name="Currency 2 7 3 3 9" xfId="8803" xr:uid="{00000000-0005-0000-0000-000063220000}"/>
    <cellStyle name="Currency 2 7 3 3 9 2" xfId="8804" xr:uid="{00000000-0005-0000-0000-000064220000}"/>
    <cellStyle name="Currency 2 7 3 4" xfId="8805" xr:uid="{00000000-0005-0000-0000-000065220000}"/>
    <cellStyle name="Currency 2 7 3 4 2" xfId="8806" xr:uid="{00000000-0005-0000-0000-000066220000}"/>
    <cellStyle name="Currency 2 7 3 4 2 10" xfId="8807" xr:uid="{00000000-0005-0000-0000-000067220000}"/>
    <cellStyle name="Currency 2 7 3 4 2 2" xfId="8808" xr:uid="{00000000-0005-0000-0000-000068220000}"/>
    <cellStyle name="Currency 2 7 3 4 2 3" xfId="8809" xr:uid="{00000000-0005-0000-0000-000069220000}"/>
    <cellStyle name="Currency 2 7 3 4 2 4" xfId="8810" xr:uid="{00000000-0005-0000-0000-00006A220000}"/>
    <cellStyle name="Currency 2 7 3 4 2 4 2" xfId="8811" xr:uid="{00000000-0005-0000-0000-00006B220000}"/>
    <cellStyle name="Currency 2 7 3 4 2 4 2 2" xfId="8812" xr:uid="{00000000-0005-0000-0000-00006C220000}"/>
    <cellStyle name="Currency 2 7 3 4 2 4 3" xfId="8813" xr:uid="{00000000-0005-0000-0000-00006D220000}"/>
    <cellStyle name="Currency 2 7 3 4 2 5" xfId="8814" xr:uid="{00000000-0005-0000-0000-00006E220000}"/>
    <cellStyle name="Currency 2 7 3 4 2 5 2" xfId="8815" xr:uid="{00000000-0005-0000-0000-00006F220000}"/>
    <cellStyle name="Currency 2 7 3 4 2 5 2 2" xfId="8816" xr:uid="{00000000-0005-0000-0000-000070220000}"/>
    <cellStyle name="Currency 2 7 3 4 2 5 3" xfId="8817" xr:uid="{00000000-0005-0000-0000-000071220000}"/>
    <cellStyle name="Currency 2 7 3 4 2 6" xfId="8818" xr:uid="{00000000-0005-0000-0000-000072220000}"/>
    <cellStyle name="Currency 2 7 3 4 2 6 2" xfId="8819" xr:uid="{00000000-0005-0000-0000-000073220000}"/>
    <cellStyle name="Currency 2 7 3 4 2 6 2 2" xfId="8820" xr:uid="{00000000-0005-0000-0000-000074220000}"/>
    <cellStyle name="Currency 2 7 3 4 2 6 3" xfId="8821" xr:uid="{00000000-0005-0000-0000-000075220000}"/>
    <cellStyle name="Currency 2 7 3 4 2 7" xfId="8822" xr:uid="{00000000-0005-0000-0000-000076220000}"/>
    <cellStyle name="Currency 2 7 3 4 2 7 2" xfId="8823" xr:uid="{00000000-0005-0000-0000-000077220000}"/>
    <cellStyle name="Currency 2 7 3 4 2 8" xfId="8824" xr:uid="{00000000-0005-0000-0000-000078220000}"/>
    <cellStyle name="Currency 2 7 3 4 2 8 2" xfId="8825" xr:uid="{00000000-0005-0000-0000-000079220000}"/>
    <cellStyle name="Currency 2 7 3 4 2 9" xfId="8826" xr:uid="{00000000-0005-0000-0000-00007A220000}"/>
    <cellStyle name="Currency 2 7 3 4 3" xfId="8827" xr:uid="{00000000-0005-0000-0000-00007B220000}"/>
    <cellStyle name="Currency 2 7 3 4 4" xfId="8828" xr:uid="{00000000-0005-0000-0000-00007C220000}"/>
    <cellStyle name="Currency 2 7 3 4 4 2" xfId="8829" xr:uid="{00000000-0005-0000-0000-00007D220000}"/>
    <cellStyle name="Currency 2 7 3 4 4 2 2" xfId="8830" xr:uid="{00000000-0005-0000-0000-00007E220000}"/>
    <cellStyle name="Currency 2 7 3 4 4 3" xfId="8831" xr:uid="{00000000-0005-0000-0000-00007F220000}"/>
    <cellStyle name="Currency 2 7 3 4 5" xfId="8832" xr:uid="{00000000-0005-0000-0000-000080220000}"/>
    <cellStyle name="Currency 2 7 3 4 5 2" xfId="8833" xr:uid="{00000000-0005-0000-0000-000081220000}"/>
    <cellStyle name="Currency 2 7 3 4 5 2 2" xfId="8834" xr:uid="{00000000-0005-0000-0000-000082220000}"/>
    <cellStyle name="Currency 2 7 3 4 5 3" xfId="8835" xr:uid="{00000000-0005-0000-0000-000083220000}"/>
    <cellStyle name="Currency 2 7 3 5" xfId="8836" xr:uid="{00000000-0005-0000-0000-000084220000}"/>
    <cellStyle name="Currency 2 7 3 5 2" xfId="8837" xr:uid="{00000000-0005-0000-0000-000085220000}"/>
    <cellStyle name="Currency 2 7 3 5 3" xfId="8838" xr:uid="{00000000-0005-0000-0000-000086220000}"/>
    <cellStyle name="Currency 2 7 3 5 3 2" xfId="8839" xr:uid="{00000000-0005-0000-0000-000087220000}"/>
    <cellStyle name="Currency 2 7 3 5 3 3" xfId="8840" xr:uid="{00000000-0005-0000-0000-000088220000}"/>
    <cellStyle name="Currency 2 7 3 5 4" xfId="8841" xr:uid="{00000000-0005-0000-0000-000089220000}"/>
    <cellStyle name="Currency 2 7 3 5 4 2" xfId="8842" xr:uid="{00000000-0005-0000-0000-00008A220000}"/>
    <cellStyle name="Currency 2 7 3 5 4 2 2" xfId="8843" xr:uid="{00000000-0005-0000-0000-00008B220000}"/>
    <cellStyle name="Currency 2 7 3 5 4 3" xfId="8844" xr:uid="{00000000-0005-0000-0000-00008C220000}"/>
    <cellStyle name="Currency 2 7 3 5 5" xfId="8845" xr:uid="{00000000-0005-0000-0000-00008D220000}"/>
    <cellStyle name="Currency 2 7 3 5 5 2" xfId="8846" xr:uid="{00000000-0005-0000-0000-00008E220000}"/>
    <cellStyle name="Currency 2 7 3 5 5 2 2" xfId="8847" xr:uid="{00000000-0005-0000-0000-00008F220000}"/>
    <cellStyle name="Currency 2 7 3 5 5 3" xfId="8848" xr:uid="{00000000-0005-0000-0000-000090220000}"/>
    <cellStyle name="Currency 2 7 3 5 6" xfId="8849" xr:uid="{00000000-0005-0000-0000-000091220000}"/>
    <cellStyle name="Currency 2 7 3 5 6 2" xfId="8850" xr:uid="{00000000-0005-0000-0000-000092220000}"/>
    <cellStyle name="Currency 2 7 3 5 6 2 2" xfId="8851" xr:uid="{00000000-0005-0000-0000-000093220000}"/>
    <cellStyle name="Currency 2 7 3 5 6 3" xfId="8852" xr:uid="{00000000-0005-0000-0000-000094220000}"/>
    <cellStyle name="Currency 2 7 3 5 7" xfId="8853" xr:uid="{00000000-0005-0000-0000-000095220000}"/>
    <cellStyle name="Currency 2 7 3 5 7 2" xfId="8854" xr:uid="{00000000-0005-0000-0000-000096220000}"/>
    <cellStyle name="Currency 2 7 3 5 8" xfId="8855" xr:uid="{00000000-0005-0000-0000-000097220000}"/>
    <cellStyle name="Currency 2 7 3 5 8 2" xfId="8856" xr:uid="{00000000-0005-0000-0000-000098220000}"/>
    <cellStyle name="Currency 2 7 3 5 9" xfId="8857" xr:uid="{00000000-0005-0000-0000-000099220000}"/>
    <cellStyle name="Currency 2 7 3 6" xfId="8858" xr:uid="{00000000-0005-0000-0000-00009A220000}"/>
    <cellStyle name="Currency 2 7 3 6 2" xfId="8859" xr:uid="{00000000-0005-0000-0000-00009B220000}"/>
    <cellStyle name="Currency 2 7 3 6 3" xfId="8860" xr:uid="{00000000-0005-0000-0000-00009C220000}"/>
    <cellStyle name="Currency 2 7 3 7" xfId="8861" xr:uid="{00000000-0005-0000-0000-00009D220000}"/>
    <cellStyle name="Currency 2 7 3 8" xfId="8862" xr:uid="{00000000-0005-0000-0000-00009E220000}"/>
    <cellStyle name="Currency 2 7 3 8 2" xfId="8863" xr:uid="{00000000-0005-0000-0000-00009F220000}"/>
    <cellStyle name="Currency 2 7 3 8 2 2" xfId="8864" xr:uid="{00000000-0005-0000-0000-0000A0220000}"/>
    <cellStyle name="Currency 2 7 3 8 3" xfId="8865" xr:uid="{00000000-0005-0000-0000-0000A1220000}"/>
    <cellStyle name="Currency 2 7 3 8 4" xfId="8866" xr:uid="{00000000-0005-0000-0000-0000A2220000}"/>
    <cellStyle name="Currency 2 7 3 9" xfId="8867" xr:uid="{00000000-0005-0000-0000-0000A3220000}"/>
    <cellStyle name="Currency 2 7 3 9 2" xfId="8868" xr:uid="{00000000-0005-0000-0000-0000A4220000}"/>
    <cellStyle name="Currency 2 7 3 9 2 2" xfId="8869" xr:uid="{00000000-0005-0000-0000-0000A5220000}"/>
    <cellStyle name="Currency 2 7 3 9 3" xfId="8870" xr:uid="{00000000-0005-0000-0000-0000A6220000}"/>
    <cellStyle name="Currency 2 7 4" xfId="8871" xr:uid="{00000000-0005-0000-0000-0000A7220000}"/>
    <cellStyle name="Currency 2 7 4 2" xfId="8872" xr:uid="{00000000-0005-0000-0000-0000A8220000}"/>
    <cellStyle name="Currency 2 7 4 2 2" xfId="8873" xr:uid="{00000000-0005-0000-0000-0000A9220000}"/>
    <cellStyle name="Currency 2 7 4 2 3" xfId="8874" xr:uid="{00000000-0005-0000-0000-0000AA220000}"/>
    <cellStyle name="Currency 2 7 4 2 3 2" xfId="8875" xr:uid="{00000000-0005-0000-0000-0000AB220000}"/>
    <cellStyle name="Currency 2 7 4 2 3 3" xfId="8876" xr:uid="{00000000-0005-0000-0000-0000AC220000}"/>
    <cellStyle name="Currency 2 7 4 2 4" xfId="8877" xr:uid="{00000000-0005-0000-0000-0000AD220000}"/>
    <cellStyle name="Currency 2 7 4 2 4 2" xfId="8878" xr:uid="{00000000-0005-0000-0000-0000AE220000}"/>
    <cellStyle name="Currency 2 7 4 2 4 2 2" xfId="8879" xr:uid="{00000000-0005-0000-0000-0000AF220000}"/>
    <cellStyle name="Currency 2 7 4 2 4 3" xfId="8880" xr:uid="{00000000-0005-0000-0000-0000B0220000}"/>
    <cellStyle name="Currency 2 7 4 2 5" xfId="8881" xr:uid="{00000000-0005-0000-0000-0000B1220000}"/>
    <cellStyle name="Currency 2 7 4 2 5 2" xfId="8882" xr:uid="{00000000-0005-0000-0000-0000B2220000}"/>
    <cellStyle name="Currency 2 7 4 2 5 2 2" xfId="8883" xr:uid="{00000000-0005-0000-0000-0000B3220000}"/>
    <cellStyle name="Currency 2 7 4 2 5 3" xfId="8884" xr:uid="{00000000-0005-0000-0000-0000B4220000}"/>
    <cellStyle name="Currency 2 7 4 2 6" xfId="8885" xr:uid="{00000000-0005-0000-0000-0000B5220000}"/>
    <cellStyle name="Currency 2 7 4 2 6 2" xfId="8886" xr:uid="{00000000-0005-0000-0000-0000B6220000}"/>
    <cellStyle name="Currency 2 7 4 2 6 2 2" xfId="8887" xr:uid="{00000000-0005-0000-0000-0000B7220000}"/>
    <cellStyle name="Currency 2 7 4 2 6 3" xfId="8888" xr:uid="{00000000-0005-0000-0000-0000B8220000}"/>
    <cellStyle name="Currency 2 7 4 2 7" xfId="8889" xr:uid="{00000000-0005-0000-0000-0000B9220000}"/>
    <cellStyle name="Currency 2 7 4 2 7 2" xfId="8890" xr:uid="{00000000-0005-0000-0000-0000BA220000}"/>
    <cellStyle name="Currency 2 7 4 2 8" xfId="8891" xr:uid="{00000000-0005-0000-0000-0000BB220000}"/>
    <cellStyle name="Currency 2 7 4 2 8 2" xfId="8892" xr:uid="{00000000-0005-0000-0000-0000BC220000}"/>
    <cellStyle name="Currency 2 7 4 2 9" xfId="8893" xr:uid="{00000000-0005-0000-0000-0000BD220000}"/>
    <cellStyle name="Currency 2 7 4 3" xfId="8894" xr:uid="{00000000-0005-0000-0000-0000BE220000}"/>
    <cellStyle name="Currency 2 7 4 3 2" xfId="8895" xr:uid="{00000000-0005-0000-0000-0000BF220000}"/>
    <cellStyle name="Currency 2 7 4 3 3" xfId="8896" xr:uid="{00000000-0005-0000-0000-0000C0220000}"/>
    <cellStyle name="Currency 2 7 4 3 3 2" xfId="8897" xr:uid="{00000000-0005-0000-0000-0000C1220000}"/>
    <cellStyle name="Currency 2 7 4 3 3 3" xfId="8898" xr:uid="{00000000-0005-0000-0000-0000C2220000}"/>
    <cellStyle name="Currency 2 7 4 3 4" xfId="8899" xr:uid="{00000000-0005-0000-0000-0000C3220000}"/>
    <cellStyle name="Currency 2 7 4 3 4 2" xfId="8900" xr:uid="{00000000-0005-0000-0000-0000C4220000}"/>
    <cellStyle name="Currency 2 7 4 3 4 2 2" xfId="8901" xr:uid="{00000000-0005-0000-0000-0000C5220000}"/>
    <cellStyle name="Currency 2 7 4 3 4 3" xfId="8902" xr:uid="{00000000-0005-0000-0000-0000C6220000}"/>
    <cellStyle name="Currency 2 7 4 3 5" xfId="8903" xr:uid="{00000000-0005-0000-0000-0000C7220000}"/>
    <cellStyle name="Currency 2 7 4 3 5 2" xfId="8904" xr:uid="{00000000-0005-0000-0000-0000C8220000}"/>
    <cellStyle name="Currency 2 7 4 3 5 2 2" xfId="8905" xr:uid="{00000000-0005-0000-0000-0000C9220000}"/>
    <cellStyle name="Currency 2 7 4 3 5 3" xfId="8906" xr:uid="{00000000-0005-0000-0000-0000CA220000}"/>
    <cellStyle name="Currency 2 7 4 3 6" xfId="8907" xr:uid="{00000000-0005-0000-0000-0000CB220000}"/>
    <cellStyle name="Currency 2 7 4 3 6 2" xfId="8908" xr:uid="{00000000-0005-0000-0000-0000CC220000}"/>
    <cellStyle name="Currency 2 7 4 3 6 2 2" xfId="8909" xr:uid="{00000000-0005-0000-0000-0000CD220000}"/>
    <cellStyle name="Currency 2 7 4 3 6 3" xfId="8910" xr:uid="{00000000-0005-0000-0000-0000CE220000}"/>
    <cellStyle name="Currency 2 7 4 3 7" xfId="8911" xr:uid="{00000000-0005-0000-0000-0000CF220000}"/>
    <cellStyle name="Currency 2 7 4 3 7 2" xfId="8912" xr:uid="{00000000-0005-0000-0000-0000D0220000}"/>
    <cellStyle name="Currency 2 7 4 3 8" xfId="8913" xr:uid="{00000000-0005-0000-0000-0000D1220000}"/>
    <cellStyle name="Currency 2 7 4 3 8 2" xfId="8914" xr:uid="{00000000-0005-0000-0000-0000D2220000}"/>
    <cellStyle name="Currency 2 7 4 3 9" xfId="8915" xr:uid="{00000000-0005-0000-0000-0000D3220000}"/>
    <cellStyle name="Currency 2 7 4 4" xfId="8916" xr:uid="{00000000-0005-0000-0000-0000D4220000}"/>
    <cellStyle name="Currency 2 7 4 4 2" xfId="8917" xr:uid="{00000000-0005-0000-0000-0000D5220000}"/>
    <cellStyle name="Currency 2 7 4 4 3" xfId="8918" xr:uid="{00000000-0005-0000-0000-0000D6220000}"/>
    <cellStyle name="Currency 2 7 4 4 3 2" xfId="8919" xr:uid="{00000000-0005-0000-0000-0000D7220000}"/>
    <cellStyle name="Currency 2 7 4 4 3 2 2" xfId="8920" xr:uid="{00000000-0005-0000-0000-0000D8220000}"/>
    <cellStyle name="Currency 2 7 4 4 3 3" xfId="8921" xr:uid="{00000000-0005-0000-0000-0000D9220000}"/>
    <cellStyle name="Currency 2 7 4 4 4" xfId="8922" xr:uid="{00000000-0005-0000-0000-0000DA220000}"/>
    <cellStyle name="Currency 2 7 4 4 4 2" xfId="8923" xr:uid="{00000000-0005-0000-0000-0000DB220000}"/>
    <cellStyle name="Currency 2 7 4 4 4 2 2" xfId="8924" xr:uid="{00000000-0005-0000-0000-0000DC220000}"/>
    <cellStyle name="Currency 2 7 4 4 4 3" xfId="8925" xr:uid="{00000000-0005-0000-0000-0000DD220000}"/>
    <cellStyle name="Currency 2 7 4 4 5" xfId="8926" xr:uid="{00000000-0005-0000-0000-0000DE220000}"/>
    <cellStyle name="Currency 2 7 4 4 5 2" xfId="8927" xr:uid="{00000000-0005-0000-0000-0000DF220000}"/>
    <cellStyle name="Currency 2 7 4 4 5 2 2" xfId="8928" xr:uid="{00000000-0005-0000-0000-0000E0220000}"/>
    <cellStyle name="Currency 2 7 4 4 5 3" xfId="8929" xr:uid="{00000000-0005-0000-0000-0000E1220000}"/>
    <cellStyle name="Currency 2 7 4 4 6" xfId="8930" xr:uid="{00000000-0005-0000-0000-0000E2220000}"/>
    <cellStyle name="Currency 2 7 4 4 6 2" xfId="8931" xr:uid="{00000000-0005-0000-0000-0000E3220000}"/>
    <cellStyle name="Currency 2 7 4 4 7" xfId="8932" xr:uid="{00000000-0005-0000-0000-0000E4220000}"/>
    <cellStyle name="Currency 2 7 4 4 7 2" xfId="8933" xr:uid="{00000000-0005-0000-0000-0000E5220000}"/>
    <cellStyle name="Currency 2 7 4 4 8" xfId="8934" xr:uid="{00000000-0005-0000-0000-0000E6220000}"/>
    <cellStyle name="Currency 2 7 4 4 9" xfId="8935" xr:uid="{00000000-0005-0000-0000-0000E7220000}"/>
    <cellStyle name="Currency 2 7 4 5" xfId="8936" xr:uid="{00000000-0005-0000-0000-0000E8220000}"/>
    <cellStyle name="Currency 2 7 4 5 2" xfId="8937" xr:uid="{00000000-0005-0000-0000-0000E9220000}"/>
    <cellStyle name="Currency 2 7 4 5 3" xfId="8938" xr:uid="{00000000-0005-0000-0000-0000EA220000}"/>
    <cellStyle name="Currency 2 7 4 6" xfId="8939" xr:uid="{00000000-0005-0000-0000-0000EB220000}"/>
    <cellStyle name="Currency 2 7 4 6 2" xfId="8940" xr:uid="{00000000-0005-0000-0000-0000EC220000}"/>
    <cellStyle name="Currency 2 7 4 6 2 2" xfId="8941" xr:uid="{00000000-0005-0000-0000-0000ED220000}"/>
    <cellStyle name="Currency 2 7 4 6 2 2 2" xfId="8942" xr:uid="{00000000-0005-0000-0000-0000EE220000}"/>
    <cellStyle name="Currency 2 7 4 6 2 3" xfId="8943" xr:uid="{00000000-0005-0000-0000-0000EF220000}"/>
    <cellStyle name="Currency 2 7 4 6 3" xfId="8944" xr:uid="{00000000-0005-0000-0000-0000F0220000}"/>
    <cellStyle name="Currency 2 7 4 6 3 2" xfId="8945" xr:uid="{00000000-0005-0000-0000-0000F1220000}"/>
    <cellStyle name="Currency 2 7 4 6 3 2 2" xfId="8946" xr:uid="{00000000-0005-0000-0000-0000F2220000}"/>
    <cellStyle name="Currency 2 7 4 6 3 3" xfId="8947" xr:uid="{00000000-0005-0000-0000-0000F3220000}"/>
    <cellStyle name="Currency 2 7 4 6 4" xfId="8948" xr:uid="{00000000-0005-0000-0000-0000F4220000}"/>
    <cellStyle name="Currency 2 7 4 6 4 2" xfId="8949" xr:uid="{00000000-0005-0000-0000-0000F5220000}"/>
    <cellStyle name="Currency 2 7 4 6 4 2 2" xfId="8950" xr:uid="{00000000-0005-0000-0000-0000F6220000}"/>
    <cellStyle name="Currency 2 7 4 6 4 3" xfId="8951" xr:uid="{00000000-0005-0000-0000-0000F7220000}"/>
    <cellStyle name="Currency 2 7 4 6 5" xfId="8952" xr:uid="{00000000-0005-0000-0000-0000F8220000}"/>
    <cellStyle name="Currency 2 7 4 6 5 2" xfId="8953" xr:uid="{00000000-0005-0000-0000-0000F9220000}"/>
    <cellStyle name="Currency 2 7 4 6 6" xfId="8954" xr:uid="{00000000-0005-0000-0000-0000FA220000}"/>
    <cellStyle name="Currency 2 7 4 6 6 2" xfId="8955" xr:uid="{00000000-0005-0000-0000-0000FB220000}"/>
    <cellStyle name="Currency 2 7 4 6 7" xfId="8956" xr:uid="{00000000-0005-0000-0000-0000FC220000}"/>
    <cellStyle name="Currency 2 7 4 7" xfId="8957" xr:uid="{00000000-0005-0000-0000-0000FD220000}"/>
    <cellStyle name="Currency 2 7 4 7 2" xfId="8958" xr:uid="{00000000-0005-0000-0000-0000FE220000}"/>
    <cellStyle name="Currency 2 7 4 7 2 2" xfId="8959" xr:uid="{00000000-0005-0000-0000-0000FF220000}"/>
    <cellStyle name="Currency 2 7 4 7 3" xfId="8960" xr:uid="{00000000-0005-0000-0000-000000230000}"/>
    <cellStyle name="Currency 2 7 4 8" xfId="8961" xr:uid="{00000000-0005-0000-0000-000001230000}"/>
    <cellStyle name="Currency 2 7 4 8 2" xfId="8962" xr:uid="{00000000-0005-0000-0000-000002230000}"/>
    <cellStyle name="Currency 2 7 4 8 2 2" xfId="8963" xr:uid="{00000000-0005-0000-0000-000003230000}"/>
    <cellStyle name="Currency 2 7 4 8 3" xfId="8964" xr:uid="{00000000-0005-0000-0000-000004230000}"/>
    <cellStyle name="Currency 2 7 5" xfId="8965" xr:uid="{00000000-0005-0000-0000-000005230000}"/>
    <cellStyle name="Currency 2 7 5 10" xfId="8966" xr:uid="{00000000-0005-0000-0000-000006230000}"/>
    <cellStyle name="Currency 2 7 5 2" xfId="8967" xr:uid="{00000000-0005-0000-0000-000007230000}"/>
    <cellStyle name="Currency 2 7 5 2 2" xfId="8968" xr:uid="{00000000-0005-0000-0000-000008230000}"/>
    <cellStyle name="Currency 2 7 5 2 3" xfId="8969" xr:uid="{00000000-0005-0000-0000-000009230000}"/>
    <cellStyle name="Currency 2 7 5 2 3 2" xfId="8970" xr:uid="{00000000-0005-0000-0000-00000A230000}"/>
    <cellStyle name="Currency 2 7 5 2 3 3" xfId="8971" xr:uid="{00000000-0005-0000-0000-00000B230000}"/>
    <cellStyle name="Currency 2 7 5 2 4" xfId="8972" xr:uid="{00000000-0005-0000-0000-00000C230000}"/>
    <cellStyle name="Currency 2 7 5 2 4 2" xfId="8973" xr:uid="{00000000-0005-0000-0000-00000D230000}"/>
    <cellStyle name="Currency 2 7 5 2 4 2 2" xfId="8974" xr:uid="{00000000-0005-0000-0000-00000E230000}"/>
    <cellStyle name="Currency 2 7 5 2 4 3" xfId="8975" xr:uid="{00000000-0005-0000-0000-00000F230000}"/>
    <cellStyle name="Currency 2 7 5 2 5" xfId="8976" xr:uid="{00000000-0005-0000-0000-000010230000}"/>
    <cellStyle name="Currency 2 7 5 2 5 2" xfId="8977" xr:uid="{00000000-0005-0000-0000-000011230000}"/>
    <cellStyle name="Currency 2 7 5 2 5 2 2" xfId="8978" xr:uid="{00000000-0005-0000-0000-000012230000}"/>
    <cellStyle name="Currency 2 7 5 2 5 3" xfId="8979" xr:uid="{00000000-0005-0000-0000-000013230000}"/>
    <cellStyle name="Currency 2 7 5 2 6" xfId="8980" xr:uid="{00000000-0005-0000-0000-000014230000}"/>
    <cellStyle name="Currency 2 7 5 2 6 2" xfId="8981" xr:uid="{00000000-0005-0000-0000-000015230000}"/>
    <cellStyle name="Currency 2 7 5 2 6 2 2" xfId="8982" xr:uid="{00000000-0005-0000-0000-000016230000}"/>
    <cellStyle name="Currency 2 7 5 2 6 3" xfId="8983" xr:uid="{00000000-0005-0000-0000-000017230000}"/>
    <cellStyle name="Currency 2 7 5 2 7" xfId="8984" xr:uid="{00000000-0005-0000-0000-000018230000}"/>
    <cellStyle name="Currency 2 7 5 2 7 2" xfId="8985" xr:uid="{00000000-0005-0000-0000-000019230000}"/>
    <cellStyle name="Currency 2 7 5 2 8" xfId="8986" xr:uid="{00000000-0005-0000-0000-00001A230000}"/>
    <cellStyle name="Currency 2 7 5 2 8 2" xfId="8987" xr:uid="{00000000-0005-0000-0000-00001B230000}"/>
    <cellStyle name="Currency 2 7 5 2 9" xfId="8988" xr:uid="{00000000-0005-0000-0000-00001C230000}"/>
    <cellStyle name="Currency 2 7 5 3" xfId="8989" xr:uid="{00000000-0005-0000-0000-00001D230000}"/>
    <cellStyle name="Currency 2 7 5 4" xfId="8990" xr:uid="{00000000-0005-0000-0000-00001E230000}"/>
    <cellStyle name="Currency 2 7 5 4 2" xfId="8991" xr:uid="{00000000-0005-0000-0000-00001F230000}"/>
    <cellStyle name="Currency 2 7 5 4 3" xfId="8992" xr:uid="{00000000-0005-0000-0000-000020230000}"/>
    <cellStyle name="Currency 2 7 5 5" xfId="8993" xr:uid="{00000000-0005-0000-0000-000021230000}"/>
    <cellStyle name="Currency 2 7 5 5 2" xfId="8994" xr:uid="{00000000-0005-0000-0000-000022230000}"/>
    <cellStyle name="Currency 2 7 5 5 2 2" xfId="8995" xr:uid="{00000000-0005-0000-0000-000023230000}"/>
    <cellStyle name="Currency 2 7 5 5 3" xfId="8996" xr:uid="{00000000-0005-0000-0000-000024230000}"/>
    <cellStyle name="Currency 2 7 5 6" xfId="8997" xr:uid="{00000000-0005-0000-0000-000025230000}"/>
    <cellStyle name="Currency 2 7 5 6 2" xfId="8998" xr:uid="{00000000-0005-0000-0000-000026230000}"/>
    <cellStyle name="Currency 2 7 5 6 2 2" xfId="8999" xr:uid="{00000000-0005-0000-0000-000027230000}"/>
    <cellStyle name="Currency 2 7 5 6 3" xfId="9000" xr:uid="{00000000-0005-0000-0000-000028230000}"/>
    <cellStyle name="Currency 2 7 5 7" xfId="9001" xr:uid="{00000000-0005-0000-0000-000029230000}"/>
    <cellStyle name="Currency 2 7 5 7 2" xfId="9002" xr:uid="{00000000-0005-0000-0000-00002A230000}"/>
    <cellStyle name="Currency 2 7 5 7 2 2" xfId="9003" xr:uid="{00000000-0005-0000-0000-00002B230000}"/>
    <cellStyle name="Currency 2 7 5 7 3" xfId="9004" xr:uid="{00000000-0005-0000-0000-00002C230000}"/>
    <cellStyle name="Currency 2 7 5 8" xfId="9005" xr:uid="{00000000-0005-0000-0000-00002D230000}"/>
    <cellStyle name="Currency 2 7 5 8 2" xfId="9006" xr:uid="{00000000-0005-0000-0000-00002E230000}"/>
    <cellStyle name="Currency 2 7 5 9" xfId="9007" xr:uid="{00000000-0005-0000-0000-00002F230000}"/>
    <cellStyle name="Currency 2 7 5 9 2" xfId="9008" xr:uid="{00000000-0005-0000-0000-000030230000}"/>
    <cellStyle name="Currency 2 7 6" xfId="9009" xr:uid="{00000000-0005-0000-0000-000031230000}"/>
    <cellStyle name="Currency 2 7 6 2" xfId="9010" xr:uid="{00000000-0005-0000-0000-000032230000}"/>
    <cellStyle name="Currency 2 7 6 2 10" xfId="9011" xr:uid="{00000000-0005-0000-0000-000033230000}"/>
    <cellStyle name="Currency 2 7 6 2 2" xfId="9012" xr:uid="{00000000-0005-0000-0000-000034230000}"/>
    <cellStyle name="Currency 2 7 6 2 3" xfId="9013" xr:uid="{00000000-0005-0000-0000-000035230000}"/>
    <cellStyle name="Currency 2 7 6 2 4" xfId="9014" xr:uid="{00000000-0005-0000-0000-000036230000}"/>
    <cellStyle name="Currency 2 7 6 2 4 2" xfId="9015" xr:uid="{00000000-0005-0000-0000-000037230000}"/>
    <cellStyle name="Currency 2 7 6 2 4 2 2" xfId="9016" xr:uid="{00000000-0005-0000-0000-000038230000}"/>
    <cellStyle name="Currency 2 7 6 2 4 3" xfId="9017" xr:uid="{00000000-0005-0000-0000-000039230000}"/>
    <cellStyle name="Currency 2 7 6 2 5" xfId="9018" xr:uid="{00000000-0005-0000-0000-00003A230000}"/>
    <cellStyle name="Currency 2 7 6 2 5 2" xfId="9019" xr:uid="{00000000-0005-0000-0000-00003B230000}"/>
    <cellStyle name="Currency 2 7 6 2 5 2 2" xfId="9020" xr:uid="{00000000-0005-0000-0000-00003C230000}"/>
    <cellStyle name="Currency 2 7 6 2 5 3" xfId="9021" xr:uid="{00000000-0005-0000-0000-00003D230000}"/>
    <cellStyle name="Currency 2 7 6 2 6" xfId="9022" xr:uid="{00000000-0005-0000-0000-00003E230000}"/>
    <cellStyle name="Currency 2 7 6 2 6 2" xfId="9023" xr:uid="{00000000-0005-0000-0000-00003F230000}"/>
    <cellStyle name="Currency 2 7 6 2 6 2 2" xfId="9024" xr:uid="{00000000-0005-0000-0000-000040230000}"/>
    <cellStyle name="Currency 2 7 6 2 6 3" xfId="9025" xr:uid="{00000000-0005-0000-0000-000041230000}"/>
    <cellStyle name="Currency 2 7 6 2 7" xfId="9026" xr:uid="{00000000-0005-0000-0000-000042230000}"/>
    <cellStyle name="Currency 2 7 6 2 7 2" xfId="9027" xr:uid="{00000000-0005-0000-0000-000043230000}"/>
    <cellStyle name="Currency 2 7 6 2 8" xfId="9028" xr:uid="{00000000-0005-0000-0000-000044230000}"/>
    <cellStyle name="Currency 2 7 6 2 8 2" xfId="9029" xr:uid="{00000000-0005-0000-0000-000045230000}"/>
    <cellStyle name="Currency 2 7 6 2 9" xfId="9030" xr:uid="{00000000-0005-0000-0000-000046230000}"/>
    <cellStyle name="Currency 2 7 6 3" xfId="9031" xr:uid="{00000000-0005-0000-0000-000047230000}"/>
    <cellStyle name="Currency 2 7 6 4" xfId="9032" xr:uid="{00000000-0005-0000-0000-000048230000}"/>
    <cellStyle name="Currency 2 7 6 4 2" xfId="9033" xr:uid="{00000000-0005-0000-0000-000049230000}"/>
    <cellStyle name="Currency 2 7 6 4 2 2" xfId="9034" xr:uid="{00000000-0005-0000-0000-00004A230000}"/>
    <cellStyle name="Currency 2 7 6 4 3" xfId="9035" xr:uid="{00000000-0005-0000-0000-00004B230000}"/>
    <cellStyle name="Currency 2 7 6 5" xfId="9036" xr:uid="{00000000-0005-0000-0000-00004C230000}"/>
    <cellStyle name="Currency 2 7 6 5 2" xfId="9037" xr:uid="{00000000-0005-0000-0000-00004D230000}"/>
    <cellStyle name="Currency 2 7 6 5 2 2" xfId="9038" xr:uid="{00000000-0005-0000-0000-00004E230000}"/>
    <cellStyle name="Currency 2 7 6 5 3" xfId="9039" xr:uid="{00000000-0005-0000-0000-00004F230000}"/>
    <cellStyle name="Currency 2 7 7" xfId="9040" xr:uid="{00000000-0005-0000-0000-000050230000}"/>
    <cellStyle name="Currency 2 7 7 2" xfId="9041" xr:uid="{00000000-0005-0000-0000-000051230000}"/>
    <cellStyle name="Currency 2 7 7 3" xfId="9042" xr:uid="{00000000-0005-0000-0000-000052230000}"/>
    <cellStyle name="Currency 2 7 7 3 2" xfId="9043" xr:uid="{00000000-0005-0000-0000-000053230000}"/>
    <cellStyle name="Currency 2 7 7 3 3" xfId="9044" xr:uid="{00000000-0005-0000-0000-000054230000}"/>
    <cellStyle name="Currency 2 7 7 4" xfId="9045" xr:uid="{00000000-0005-0000-0000-000055230000}"/>
    <cellStyle name="Currency 2 7 7 4 2" xfId="9046" xr:uid="{00000000-0005-0000-0000-000056230000}"/>
    <cellStyle name="Currency 2 7 7 4 2 2" xfId="9047" xr:uid="{00000000-0005-0000-0000-000057230000}"/>
    <cellStyle name="Currency 2 7 7 4 3" xfId="9048" xr:uid="{00000000-0005-0000-0000-000058230000}"/>
    <cellStyle name="Currency 2 7 7 5" xfId="9049" xr:uid="{00000000-0005-0000-0000-000059230000}"/>
    <cellStyle name="Currency 2 7 7 5 2" xfId="9050" xr:uid="{00000000-0005-0000-0000-00005A230000}"/>
    <cellStyle name="Currency 2 7 7 5 2 2" xfId="9051" xr:uid="{00000000-0005-0000-0000-00005B230000}"/>
    <cellStyle name="Currency 2 7 7 5 3" xfId="9052" xr:uid="{00000000-0005-0000-0000-00005C230000}"/>
    <cellStyle name="Currency 2 7 7 6" xfId="9053" xr:uid="{00000000-0005-0000-0000-00005D230000}"/>
    <cellStyle name="Currency 2 7 7 6 2" xfId="9054" xr:uid="{00000000-0005-0000-0000-00005E230000}"/>
    <cellStyle name="Currency 2 7 7 6 2 2" xfId="9055" xr:uid="{00000000-0005-0000-0000-00005F230000}"/>
    <cellStyle name="Currency 2 7 7 6 3" xfId="9056" xr:uid="{00000000-0005-0000-0000-000060230000}"/>
    <cellStyle name="Currency 2 7 7 7" xfId="9057" xr:uid="{00000000-0005-0000-0000-000061230000}"/>
    <cellStyle name="Currency 2 7 7 7 2" xfId="9058" xr:uid="{00000000-0005-0000-0000-000062230000}"/>
    <cellStyle name="Currency 2 7 7 8" xfId="9059" xr:uid="{00000000-0005-0000-0000-000063230000}"/>
    <cellStyle name="Currency 2 7 7 8 2" xfId="9060" xr:uid="{00000000-0005-0000-0000-000064230000}"/>
    <cellStyle name="Currency 2 7 7 9" xfId="9061" xr:uid="{00000000-0005-0000-0000-000065230000}"/>
    <cellStyle name="Currency 2 7 8" xfId="9062" xr:uid="{00000000-0005-0000-0000-000066230000}"/>
    <cellStyle name="Currency 2 7 8 2" xfId="9063" xr:uid="{00000000-0005-0000-0000-000067230000}"/>
    <cellStyle name="Currency 2 7 8 3" xfId="9064" xr:uid="{00000000-0005-0000-0000-000068230000}"/>
    <cellStyle name="Currency 2 7 9" xfId="9065" xr:uid="{00000000-0005-0000-0000-000069230000}"/>
    <cellStyle name="Currency 2 8" xfId="9066" xr:uid="{00000000-0005-0000-0000-00006A230000}"/>
    <cellStyle name="Currency 2 8 2" xfId="9067" xr:uid="{00000000-0005-0000-0000-00006B230000}"/>
    <cellStyle name="Currency 2 8 2 2" xfId="9068" xr:uid="{00000000-0005-0000-0000-00006C230000}"/>
    <cellStyle name="Currency 2 8 2 2 2" xfId="9069" xr:uid="{00000000-0005-0000-0000-00006D230000}"/>
    <cellStyle name="Currency 2 8 2 3" xfId="9070" xr:uid="{00000000-0005-0000-0000-00006E230000}"/>
    <cellStyle name="Currency 2 8 2 4" xfId="9071" xr:uid="{00000000-0005-0000-0000-00006F230000}"/>
    <cellStyle name="Currency 2 8 3" xfId="9072" xr:uid="{00000000-0005-0000-0000-000070230000}"/>
    <cellStyle name="Currency 2 8 3 2" xfId="9073" xr:uid="{00000000-0005-0000-0000-000071230000}"/>
    <cellStyle name="Currency 2 8 3 2 2" xfId="9074" xr:uid="{00000000-0005-0000-0000-000072230000}"/>
    <cellStyle name="Currency 2 8 3 3" xfId="9075" xr:uid="{00000000-0005-0000-0000-000073230000}"/>
    <cellStyle name="Currency 2 8 3 3 2" xfId="9076" xr:uid="{00000000-0005-0000-0000-000074230000}"/>
    <cellStyle name="Currency 2 8 3 4" xfId="9077" xr:uid="{00000000-0005-0000-0000-000075230000}"/>
    <cellStyle name="Currency 2 8 3 5" xfId="9078" xr:uid="{00000000-0005-0000-0000-000076230000}"/>
    <cellStyle name="Currency 2 8 4" xfId="9079" xr:uid="{00000000-0005-0000-0000-000077230000}"/>
    <cellStyle name="Currency 2 8 4 2" xfId="9080" xr:uid="{00000000-0005-0000-0000-000078230000}"/>
    <cellStyle name="Currency 2 8 4 3" xfId="9081" xr:uid="{00000000-0005-0000-0000-000079230000}"/>
    <cellStyle name="Currency 2 8 5" xfId="9082" xr:uid="{00000000-0005-0000-0000-00007A230000}"/>
    <cellStyle name="Currency 2 8 5 2" xfId="9083" xr:uid="{00000000-0005-0000-0000-00007B230000}"/>
    <cellStyle name="Currency 2 8 6" xfId="9084" xr:uid="{00000000-0005-0000-0000-00007C230000}"/>
    <cellStyle name="Currency 2 8 6 2" xfId="9085" xr:uid="{00000000-0005-0000-0000-00007D230000}"/>
    <cellStyle name="Currency 2 9" xfId="9086" xr:uid="{00000000-0005-0000-0000-00007E230000}"/>
    <cellStyle name="Currency 2 9 10" xfId="9087" xr:uid="{00000000-0005-0000-0000-00007F230000}"/>
    <cellStyle name="Currency 2 9 10 2" xfId="9088" xr:uid="{00000000-0005-0000-0000-000080230000}"/>
    <cellStyle name="Currency 2 9 10 2 2" xfId="9089" xr:uid="{00000000-0005-0000-0000-000081230000}"/>
    <cellStyle name="Currency 2 9 10 3" xfId="9090" xr:uid="{00000000-0005-0000-0000-000082230000}"/>
    <cellStyle name="Currency 2 9 11" xfId="9091" xr:uid="{00000000-0005-0000-0000-000083230000}"/>
    <cellStyle name="Currency 2 9 11 2" xfId="9092" xr:uid="{00000000-0005-0000-0000-000084230000}"/>
    <cellStyle name="Currency 2 9 12" xfId="9093" xr:uid="{00000000-0005-0000-0000-000085230000}"/>
    <cellStyle name="Currency 2 9 12 2" xfId="9094" xr:uid="{00000000-0005-0000-0000-000086230000}"/>
    <cellStyle name="Currency 2 9 13" xfId="9095" xr:uid="{00000000-0005-0000-0000-000087230000}"/>
    <cellStyle name="Currency 2 9 14" xfId="9096" xr:uid="{00000000-0005-0000-0000-000088230000}"/>
    <cellStyle name="Currency 2 9 15" xfId="9097" xr:uid="{00000000-0005-0000-0000-000089230000}"/>
    <cellStyle name="Currency 2 9 2" xfId="9098" xr:uid="{00000000-0005-0000-0000-00008A230000}"/>
    <cellStyle name="Currency 2 9 2 2" xfId="9099" xr:uid="{00000000-0005-0000-0000-00008B230000}"/>
    <cellStyle name="Currency 2 9 2 2 2" xfId="9100" xr:uid="{00000000-0005-0000-0000-00008C230000}"/>
    <cellStyle name="Currency 2 9 2 2 3" xfId="9101" xr:uid="{00000000-0005-0000-0000-00008D230000}"/>
    <cellStyle name="Currency 2 9 2 2 3 2" xfId="9102" xr:uid="{00000000-0005-0000-0000-00008E230000}"/>
    <cellStyle name="Currency 2 9 2 2 3 3" xfId="9103" xr:uid="{00000000-0005-0000-0000-00008F230000}"/>
    <cellStyle name="Currency 2 9 2 2 4" xfId="9104" xr:uid="{00000000-0005-0000-0000-000090230000}"/>
    <cellStyle name="Currency 2 9 2 2 4 2" xfId="9105" xr:uid="{00000000-0005-0000-0000-000091230000}"/>
    <cellStyle name="Currency 2 9 2 2 4 2 2" xfId="9106" xr:uid="{00000000-0005-0000-0000-000092230000}"/>
    <cellStyle name="Currency 2 9 2 2 4 3" xfId="9107" xr:uid="{00000000-0005-0000-0000-000093230000}"/>
    <cellStyle name="Currency 2 9 2 2 5" xfId="9108" xr:uid="{00000000-0005-0000-0000-000094230000}"/>
    <cellStyle name="Currency 2 9 2 2 5 2" xfId="9109" xr:uid="{00000000-0005-0000-0000-000095230000}"/>
    <cellStyle name="Currency 2 9 2 2 5 2 2" xfId="9110" xr:uid="{00000000-0005-0000-0000-000096230000}"/>
    <cellStyle name="Currency 2 9 2 2 5 3" xfId="9111" xr:uid="{00000000-0005-0000-0000-000097230000}"/>
    <cellStyle name="Currency 2 9 2 2 6" xfId="9112" xr:uid="{00000000-0005-0000-0000-000098230000}"/>
    <cellStyle name="Currency 2 9 2 2 6 2" xfId="9113" xr:uid="{00000000-0005-0000-0000-000099230000}"/>
    <cellStyle name="Currency 2 9 2 2 6 2 2" xfId="9114" xr:uid="{00000000-0005-0000-0000-00009A230000}"/>
    <cellStyle name="Currency 2 9 2 2 6 3" xfId="9115" xr:uid="{00000000-0005-0000-0000-00009B230000}"/>
    <cellStyle name="Currency 2 9 2 2 7" xfId="9116" xr:uid="{00000000-0005-0000-0000-00009C230000}"/>
    <cellStyle name="Currency 2 9 2 2 7 2" xfId="9117" xr:uid="{00000000-0005-0000-0000-00009D230000}"/>
    <cellStyle name="Currency 2 9 2 2 8" xfId="9118" xr:uid="{00000000-0005-0000-0000-00009E230000}"/>
    <cellStyle name="Currency 2 9 2 2 8 2" xfId="9119" xr:uid="{00000000-0005-0000-0000-00009F230000}"/>
    <cellStyle name="Currency 2 9 2 2 9" xfId="9120" xr:uid="{00000000-0005-0000-0000-0000A0230000}"/>
    <cellStyle name="Currency 2 9 2 3" xfId="9121" xr:uid="{00000000-0005-0000-0000-0000A1230000}"/>
    <cellStyle name="Currency 2 9 2 3 2" xfId="9122" xr:uid="{00000000-0005-0000-0000-0000A2230000}"/>
    <cellStyle name="Currency 2 9 2 3 3" xfId="9123" xr:uid="{00000000-0005-0000-0000-0000A3230000}"/>
    <cellStyle name="Currency 2 9 2 3 3 2" xfId="9124" xr:uid="{00000000-0005-0000-0000-0000A4230000}"/>
    <cellStyle name="Currency 2 9 2 3 3 3" xfId="9125" xr:uid="{00000000-0005-0000-0000-0000A5230000}"/>
    <cellStyle name="Currency 2 9 2 3 4" xfId="9126" xr:uid="{00000000-0005-0000-0000-0000A6230000}"/>
    <cellStyle name="Currency 2 9 2 3 4 2" xfId="9127" xr:uid="{00000000-0005-0000-0000-0000A7230000}"/>
    <cellStyle name="Currency 2 9 2 3 4 2 2" xfId="9128" xr:uid="{00000000-0005-0000-0000-0000A8230000}"/>
    <cellStyle name="Currency 2 9 2 3 4 3" xfId="9129" xr:uid="{00000000-0005-0000-0000-0000A9230000}"/>
    <cellStyle name="Currency 2 9 2 3 5" xfId="9130" xr:uid="{00000000-0005-0000-0000-0000AA230000}"/>
    <cellStyle name="Currency 2 9 2 3 5 2" xfId="9131" xr:uid="{00000000-0005-0000-0000-0000AB230000}"/>
    <cellStyle name="Currency 2 9 2 3 5 2 2" xfId="9132" xr:uid="{00000000-0005-0000-0000-0000AC230000}"/>
    <cellStyle name="Currency 2 9 2 3 5 3" xfId="9133" xr:uid="{00000000-0005-0000-0000-0000AD230000}"/>
    <cellStyle name="Currency 2 9 2 3 6" xfId="9134" xr:uid="{00000000-0005-0000-0000-0000AE230000}"/>
    <cellStyle name="Currency 2 9 2 3 6 2" xfId="9135" xr:uid="{00000000-0005-0000-0000-0000AF230000}"/>
    <cellStyle name="Currency 2 9 2 3 6 2 2" xfId="9136" xr:uid="{00000000-0005-0000-0000-0000B0230000}"/>
    <cellStyle name="Currency 2 9 2 3 6 3" xfId="9137" xr:uid="{00000000-0005-0000-0000-0000B1230000}"/>
    <cellStyle name="Currency 2 9 2 3 7" xfId="9138" xr:uid="{00000000-0005-0000-0000-0000B2230000}"/>
    <cellStyle name="Currency 2 9 2 3 7 2" xfId="9139" xr:uid="{00000000-0005-0000-0000-0000B3230000}"/>
    <cellStyle name="Currency 2 9 2 3 8" xfId="9140" xr:uid="{00000000-0005-0000-0000-0000B4230000}"/>
    <cellStyle name="Currency 2 9 2 3 8 2" xfId="9141" xr:uid="{00000000-0005-0000-0000-0000B5230000}"/>
    <cellStyle name="Currency 2 9 2 3 9" xfId="9142" xr:uid="{00000000-0005-0000-0000-0000B6230000}"/>
    <cellStyle name="Currency 2 9 2 4" xfId="9143" xr:uid="{00000000-0005-0000-0000-0000B7230000}"/>
    <cellStyle name="Currency 2 9 2 4 2" xfId="9144" xr:uid="{00000000-0005-0000-0000-0000B8230000}"/>
    <cellStyle name="Currency 2 9 2 4 3" xfId="9145" xr:uid="{00000000-0005-0000-0000-0000B9230000}"/>
    <cellStyle name="Currency 2 9 2 4 3 2" xfId="9146" xr:uid="{00000000-0005-0000-0000-0000BA230000}"/>
    <cellStyle name="Currency 2 9 2 4 3 2 2" xfId="9147" xr:uid="{00000000-0005-0000-0000-0000BB230000}"/>
    <cellStyle name="Currency 2 9 2 4 3 3" xfId="9148" xr:uid="{00000000-0005-0000-0000-0000BC230000}"/>
    <cellStyle name="Currency 2 9 2 4 4" xfId="9149" xr:uid="{00000000-0005-0000-0000-0000BD230000}"/>
    <cellStyle name="Currency 2 9 2 4 4 2" xfId="9150" xr:uid="{00000000-0005-0000-0000-0000BE230000}"/>
    <cellStyle name="Currency 2 9 2 4 4 2 2" xfId="9151" xr:uid="{00000000-0005-0000-0000-0000BF230000}"/>
    <cellStyle name="Currency 2 9 2 4 4 3" xfId="9152" xr:uid="{00000000-0005-0000-0000-0000C0230000}"/>
    <cellStyle name="Currency 2 9 2 4 5" xfId="9153" xr:uid="{00000000-0005-0000-0000-0000C1230000}"/>
    <cellStyle name="Currency 2 9 2 4 5 2" xfId="9154" xr:uid="{00000000-0005-0000-0000-0000C2230000}"/>
    <cellStyle name="Currency 2 9 2 4 5 2 2" xfId="9155" xr:uid="{00000000-0005-0000-0000-0000C3230000}"/>
    <cellStyle name="Currency 2 9 2 4 5 3" xfId="9156" xr:uid="{00000000-0005-0000-0000-0000C4230000}"/>
    <cellStyle name="Currency 2 9 2 4 6" xfId="9157" xr:uid="{00000000-0005-0000-0000-0000C5230000}"/>
    <cellStyle name="Currency 2 9 2 4 6 2" xfId="9158" xr:uid="{00000000-0005-0000-0000-0000C6230000}"/>
    <cellStyle name="Currency 2 9 2 4 7" xfId="9159" xr:uid="{00000000-0005-0000-0000-0000C7230000}"/>
    <cellStyle name="Currency 2 9 2 4 7 2" xfId="9160" xr:uid="{00000000-0005-0000-0000-0000C8230000}"/>
    <cellStyle name="Currency 2 9 2 4 8" xfId="9161" xr:uid="{00000000-0005-0000-0000-0000C9230000}"/>
    <cellStyle name="Currency 2 9 2 4 9" xfId="9162" xr:uid="{00000000-0005-0000-0000-0000CA230000}"/>
    <cellStyle name="Currency 2 9 2 5" xfId="9163" xr:uid="{00000000-0005-0000-0000-0000CB230000}"/>
    <cellStyle name="Currency 2 9 2 5 2" xfId="9164" xr:uid="{00000000-0005-0000-0000-0000CC230000}"/>
    <cellStyle name="Currency 2 9 2 5 3" xfId="9165" xr:uid="{00000000-0005-0000-0000-0000CD230000}"/>
    <cellStyle name="Currency 2 9 2 6" xfId="9166" xr:uid="{00000000-0005-0000-0000-0000CE230000}"/>
    <cellStyle name="Currency 2 9 2 6 2" xfId="9167" xr:uid="{00000000-0005-0000-0000-0000CF230000}"/>
    <cellStyle name="Currency 2 9 2 6 2 2" xfId="9168" xr:uid="{00000000-0005-0000-0000-0000D0230000}"/>
    <cellStyle name="Currency 2 9 2 6 2 2 2" xfId="9169" xr:uid="{00000000-0005-0000-0000-0000D1230000}"/>
    <cellStyle name="Currency 2 9 2 6 2 3" xfId="9170" xr:uid="{00000000-0005-0000-0000-0000D2230000}"/>
    <cellStyle name="Currency 2 9 2 6 3" xfId="9171" xr:uid="{00000000-0005-0000-0000-0000D3230000}"/>
    <cellStyle name="Currency 2 9 2 6 3 2" xfId="9172" xr:uid="{00000000-0005-0000-0000-0000D4230000}"/>
    <cellStyle name="Currency 2 9 2 6 3 2 2" xfId="9173" xr:uid="{00000000-0005-0000-0000-0000D5230000}"/>
    <cellStyle name="Currency 2 9 2 6 3 3" xfId="9174" xr:uid="{00000000-0005-0000-0000-0000D6230000}"/>
    <cellStyle name="Currency 2 9 2 6 4" xfId="9175" xr:uid="{00000000-0005-0000-0000-0000D7230000}"/>
    <cellStyle name="Currency 2 9 2 6 4 2" xfId="9176" xr:uid="{00000000-0005-0000-0000-0000D8230000}"/>
    <cellStyle name="Currency 2 9 2 6 4 2 2" xfId="9177" xr:uid="{00000000-0005-0000-0000-0000D9230000}"/>
    <cellStyle name="Currency 2 9 2 6 4 3" xfId="9178" xr:uid="{00000000-0005-0000-0000-0000DA230000}"/>
    <cellStyle name="Currency 2 9 2 6 5" xfId="9179" xr:uid="{00000000-0005-0000-0000-0000DB230000}"/>
    <cellStyle name="Currency 2 9 2 6 5 2" xfId="9180" xr:uid="{00000000-0005-0000-0000-0000DC230000}"/>
    <cellStyle name="Currency 2 9 2 6 6" xfId="9181" xr:uid="{00000000-0005-0000-0000-0000DD230000}"/>
    <cellStyle name="Currency 2 9 2 6 6 2" xfId="9182" xr:uid="{00000000-0005-0000-0000-0000DE230000}"/>
    <cellStyle name="Currency 2 9 2 6 7" xfId="9183" xr:uid="{00000000-0005-0000-0000-0000DF230000}"/>
    <cellStyle name="Currency 2 9 2 7" xfId="9184" xr:uid="{00000000-0005-0000-0000-0000E0230000}"/>
    <cellStyle name="Currency 2 9 2 7 2" xfId="9185" xr:uid="{00000000-0005-0000-0000-0000E1230000}"/>
    <cellStyle name="Currency 2 9 2 7 2 2" xfId="9186" xr:uid="{00000000-0005-0000-0000-0000E2230000}"/>
    <cellStyle name="Currency 2 9 2 7 3" xfId="9187" xr:uid="{00000000-0005-0000-0000-0000E3230000}"/>
    <cellStyle name="Currency 2 9 2 8" xfId="9188" xr:uid="{00000000-0005-0000-0000-0000E4230000}"/>
    <cellStyle name="Currency 2 9 2 8 2" xfId="9189" xr:uid="{00000000-0005-0000-0000-0000E5230000}"/>
    <cellStyle name="Currency 2 9 2 8 2 2" xfId="9190" xr:uid="{00000000-0005-0000-0000-0000E6230000}"/>
    <cellStyle name="Currency 2 9 2 8 3" xfId="9191" xr:uid="{00000000-0005-0000-0000-0000E7230000}"/>
    <cellStyle name="Currency 2 9 3" xfId="9192" xr:uid="{00000000-0005-0000-0000-0000E8230000}"/>
    <cellStyle name="Currency 2 9 3 10" xfId="9193" xr:uid="{00000000-0005-0000-0000-0000E9230000}"/>
    <cellStyle name="Currency 2 9 3 2" xfId="9194" xr:uid="{00000000-0005-0000-0000-0000EA230000}"/>
    <cellStyle name="Currency 2 9 3 2 2" xfId="9195" xr:uid="{00000000-0005-0000-0000-0000EB230000}"/>
    <cellStyle name="Currency 2 9 3 2 3" xfId="9196" xr:uid="{00000000-0005-0000-0000-0000EC230000}"/>
    <cellStyle name="Currency 2 9 3 2 3 2" xfId="9197" xr:uid="{00000000-0005-0000-0000-0000ED230000}"/>
    <cellStyle name="Currency 2 9 3 2 3 3" xfId="9198" xr:uid="{00000000-0005-0000-0000-0000EE230000}"/>
    <cellStyle name="Currency 2 9 3 2 4" xfId="9199" xr:uid="{00000000-0005-0000-0000-0000EF230000}"/>
    <cellStyle name="Currency 2 9 3 2 4 2" xfId="9200" xr:uid="{00000000-0005-0000-0000-0000F0230000}"/>
    <cellStyle name="Currency 2 9 3 2 4 2 2" xfId="9201" xr:uid="{00000000-0005-0000-0000-0000F1230000}"/>
    <cellStyle name="Currency 2 9 3 2 4 3" xfId="9202" xr:uid="{00000000-0005-0000-0000-0000F2230000}"/>
    <cellStyle name="Currency 2 9 3 2 5" xfId="9203" xr:uid="{00000000-0005-0000-0000-0000F3230000}"/>
    <cellStyle name="Currency 2 9 3 2 5 2" xfId="9204" xr:uid="{00000000-0005-0000-0000-0000F4230000}"/>
    <cellStyle name="Currency 2 9 3 2 5 2 2" xfId="9205" xr:uid="{00000000-0005-0000-0000-0000F5230000}"/>
    <cellStyle name="Currency 2 9 3 2 5 3" xfId="9206" xr:uid="{00000000-0005-0000-0000-0000F6230000}"/>
    <cellStyle name="Currency 2 9 3 2 6" xfId="9207" xr:uid="{00000000-0005-0000-0000-0000F7230000}"/>
    <cellStyle name="Currency 2 9 3 2 6 2" xfId="9208" xr:uid="{00000000-0005-0000-0000-0000F8230000}"/>
    <cellStyle name="Currency 2 9 3 2 6 2 2" xfId="9209" xr:uid="{00000000-0005-0000-0000-0000F9230000}"/>
    <cellStyle name="Currency 2 9 3 2 6 3" xfId="9210" xr:uid="{00000000-0005-0000-0000-0000FA230000}"/>
    <cellStyle name="Currency 2 9 3 2 7" xfId="9211" xr:uid="{00000000-0005-0000-0000-0000FB230000}"/>
    <cellStyle name="Currency 2 9 3 2 7 2" xfId="9212" xr:uid="{00000000-0005-0000-0000-0000FC230000}"/>
    <cellStyle name="Currency 2 9 3 2 8" xfId="9213" xr:uid="{00000000-0005-0000-0000-0000FD230000}"/>
    <cellStyle name="Currency 2 9 3 2 8 2" xfId="9214" xr:uid="{00000000-0005-0000-0000-0000FE230000}"/>
    <cellStyle name="Currency 2 9 3 2 9" xfId="9215" xr:uid="{00000000-0005-0000-0000-0000FF230000}"/>
    <cellStyle name="Currency 2 9 3 3" xfId="9216" xr:uid="{00000000-0005-0000-0000-000000240000}"/>
    <cellStyle name="Currency 2 9 3 4" xfId="9217" xr:uid="{00000000-0005-0000-0000-000001240000}"/>
    <cellStyle name="Currency 2 9 3 4 2" xfId="9218" xr:uid="{00000000-0005-0000-0000-000002240000}"/>
    <cellStyle name="Currency 2 9 3 4 3" xfId="9219" xr:uid="{00000000-0005-0000-0000-000003240000}"/>
    <cellStyle name="Currency 2 9 3 5" xfId="9220" xr:uid="{00000000-0005-0000-0000-000004240000}"/>
    <cellStyle name="Currency 2 9 3 5 2" xfId="9221" xr:uid="{00000000-0005-0000-0000-000005240000}"/>
    <cellStyle name="Currency 2 9 3 5 2 2" xfId="9222" xr:uid="{00000000-0005-0000-0000-000006240000}"/>
    <cellStyle name="Currency 2 9 3 5 3" xfId="9223" xr:uid="{00000000-0005-0000-0000-000007240000}"/>
    <cellStyle name="Currency 2 9 3 6" xfId="9224" xr:uid="{00000000-0005-0000-0000-000008240000}"/>
    <cellStyle name="Currency 2 9 3 6 2" xfId="9225" xr:uid="{00000000-0005-0000-0000-000009240000}"/>
    <cellStyle name="Currency 2 9 3 6 2 2" xfId="9226" xr:uid="{00000000-0005-0000-0000-00000A240000}"/>
    <cellStyle name="Currency 2 9 3 6 3" xfId="9227" xr:uid="{00000000-0005-0000-0000-00000B240000}"/>
    <cellStyle name="Currency 2 9 3 7" xfId="9228" xr:uid="{00000000-0005-0000-0000-00000C240000}"/>
    <cellStyle name="Currency 2 9 3 7 2" xfId="9229" xr:uid="{00000000-0005-0000-0000-00000D240000}"/>
    <cellStyle name="Currency 2 9 3 7 2 2" xfId="9230" xr:uid="{00000000-0005-0000-0000-00000E240000}"/>
    <cellStyle name="Currency 2 9 3 7 3" xfId="9231" xr:uid="{00000000-0005-0000-0000-00000F240000}"/>
    <cellStyle name="Currency 2 9 3 8" xfId="9232" xr:uid="{00000000-0005-0000-0000-000010240000}"/>
    <cellStyle name="Currency 2 9 3 8 2" xfId="9233" xr:uid="{00000000-0005-0000-0000-000011240000}"/>
    <cellStyle name="Currency 2 9 3 9" xfId="9234" xr:uid="{00000000-0005-0000-0000-000012240000}"/>
    <cellStyle name="Currency 2 9 3 9 2" xfId="9235" xr:uid="{00000000-0005-0000-0000-000013240000}"/>
    <cellStyle name="Currency 2 9 4" xfId="9236" xr:uid="{00000000-0005-0000-0000-000014240000}"/>
    <cellStyle name="Currency 2 9 4 2" xfId="9237" xr:uid="{00000000-0005-0000-0000-000015240000}"/>
    <cellStyle name="Currency 2 9 4 2 10" xfId="9238" xr:uid="{00000000-0005-0000-0000-000016240000}"/>
    <cellStyle name="Currency 2 9 4 2 2" xfId="9239" xr:uid="{00000000-0005-0000-0000-000017240000}"/>
    <cellStyle name="Currency 2 9 4 2 3" xfId="9240" xr:uid="{00000000-0005-0000-0000-000018240000}"/>
    <cellStyle name="Currency 2 9 4 2 4" xfId="9241" xr:uid="{00000000-0005-0000-0000-000019240000}"/>
    <cellStyle name="Currency 2 9 4 2 4 2" xfId="9242" xr:uid="{00000000-0005-0000-0000-00001A240000}"/>
    <cellStyle name="Currency 2 9 4 2 4 2 2" xfId="9243" xr:uid="{00000000-0005-0000-0000-00001B240000}"/>
    <cellStyle name="Currency 2 9 4 2 4 3" xfId="9244" xr:uid="{00000000-0005-0000-0000-00001C240000}"/>
    <cellStyle name="Currency 2 9 4 2 5" xfId="9245" xr:uid="{00000000-0005-0000-0000-00001D240000}"/>
    <cellStyle name="Currency 2 9 4 2 5 2" xfId="9246" xr:uid="{00000000-0005-0000-0000-00001E240000}"/>
    <cellStyle name="Currency 2 9 4 2 5 2 2" xfId="9247" xr:uid="{00000000-0005-0000-0000-00001F240000}"/>
    <cellStyle name="Currency 2 9 4 2 5 3" xfId="9248" xr:uid="{00000000-0005-0000-0000-000020240000}"/>
    <cellStyle name="Currency 2 9 4 2 6" xfId="9249" xr:uid="{00000000-0005-0000-0000-000021240000}"/>
    <cellStyle name="Currency 2 9 4 2 6 2" xfId="9250" xr:uid="{00000000-0005-0000-0000-000022240000}"/>
    <cellStyle name="Currency 2 9 4 2 6 2 2" xfId="9251" xr:uid="{00000000-0005-0000-0000-000023240000}"/>
    <cellStyle name="Currency 2 9 4 2 6 3" xfId="9252" xr:uid="{00000000-0005-0000-0000-000024240000}"/>
    <cellStyle name="Currency 2 9 4 2 7" xfId="9253" xr:uid="{00000000-0005-0000-0000-000025240000}"/>
    <cellStyle name="Currency 2 9 4 2 7 2" xfId="9254" xr:uid="{00000000-0005-0000-0000-000026240000}"/>
    <cellStyle name="Currency 2 9 4 2 8" xfId="9255" xr:uid="{00000000-0005-0000-0000-000027240000}"/>
    <cellStyle name="Currency 2 9 4 2 8 2" xfId="9256" xr:uid="{00000000-0005-0000-0000-000028240000}"/>
    <cellStyle name="Currency 2 9 4 2 9" xfId="9257" xr:uid="{00000000-0005-0000-0000-000029240000}"/>
    <cellStyle name="Currency 2 9 4 3" xfId="9258" xr:uid="{00000000-0005-0000-0000-00002A240000}"/>
    <cellStyle name="Currency 2 9 4 4" xfId="9259" xr:uid="{00000000-0005-0000-0000-00002B240000}"/>
    <cellStyle name="Currency 2 9 4 4 2" xfId="9260" xr:uid="{00000000-0005-0000-0000-00002C240000}"/>
    <cellStyle name="Currency 2 9 4 4 2 2" xfId="9261" xr:uid="{00000000-0005-0000-0000-00002D240000}"/>
    <cellStyle name="Currency 2 9 4 4 3" xfId="9262" xr:uid="{00000000-0005-0000-0000-00002E240000}"/>
    <cellStyle name="Currency 2 9 4 5" xfId="9263" xr:uid="{00000000-0005-0000-0000-00002F240000}"/>
    <cellStyle name="Currency 2 9 4 5 2" xfId="9264" xr:uid="{00000000-0005-0000-0000-000030240000}"/>
    <cellStyle name="Currency 2 9 4 5 2 2" xfId="9265" xr:uid="{00000000-0005-0000-0000-000031240000}"/>
    <cellStyle name="Currency 2 9 4 5 3" xfId="9266" xr:uid="{00000000-0005-0000-0000-000032240000}"/>
    <cellStyle name="Currency 2 9 5" xfId="9267" xr:uid="{00000000-0005-0000-0000-000033240000}"/>
    <cellStyle name="Currency 2 9 5 2" xfId="9268" xr:uid="{00000000-0005-0000-0000-000034240000}"/>
    <cellStyle name="Currency 2 9 5 3" xfId="9269" xr:uid="{00000000-0005-0000-0000-000035240000}"/>
    <cellStyle name="Currency 2 9 5 3 2" xfId="9270" xr:uid="{00000000-0005-0000-0000-000036240000}"/>
    <cellStyle name="Currency 2 9 5 3 3" xfId="9271" xr:uid="{00000000-0005-0000-0000-000037240000}"/>
    <cellStyle name="Currency 2 9 5 4" xfId="9272" xr:uid="{00000000-0005-0000-0000-000038240000}"/>
    <cellStyle name="Currency 2 9 5 4 2" xfId="9273" xr:uid="{00000000-0005-0000-0000-000039240000}"/>
    <cellStyle name="Currency 2 9 5 4 2 2" xfId="9274" xr:uid="{00000000-0005-0000-0000-00003A240000}"/>
    <cellStyle name="Currency 2 9 5 4 3" xfId="9275" xr:uid="{00000000-0005-0000-0000-00003B240000}"/>
    <cellStyle name="Currency 2 9 5 5" xfId="9276" xr:uid="{00000000-0005-0000-0000-00003C240000}"/>
    <cellStyle name="Currency 2 9 5 5 2" xfId="9277" xr:uid="{00000000-0005-0000-0000-00003D240000}"/>
    <cellStyle name="Currency 2 9 5 5 2 2" xfId="9278" xr:uid="{00000000-0005-0000-0000-00003E240000}"/>
    <cellStyle name="Currency 2 9 5 5 3" xfId="9279" xr:uid="{00000000-0005-0000-0000-00003F240000}"/>
    <cellStyle name="Currency 2 9 5 6" xfId="9280" xr:uid="{00000000-0005-0000-0000-000040240000}"/>
    <cellStyle name="Currency 2 9 5 6 2" xfId="9281" xr:uid="{00000000-0005-0000-0000-000041240000}"/>
    <cellStyle name="Currency 2 9 5 6 2 2" xfId="9282" xr:uid="{00000000-0005-0000-0000-000042240000}"/>
    <cellStyle name="Currency 2 9 5 6 3" xfId="9283" xr:uid="{00000000-0005-0000-0000-000043240000}"/>
    <cellStyle name="Currency 2 9 5 7" xfId="9284" xr:uid="{00000000-0005-0000-0000-000044240000}"/>
    <cellStyle name="Currency 2 9 5 7 2" xfId="9285" xr:uid="{00000000-0005-0000-0000-000045240000}"/>
    <cellStyle name="Currency 2 9 5 8" xfId="9286" xr:uid="{00000000-0005-0000-0000-000046240000}"/>
    <cellStyle name="Currency 2 9 5 8 2" xfId="9287" xr:uid="{00000000-0005-0000-0000-000047240000}"/>
    <cellStyle name="Currency 2 9 5 9" xfId="9288" xr:uid="{00000000-0005-0000-0000-000048240000}"/>
    <cellStyle name="Currency 2 9 6" xfId="9289" xr:uid="{00000000-0005-0000-0000-000049240000}"/>
    <cellStyle name="Currency 2 9 6 2" xfId="9290" xr:uid="{00000000-0005-0000-0000-00004A240000}"/>
    <cellStyle name="Currency 2 9 6 3" xfId="9291" xr:uid="{00000000-0005-0000-0000-00004B240000}"/>
    <cellStyle name="Currency 2 9 7" xfId="9292" xr:uid="{00000000-0005-0000-0000-00004C240000}"/>
    <cellStyle name="Currency 2 9 8" xfId="9293" xr:uid="{00000000-0005-0000-0000-00004D240000}"/>
    <cellStyle name="Currency 2 9 8 2" xfId="9294" xr:uid="{00000000-0005-0000-0000-00004E240000}"/>
    <cellStyle name="Currency 2 9 8 2 2" xfId="9295" xr:uid="{00000000-0005-0000-0000-00004F240000}"/>
    <cellStyle name="Currency 2 9 8 3" xfId="9296" xr:uid="{00000000-0005-0000-0000-000050240000}"/>
    <cellStyle name="Currency 2 9 8 4" xfId="9297" xr:uid="{00000000-0005-0000-0000-000051240000}"/>
    <cellStyle name="Currency 2 9 9" xfId="9298" xr:uid="{00000000-0005-0000-0000-000052240000}"/>
    <cellStyle name="Currency 2 9 9 2" xfId="9299" xr:uid="{00000000-0005-0000-0000-000053240000}"/>
    <cellStyle name="Currency 2 9 9 2 2" xfId="9300" xr:uid="{00000000-0005-0000-0000-000054240000}"/>
    <cellStyle name="Currency 2 9 9 3" xfId="9301" xr:uid="{00000000-0005-0000-0000-000055240000}"/>
    <cellStyle name="Currency 3" xfId="9302" xr:uid="{00000000-0005-0000-0000-000056240000}"/>
    <cellStyle name="Currency 3 2" xfId="9303" xr:uid="{00000000-0005-0000-0000-000057240000}"/>
    <cellStyle name="Currency 3 2 2" xfId="9304" xr:uid="{00000000-0005-0000-0000-000058240000}"/>
    <cellStyle name="Currency 3 2 2 2" xfId="9305" xr:uid="{00000000-0005-0000-0000-000059240000}"/>
    <cellStyle name="Currency 3 2 2 2 2" xfId="9306" xr:uid="{00000000-0005-0000-0000-00005A240000}"/>
    <cellStyle name="Currency 3 2 2 2 2 2" xfId="9307" xr:uid="{00000000-0005-0000-0000-00005B240000}"/>
    <cellStyle name="Currency 3 2 2 2 2 3" xfId="9308" xr:uid="{00000000-0005-0000-0000-00005C240000}"/>
    <cellStyle name="Currency 3 2 2 2 3" xfId="9309" xr:uid="{00000000-0005-0000-0000-00005D240000}"/>
    <cellStyle name="Currency 3 2 2 2 4" xfId="9310" xr:uid="{00000000-0005-0000-0000-00005E240000}"/>
    <cellStyle name="Currency 3 2 2 3" xfId="9311" xr:uid="{00000000-0005-0000-0000-00005F240000}"/>
    <cellStyle name="Currency 3 2 2 3 2" xfId="9312" xr:uid="{00000000-0005-0000-0000-000060240000}"/>
    <cellStyle name="Currency 3 2 2 3 3" xfId="9313" xr:uid="{00000000-0005-0000-0000-000061240000}"/>
    <cellStyle name="Currency 3 2 2 4" xfId="9314" xr:uid="{00000000-0005-0000-0000-000062240000}"/>
    <cellStyle name="Currency 3 2 2 4 2" xfId="9315" xr:uid="{00000000-0005-0000-0000-000063240000}"/>
    <cellStyle name="Currency 3 2 2 4 3" xfId="9316" xr:uid="{00000000-0005-0000-0000-000064240000}"/>
    <cellStyle name="Currency 3 2 2 4 4" xfId="9317" xr:uid="{00000000-0005-0000-0000-000065240000}"/>
    <cellStyle name="Currency 3 2 3" xfId="9318" xr:uid="{00000000-0005-0000-0000-000066240000}"/>
    <cellStyle name="Currency 3 2 3 2" xfId="9319" xr:uid="{00000000-0005-0000-0000-000067240000}"/>
    <cellStyle name="Currency 3 2 3 2 2" xfId="9320" xr:uid="{00000000-0005-0000-0000-000068240000}"/>
    <cellStyle name="Currency 3 2 3 2 2 2" xfId="9321" xr:uid="{00000000-0005-0000-0000-000069240000}"/>
    <cellStyle name="Currency 3 2 3 2 2 3" xfId="9322" xr:uid="{00000000-0005-0000-0000-00006A240000}"/>
    <cellStyle name="Currency 3 2 3 2 3" xfId="9323" xr:uid="{00000000-0005-0000-0000-00006B240000}"/>
    <cellStyle name="Currency 3 2 3 3" xfId="9324" xr:uid="{00000000-0005-0000-0000-00006C240000}"/>
    <cellStyle name="Currency 3 2 3 3 2" xfId="9325" xr:uid="{00000000-0005-0000-0000-00006D240000}"/>
    <cellStyle name="Currency 3 2 3 3 2 2" xfId="9326" xr:uid="{00000000-0005-0000-0000-00006E240000}"/>
    <cellStyle name="Currency 3 2 3 3 2 3" xfId="9327" xr:uid="{00000000-0005-0000-0000-00006F240000}"/>
    <cellStyle name="Currency 3 2 3 3 3" xfId="9328" xr:uid="{00000000-0005-0000-0000-000070240000}"/>
    <cellStyle name="Currency 3 2 3 3 3 2" xfId="9329" xr:uid="{00000000-0005-0000-0000-000071240000}"/>
    <cellStyle name="Currency 3 2 3 3 3 3" xfId="9330" xr:uid="{00000000-0005-0000-0000-000072240000}"/>
    <cellStyle name="Currency 3 2 3 3 4" xfId="9331" xr:uid="{00000000-0005-0000-0000-000073240000}"/>
    <cellStyle name="Currency 3 2 3 4" xfId="9332" xr:uid="{00000000-0005-0000-0000-000074240000}"/>
    <cellStyle name="Currency 3 2 3 4 2" xfId="9333" xr:uid="{00000000-0005-0000-0000-000075240000}"/>
    <cellStyle name="Currency 3 2 3 4 3" xfId="9334" xr:uid="{00000000-0005-0000-0000-000076240000}"/>
    <cellStyle name="Currency 3 2 3 5" xfId="9335" xr:uid="{00000000-0005-0000-0000-000077240000}"/>
    <cellStyle name="Currency 3 2 3 6" xfId="9336" xr:uid="{00000000-0005-0000-0000-000078240000}"/>
    <cellStyle name="Currency 3 2 3 7" xfId="9337" xr:uid="{00000000-0005-0000-0000-000079240000}"/>
    <cellStyle name="Currency 3 2 4" xfId="9338" xr:uid="{00000000-0005-0000-0000-00007A240000}"/>
    <cellStyle name="Currency 3 2 4 2" xfId="9339" xr:uid="{00000000-0005-0000-0000-00007B240000}"/>
    <cellStyle name="Currency 3 2 4 3" xfId="9340" xr:uid="{00000000-0005-0000-0000-00007C240000}"/>
    <cellStyle name="Currency 3 2 4 4" xfId="9341" xr:uid="{00000000-0005-0000-0000-00007D240000}"/>
    <cellStyle name="Currency 3 2 5" xfId="9342" xr:uid="{00000000-0005-0000-0000-00007E240000}"/>
    <cellStyle name="Currency 3 2 5 2" xfId="9343" xr:uid="{00000000-0005-0000-0000-00007F240000}"/>
    <cellStyle name="Currency 3 2 5 3" xfId="9344" xr:uid="{00000000-0005-0000-0000-000080240000}"/>
    <cellStyle name="Currency 3 2 5 4" xfId="9345" xr:uid="{00000000-0005-0000-0000-000081240000}"/>
    <cellStyle name="Currency 3 2 6" xfId="9346" xr:uid="{00000000-0005-0000-0000-000082240000}"/>
    <cellStyle name="Currency 3 2 7" xfId="9347" xr:uid="{00000000-0005-0000-0000-000083240000}"/>
    <cellStyle name="Currency 3 2 8" xfId="9348" xr:uid="{00000000-0005-0000-0000-000084240000}"/>
    <cellStyle name="Currency 3 3" xfId="9349" xr:uid="{00000000-0005-0000-0000-000085240000}"/>
    <cellStyle name="Currency 3 3 2" xfId="9350" xr:uid="{00000000-0005-0000-0000-000086240000}"/>
    <cellStyle name="Currency 3 4" xfId="9351" xr:uid="{00000000-0005-0000-0000-000087240000}"/>
    <cellStyle name="Currency 4" xfId="9352" xr:uid="{00000000-0005-0000-0000-000088240000}"/>
    <cellStyle name="Currency 4 2" xfId="9353" xr:uid="{00000000-0005-0000-0000-000089240000}"/>
    <cellStyle name="Currency 4 2 2" xfId="9354" xr:uid="{00000000-0005-0000-0000-00008A240000}"/>
    <cellStyle name="Currency 4 3" xfId="9355" xr:uid="{00000000-0005-0000-0000-00008B240000}"/>
    <cellStyle name="Currency 5" xfId="9356" xr:uid="{00000000-0005-0000-0000-00008C240000}"/>
    <cellStyle name="Currency 5 2" xfId="9357" xr:uid="{00000000-0005-0000-0000-00008D240000}"/>
    <cellStyle name="Currency 6" xfId="9358" xr:uid="{00000000-0005-0000-0000-00008E240000}"/>
    <cellStyle name="Currency 6 2" xfId="9359" xr:uid="{00000000-0005-0000-0000-00008F240000}"/>
    <cellStyle name="Currency 6 2 2" xfId="9360" xr:uid="{00000000-0005-0000-0000-000090240000}"/>
    <cellStyle name="Currency 6 3" xfId="9361" xr:uid="{00000000-0005-0000-0000-000091240000}"/>
    <cellStyle name="Currency 7" xfId="9362" xr:uid="{00000000-0005-0000-0000-000092240000}"/>
    <cellStyle name="Currency 7 2" xfId="9363" xr:uid="{00000000-0005-0000-0000-000093240000}"/>
    <cellStyle name="Currency 7 2 2" xfId="9364" xr:uid="{00000000-0005-0000-0000-000094240000}"/>
    <cellStyle name="Currency 7 2 2 2" xfId="9365" xr:uid="{00000000-0005-0000-0000-000095240000}"/>
    <cellStyle name="Currency 7 2 2 2 2" xfId="9366" xr:uid="{00000000-0005-0000-0000-000096240000}"/>
    <cellStyle name="Currency 7 2 2 2 3" xfId="9367" xr:uid="{00000000-0005-0000-0000-000097240000}"/>
    <cellStyle name="Currency 7 2 2 3" xfId="9368" xr:uid="{00000000-0005-0000-0000-000098240000}"/>
    <cellStyle name="Currency 7 2 2 4" xfId="9369" xr:uid="{00000000-0005-0000-0000-000099240000}"/>
    <cellStyle name="Currency 7 2 3" xfId="9370" xr:uid="{00000000-0005-0000-0000-00009A240000}"/>
    <cellStyle name="Currency 7 2 3 2" xfId="9371" xr:uid="{00000000-0005-0000-0000-00009B240000}"/>
    <cellStyle name="Currency 7 2 3 3" xfId="9372" xr:uid="{00000000-0005-0000-0000-00009C240000}"/>
    <cellStyle name="Currency 7 2 4" xfId="9373" xr:uid="{00000000-0005-0000-0000-00009D240000}"/>
    <cellStyle name="Currency 7 2 5" xfId="9374" xr:uid="{00000000-0005-0000-0000-00009E240000}"/>
    <cellStyle name="Currency 7 3" xfId="9375" xr:uid="{00000000-0005-0000-0000-00009F240000}"/>
    <cellStyle name="Currency 7 3 2" xfId="9376" xr:uid="{00000000-0005-0000-0000-0000A0240000}"/>
    <cellStyle name="Currency 7 3 3" xfId="9377" xr:uid="{00000000-0005-0000-0000-0000A1240000}"/>
    <cellStyle name="Currency 7 4" xfId="9378" xr:uid="{00000000-0005-0000-0000-0000A2240000}"/>
    <cellStyle name="Currency 7 5" xfId="9379" xr:uid="{00000000-0005-0000-0000-0000A3240000}"/>
    <cellStyle name="Currency 8" xfId="9380" xr:uid="{00000000-0005-0000-0000-0000A4240000}"/>
    <cellStyle name="Currency 8 2" xfId="9381" xr:uid="{00000000-0005-0000-0000-0000A5240000}"/>
    <cellStyle name="Currency 8 2 2" xfId="9382" xr:uid="{00000000-0005-0000-0000-0000A6240000}"/>
    <cellStyle name="Currency 8 3" xfId="9383" xr:uid="{00000000-0005-0000-0000-0000A7240000}"/>
    <cellStyle name="Currency 9" xfId="9384" xr:uid="{00000000-0005-0000-0000-0000A8240000}"/>
    <cellStyle name="Currency 9 2" xfId="9385" xr:uid="{00000000-0005-0000-0000-0000A9240000}"/>
    <cellStyle name="Currency 9 2 2" xfId="9386" xr:uid="{00000000-0005-0000-0000-0000AA240000}"/>
    <cellStyle name="Currency 9 2 3" xfId="9387" xr:uid="{00000000-0005-0000-0000-0000AB240000}"/>
    <cellStyle name="Currency 9 3" xfId="9388" xr:uid="{00000000-0005-0000-0000-0000AC240000}"/>
    <cellStyle name="Currency 9 4" xfId="9389" xr:uid="{00000000-0005-0000-0000-0000AD240000}"/>
    <cellStyle name="Explanatory Text 2" xfId="9390" xr:uid="{00000000-0005-0000-0000-0000AE240000}"/>
    <cellStyle name="Good 2" xfId="9391" xr:uid="{00000000-0005-0000-0000-0000AF240000}"/>
    <cellStyle name="hl tb" xfId="9392" xr:uid="{00000000-0005-0000-0000-0000B0240000}"/>
    <cellStyle name="hl tb 2" xfId="9393" xr:uid="{00000000-0005-0000-0000-0000B1240000}"/>
    <cellStyle name="hl tl" xfId="9394" xr:uid="{00000000-0005-0000-0000-0000B2240000}"/>
    <cellStyle name="hl tl 2" xfId="9395" xr:uid="{00000000-0005-0000-0000-0000B3240000}"/>
    <cellStyle name="Hyperlink" xfId="25687" builtinId="8"/>
    <cellStyle name="Input 2" xfId="9396" xr:uid="{00000000-0005-0000-0000-0000B4240000}"/>
    <cellStyle name="Linked Cell 2" xfId="9397" xr:uid="{00000000-0005-0000-0000-0000B5240000}"/>
    <cellStyle name="Milliers 2" xfId="9398" xr:uid="{00000000-0005-0000-0000-0000B6240000}"/>
    <cellStyle name="Milliers 2 2" xfId="9399" xr:uid="{00000000-0005-0000-0000-0000B7240000}"/>
    <cellStyle name="Milliers 2 2 2" xfId="9400" xr:uid="{00000000-0005-0000-0000-0000B8240000}"/>
    <cellStyle name="Milliers 2 3" xfId="9401" xr:uid="{00000000-0005-0000-0000-0000B9240000}"/>
    <cellStyle name="Neutral 2" xfId="9402" xr:uid="{00000000-0005-0000-0000-0000BA240000}"/>
    <cellStyle name="Normal" xfId="0" builtinId="0"/>
    <cellStyle name="Normal 10" xfId="9403" xr:uid="{00000000-0005-0000-0000-0000BC240000}"/>
    <cellStyle name="Normal 10 2" xfId="9404" xr:uid="{00000000-0005-0000-0000-0000BD240000}"/>
    <cellStyle name="Normal 10 4" xfId="9405" xr:uid="{00000000-0005-0000-0000-0000BE240000}"/>
    <cellStyle name="Normal 100" xfId="9406" xr:uid="{00000000-0005-0000-0000-0000BF240000}"/>
    <cellStyle name="Normal 100 2" xfId="9407" xr:uid="{00000000-0005-0000-0000-0000C0240000}"/>
    <cellStyle name="Normal 100 2 2" xfId="9408" xr:uid="{00000000-0005-0000-0000-0000C1240000}"/>
    <cellStyle name="Normal 100 3" xfId="9409" xr:uid="{00000000-0005-0000-0000-0000C2240000}"/>
    <cellStyle name="Normal 101" xfId="9410" xr:uid="{00000000-0005-0000-0000-0000C3240000}"/>
    <cellStyle name="Normal 101 2" xfId="9411" xr:uid="{00000000-0005-0000-0000-0000C4240000}"/>
    <cellStyle name="Normal 101 2 2" xfId="9412" xr:uid="{00000000-0005-0000-0000-0000C5240000}"/>
    <cellStyle name="Normal 101 3" xfId="9413" xr:uid="{00000000-0005-0000-0000-0000C6240000}"/>
    <cellStyle name="Normal 102" xfId="9414" xr:uid="{00000000-0005-0000-0000-0000C7240000}"/>
    <cellStyle name="Normal 102 2" xfId="9415" xr:uid="{00000000-0005-0000-0000-0000C8240000}"/>
    <cellStyle name="Normal 103" xfId="9416" xr:uid="{00000000-0005-0000-0000-0000C9240000}"/>
    <cellStyle name="Normal 103 2" xfId="9417" xr:uid="{00000000-0005-0000-0000-0000CA240000}"/>
    <cellStyle name="Normal 104" xfId="9418" xr:uid="{00000000-0005-0000-0000-0000CB240000}"/>
    <cellStyle name="Normal 105" xfId="9419" xr:uid="{00000000-0005-0000-0000-0000CC240000}"/>
    <cellStyle name="Normal 106" xfId="9420" xr:uid="{00000000-0005-0000-0000-0000CD240000}"/>
    <cellStyle name="Normal 107" xfId="9421" xr:uid="{00000000-0005-0000-0000-0000CE240000}"/>
    <cellStyle name="Normal 11" xfId="9422" xr:uid="{00000000-0005-0000-0000-0000CF240000}"/>
    <cellStyle name="Normal 11 2" xfId="9423" xr:uid="{00000000-0005-0000-0000-0000D0240000}"/>
    <cellStyle name="Normal 12" xfId="9424" xr:uid="{00000000-0005-0000-0000-0000D1240000}"/>
    <cellStyle name="Normal 13" xfId="9425" xr:uid="{00000000-0005-0000-0000-0000D2240000}"/>
    <cellStyle name="Normal 14" xfId="9426" xr:uid="{00000000-0005-0000-0000-0000D3240000}"/>
    <cellStyle name="Normal 15" xfId="9427" xr:uid="{00000000-0005-0000-0000-0000D4240000}"/>
    <cellStyle name="Normal 15 10" xfId="9428" xr:uid="{00000000-0005-0000-0000-0000D5240000}"/>
    <cellStyle name="Normal 15 10 2" xfId="9429" xr:uid="{00000000-0005-0000-0000-0000D6240000}"/>
    <cellStyle name="Normal 15 10 2 2" xfId="9430" xr:uid="{00000000-0005-0000-0000-0000D7240000}"/>
    <cellStyle name="Normal 15 10 2 2 2" xfId="9431" xr:uid="{00000000-0005-0000-0000-0000D8240000}"/>
    <cellStyle name="Normal 15 10 2 3" xfId="9432" xr:uid="{00000000-0005-0000-0000-0000D9240000}"/>
    <cellStyle name="Normal 15 10 3" xfId="9433" xr:uid="{00000000-0005-0000-0000-0000DA240000}"/>
    <cellStyle name="Normal 15 10 3 2" xfId="9434" xr:uid="{00000000-0005-0000-0000-0000DB240000}"/>
    <cellStyle name="Normal 15 10 3 2 2" xfId="9435" xr:uid="{00000000-0005-0000-0000-0000DC240000}"/>
    <cellStyle name="Normal 15 10 3 3" xfId="9436" xr:uid="{00000000-0005-0000-0000-0000DD240000}"/>
    <cellStyle name="Normal 15 10 4" xfId="9437" xr:uid="{00000000-0005-0000-0000-0000DE240000}"/>
    <cellStyle name="Normal 15 10 4 2" xfId="9438" xr:uid="{00000000-0005-0000-0000-0000DF240000}"/>
    <cellStyle name="Normal 15 10 4 2 2" xfId="9439" xr:uid="{00000000-0005-0000-0000-0000E0240000}"/>
    <cellStyle name="Normal 15 10 4 3" xfId="9440" xr:uid="{00000000-0005-0000-0000-0000E1240000}"/>
    <cellStyle name="Normal 15 10 5" xfId="9441" xr:uid="{00000000-0005-0000-0000-0000E2240000}"/>
    <cellStyle name="Normal 15 10 5 2" xfId="9442" xr:uid="{00000000-0005-0000-0000-0000E3240000}"/>
    <cellStyle name="Normal 15 10 6" xfId="9443" xr:uid="{00000000-0005-0000-0000-0000E4240000}"/>
    <cellStyle name="Normal 15 10 6 2" xfId="9444" xr:uid="{00000000-0005-0000-0000-0000E5240000}"/>
    <cellStyle name="Normal 15 10 7" xfId="9445" xr:uid="{00000000-0005-0000-0000-0000E6240000}"/>
    <cellStyle name="Normal 15 11" xfId="9446" xr:uid="{00000000-0005-0000-0000-0000E7240000}"/>
    <cellStyle name="Normal 15 11 2" xfId="9447" xr:uid="{00000000-0005-0000-0000-0000E8240000}"/>
    <cellStyle name="Normal 15 11 2 2" xfId="9448" xr:uid="{00000000-0005-0000-0000-0000E9240000}"/>
    <cellStyle name="Normal 15 11 3" xfId="9449" xr:uid="{00000000-0005-0000-0000-0000EA240000}"/>
    <cellStyle name="Normal 15 12" xfId="9450" xr:uid="{00000000-0005-0000-0000-0000EB240000}"/>
    <cellStyle name="Normal 15 12 2" xfId="9451" xr:uid="{00000000-0005-0000-0000-0000EC240000}"/>
    <cellStyle name="Normal 15 12 2 2" xfId="9452" xr:uid="{00000000-0005-0000-0000-0000ED240000}"/>
    <cellStyle name="Normal 15 12 3" xfId="9453" xr:uid="{00000000-0005-0000-0000-0000EE240000}"/>
    <cellStyle name="Normal 15 13" xfId="9454" xr:uid="{00000000-0005-0000-0000-0000EF240000}"/>
    <cellStyle name="Normal 15 13 2" xfId="9455" xr:uid="{00000000-0005-0000-0000-0000F0240000}"/>
    <cellStyle name="Normal 15 13 2 2" xfId="9456" xr:uid="{00000000-0005-0000-0000-0000F1240000}"/>
    <cellStyle name="Normal 15 13 3" xfId="9457" xr:uid="{00000000-0005-0000-0000-0000F2240000}"/>
    <cellStyle name="Normal 15 14" xfId="9458" xr:uid="{00000000-0005-0000-0000-0000F3240000}"/>
    <cellStyle name="Normal 15 14 2" xfId="9459" xr:uid="{00000000-0005-0000-0000-0000F4240000}"/>
    <cellStyle name="Normal 15 15" xfId="9460" xr:uid="{00000000-0005-0000-0000-0000F5240000}"/>
    <cellStyle name="Normal 15 15 2" xfId="9461" xr:uid="{00000000-0005-0000-0000-0000F6240000}"/>
    <cellStyle name="Normal 15 16" xfId="9462" xr:uid="{00000000-0005-0000-0000-0000F7240000}"/>
    <cellStyle name="Normal 15 2" xfId="9463" xr:uid="{00000000-0005-0000-0000-0000F8240000}"/>
    <cellStyle name="Normal 15 2 10" xfId="9464" xr:uid="{00000000-0005-0000-0000-0000F9240000}"/>
    <cellStyle name="Normal 15 2 10 2" xfId="9465" xr:uid="{00000000-0005-0000-0000-0000FA240000}"/>
    <cellStyle name="Normal 15 2 10 2 2" xfId="9466" xr:uid="{00000000-0005-0000-0000-0000FB240000}"/>
    <cellStyle name="Normal 15 2 10 3" xfId="9467" xr:uid="{00000000-0005-0000-0000-0000FC240000}"/>
    <cellStyle name="Normal 15 2 11" xfId="9468" xr:uid="{00000000-0005-0000-0000-0000FD240000}"/>
    <cellStyle name="Normal 15 2 11 2" xfId="9469" xr:uid="{00000000-0005-0000-0000-0000FE240000}"/>
    <cellStyle name="Normal 15 2 11 2 2" xfId="9470" xr:uid="{00000000-0005-0000-0000-0000FF240000}"/>
    <cellStyle name="Normal 15 2 11 3" xfId="9471" xr:uid="{00000000-0005-0000-0000-000000250000}"/>
    <cellStyle name="Normal 15 2 12" xfId="9472" xr:uid="{00000000-0005-0000-0000-000001250000}"/>
    <cellStyle name="Normal 15 2 12 2" xfId="9473" xr:uid="{00000000-0005-0000-0000-000002250000}"/>
    <cellStyle name="Normal 15 2 13" xfId="9474" xr:uid="{00000000-0005-0000-0000-000003250000}"/>
    <cellStyle name="Normal 15 2 13 2" xfId="9475" xr:uid="{00000000-0005-0000-0000-000004250000}"/>
    <cellStyle name="Normal 15 2 14" xfId="9476" xr:uid="{00000000-0005-0000-0000-000005250000}"/>
    <cellStyle name="Normal 15 2 2" xfId="9477" xr:uid="{00000000-0005-0000-0000-000006250000}"/>
    <cellStyle name="Normal 15 2 2 10" xfId="9478" xr:uid="{00000000-0005-0000-0000-000007250000}"/>
    <cellStyle name="Normal 15 2 2 10 2" xfId="9479" xr:uid="{00000000-0005-0000-0000-000008250000}"/>
    <cellStyle name="Normal 15 2 2 11" xfId="9480" xr:uid="{00000000-0005-0000-0000-000009250000}"/>
    <cellStyle name="Normal 15 2 2 11 2" xfId="9481" xr:uid="{00000000-0005-0000-0000-00000A250000}"/>
    <cellStyle name="Normal 15 2 2 12" xfId="9482" xr:uid="{00000000-0005-0000-0000-00000B250000}"/>
    <cellStyle name="Normal 15 2 2 2" xfId="9483" xr:uid="{00000000-0005-0000-0000-00000C250000}"/>
    <cellStyle name="Normal 15 2 2 2 10" xfId="9484" xr:uid="{00000000-0005-0000-0000-00000D250000}"/>
    <cellStyle name="Normal 15 2 2 2 2" xfId="9485" xr:uid="{00000000-0005-0000-0000-00000E250000}"/>
    <cellStyle name="Normal 15 2 2 2 2 2" xfId="9486" xr:uid="{00000000-0005-0000-0000-00000F250000}"/>
    <cellStyle name="Normal 15 2 2 2 2 2 2" xfId="9487" xr:uid="{00000000-0005-0000-0000-000010250000}"/>
    <cellStyle name="Normal 15 2 2 2 2 2 2 2" xfId="9488" xr:uid="{00000000-0005-0000-0000-000011250000}"/>
    <cellStyle name="Normal 15 2 2 2 2 2 2 2 2" xfId="9489" xr:uid="{00000000-0005-0000-0000-000012250000}"/>
    <cellStyle name="Normal 15 2 2 2 2 2 2 3" xfId="9490" xr:uid="{00000000-0005-0000-0000-000013250000}"/>
    <cellStyle name="Normal 15 2 2 2 2 2 3" xfId="9491" xr:uid="{00000000-0005-0000-0000-000014250000}"/>
    <cellStyle name="Normal 15 2 2 2 2 2 3 2" xfId="9492" xr:uid="{00000000-0005-0000-0000-000015250000}"/>
    <cellStyle name="Normal 15 2 2 2 2 2 3 2 2" xfId="9493" xr:uid="{00000000-0005-0000-0000-000016250000}"/>
    <cellStyle name="Normal 15 2 2 2 2 2 3 3" xfId="9494" xr:uid="{00000000-0005-0000-0000-000017250000}"/>
    <cellStyle name="Normal 15 2 2 2 2 2 4" xfId="9495" xr:uid="{00000000-0005-0000-0000-000018250000}"/>
    <cellStyle name="Normal 15 2 2 2 2 2 4 2" xfId="9496" xr:uid="{00000000-0005-0000-0000-000019250000}"/>
    <cellStyle name="Normal 15 2 2 2 2 2 4 2 2" xfId="9497" xr:uid="{00000000-0005-0000-0000-00001A250000}"/>
    <cellStyle name="Normal 15 2 2 2 2 2 4 3" xfId="9498" xr:uid="{00000000-0005-0000-0000-00001B250000}"/>
    <cellStyle name="Normal 15 2 2 2 2 2 5" xfId="9499" xr:uid="{00000000-0005-0000-0000-00001C250000}"/>
    <cellStyle name="Normal 15 2 2 2 2 2 5 2" xfId="9500" xr:uid="{00000000-0005-0000-0000-00001D250000}"/>
    <cellStyle name="Normal 15 2 2 2 2 2 6" xfId="9501" xr:uid="{00000000-0005-0000-0000-00001E250000}"/>
    <cellStyle name="Normal 15 2 2 2 2 2 6 2" xfId="9502" xr:uid="{00000000-0005-0000-0000-00001F250000}"/>
    <cellStyle name="Normal 15 2 2 2 2 2 7" xfId="9503" xr:uid="{00000000-0005-0000-0000-000020250000}"/>
    <cellStyle name="Normal 15 2 2 2 2 3" xfId="9504" xr:uid="{00000000-0005-0000-0000-000021250000}"/>
    <cellStyle name="Normal 15 2 2 2 2 3 2" xfId="9505" xr:uid="{00000000-0005-0000-0000-000022250000}"/>
    <cellStyle name="Normal 15 2 2 2 2 3 2 2" xfId="9506" xr:uid="{00000000-0005-0000-0000-000023250000}"/>
    <cellStyle name="Normal 15 2 2 2 2 3 2 2 2" xfId="9507" xr:uid="{00000000-0005-0000-0000-000024250000}"/>
    <cellStyle name="Normal 15 2 2 2 2 3 2 3" xfId="9508" xr:uid="{00000000-0005-0000-0000-000025250000}"/>
    <cellStyle name="Normal 15 2 2 2 2 3 3" xfId="9509" xr:uid="{00000000-0005-0000-0000-000026250000}"/>
    <cellStyle name="Normal 15 2 2 2 2 3 3 2" xfId="9510" xr:uid="{00000000-0005-0000-0000-000027250000}"/>
    <cellStyle name="Normal 15 2 2 2 2 3 3 2 2" xfId="9511" xr:uid="{00000000-0005-0000-0000-000028250000}"/>
    <cellStyle name="Normal 15 2 2 2 2 3 3 3" xfId="9512" xr:uid="{00000000-0005-0000-0000-000029250000}"/>
    <cellStyle name="Normal 15 2 2 2 2 3 4" xfId="9513" xr:uid="{00000000-0005-0000-0000-00002A250000}"/>
    <cellStyle name="Normal 15 2 2 2 2 3 4 2" xfId="9514" xr:uid="{00000000-0005-0000-0000-00002B250000}"/>
    <cellStyle name="Normal 15 2 2 2 2 3 4 2 2" xfId="9515" xr:uid="{00000000-0005-0000-0000-00002C250000}"/>
    <cellStyle name="Normal 15 2 2 2 2 3 4 3" xfId="9516" xr:uid="{00000000-0005-0000-0000-00002D250000}"/>
    <cellStyle name="Normal 15 2 2 2 2 3 5" xfId="9517" xr:uid="{00000000-0005-0000-0000-00002E250000}"/>
    <cellStyle name="Normal 15 2 2 2 2 3 5 2" xfId="9518" xr:uid="{00000000-0005-0000-0000-00002F250000}"/>
    <cellStyle name="Normal 15 2 2 2 2 3 6" xfId="9519" xr:uid="{00000000-0005-0000-0000-000030250000}"/>
    <cellStyle name="Normal 15 2 2 2 2 3 6 2" xfId="9520" xr:uid="{00000000-0005-0000-0000-000031250000}"/>
    <cellStyle name="Normal 15 2 2 2 2 3 7" xfId="9521" xr:uid="{00000000-0005-0000-0000-000032250000}"/>
    <cellStyle name="Normal 15 2 2 2 2 4" xfId="9522" xr:uid="{00000000-0005-0000-0000-000033250000}"/>
    <cellStyle name="Normal 15 2 2 2 2 4 2" xfId="9523" xr:uid="{00000000-0005-0000-0000-000034250000}"/>
    <cellStyle name="Normal 15 2 2 2 2 4 2 2" xfId="9524" xr:uid="{00000000-0005-0000-0000-000035250000}"/>
    <cellStyle name="Normal 15 2 2 2 2 4 3" xfId="9525" xr:uid="{00000000-0005-0000-0000-000036250000}"/>
    <cellStyle name="Normal 15 2 2 2 2 5" xfId="9526" xr:uid="{00000000-0005-0000-0000-000037250000}"/>
    <cellStyle name="Normal 15 2 2 2 2 5 2" xfId="9527" xr:uid="{00000000-0005-0000-0000-000038250000}"/>
    <cellStyle name="Normal 15 2 2 2 2 5 2 2" xfId="9528" xr:uid="{00000000-0005-0000-0000-000039250000}"/>
    <cellStyle name="Normal 15 2 2 2 2 5 3" xfId="9529" xr:uid="{00000000-0005-0000-0000-00003A250000}"/>
    <cellStyle name="Normal 15 2 2 2 2 6" xfId="9530" xr:uid="{00000000-0005-0000-0000-00003B250000}"/>
    <cellStyle name="Normal 15 2 2 2 2 6 2" xfId="9531" xr:uid="{00000000-0005-0000-0000-00003C250000}"/>
    <cellStyle name="Normal 15 2 2 2 2 6 2 2" xfId="9532" xr:uid="{00000000-0005-0000-0000-00003D250000}"/>
    <cellStyle name="Normal 15 2 2 2 2 6 3" xfId="9533" xr:uid="{00000000-0005-0000-0000-00003E250000}"/>
    <cellStyle name="Normal 15 2 2 2 2 7" xfId="9534" xr:uid="{00000000-0005-0000-0000-00003F250000}"/>
    <cellStyle name="Normal 15 2 2 2 2 7 2" xfId="9535" xr:uid="{00000000-0005-0000-0000-000040250000}"/>
    <cellStyle name="Normal 15 2 2 2 2 8" xfId="9536" xr:uid="{00000000-0005-0000-0000-000041250000}"/>
    <cellStyle name="Normal 15 2 2 2 2 8 2" xfId="9537" xr:uid="{00000000-0005-0000-0000-000042250000}"/>
    <cellStyle name="Normal 15 2 2 2 2 9" xfId="9538" xr:uid="{00000000-0005-0000-0000-000043250000}"/>
    <cellStyle name="Normal 15 2 2 2 3" xfId="9539" xr:uid="{00000000-0005-0000-0000-000044250000}"/>
    <cellStyle name="Normal 15 2 2 2 3 2" xfId="9540" xr:uid="{00000000-0005-0000-0000-000045250000}"/>
    <cellStyle name="Normal 15 2 2 2 3 2 2" xfId="9541" xr:uid="{00000000-0005-0000-0000-000046250000}"/>
    <cellStyle name="Normal 15 2 2 2 3 2 2 2" xfId="9542" xr:uid="{00000000-0005-0000-0000-000047250000}"/>
    <cellStyle name="Normal 15 2 2 2 3 2 3" xfId="9543" xr:uid="{00000000-0005-0000-0000-000048250000}"/>
    <cellStyle name="Normal 15 2 2 2 3 3" xfId="9544" xr:uid="{00000000-0005-0000-0000-000049250000}"/>
    <cellStyle name="Normal 15 2 2 2 3 3 2" xfId="9545" xr:uid="{00000000-0005-0000-0000-00004A250000}"/>
    <cellStyle name="Normal 15 2 2 2 3 3 2 2" xfId="9546" xr:uid="{00000000-0005-0000-0000-00004B250000}"/>
    <cellStyle name="Normal 15 2 2 2 3 3 3" xfId="9547" xr:uid="{00000000-0005-0000-0000-00004C250000}"/>
    <cellStyle name="Normal 15 2 2 2 3 4" xfId="9548" xr:uid="{00000000-0005-0000-0000-00004D250000}"/>
    <cellStyle name="Normal 15 2 2 2 3 4 2" xfId="9549" xr:uid="{00000000-0005-0000-0000-00004E250000}"/>
    <cellStyle name="Normal 15 2 2 2 3 4 2 2" xfId="9550" xr:uid="{00000000-0005-0000-0000-00004F250000}"/>
    <cellStyle name="Normal 15 2 2 2 3 4 3" xfId="9551" xr:uid="{00000000-0005-0000-0000-000050250000}"/>
    <cellStyle name="Normal 15 2 2 2 3 5" xfId="9552" xr:uid="{00000000-0005-0000-0000-000051250000}"/>
    <cellStyle name="Normal 15 2 2 2 3 5 2" xfId="9553" xr:uid="{00000000-0005-0000-0000-000052250000}"/>
    <cellStyle name="Normal 15 2 2 2 3 6" xfId="9554" xr:uid="{00000000-0005-0000-0000-000053250000}"/>
    <cellStyle name="Normal 15 2 2 2 3 6 2" xfId="9555" xr:uid="{00000000-0005-0000-0000-000054250000}"/>
    <cellStyle name="Normal 15 2 2 2 3 7" xfId="9556" xr:uid="{00000000-0005-0000-0000-000055250000}"/>
    <cellStyle name="Normal 15 2 2 2 4" xfId="9557" xr:uid="{00000000-0005-0000-0000-000056250000}"/>
    <cellStyle name="Normal 15 2 2 2 4 2" xfId="9558" xr:uid="{00000000-0005-0000-0000-000057250000}"/>
    <cellStyle name="Normal 15 2 2 2 4 2 2" xfId="9559" xr:uid="{00000000-0005-0000-0000-000058250000}"/>
    <cellStyle name="Normal 15 2 2 2 4 2 2 2" xfId="9560" xr:uid="{00000000-0005-0000-0000-000059250000}"/>
    <cellStyle name="Normal 15 2 2 2 4 2 3" xfId="9561" xr:uid="{00000000-0005-0000-0000-00005A250000}"/>
    <cellStyle name="Normal 15 2 2 2 4 3" xfId="9562" xr:uid="{00000000-0005-0000-0000-00005B250000}"/>
    <cellStyle name="Normal 15 2 2 2 4 3 2" xfId="9563" xr:uid="{00000000-0005-0000-0000-00005C250000}"/>
    <cellStyle name="Normal 15 2 2 2 4 3 2 2" xfId="9564" xr:uid="{00000000-0005-0000-0000-00005D250000}"/>
    <cellStyle name="Normal 15 2 2 2 4 3 3" xfId="9565" xr:uid="{00000000-0005-0000-0000-00005E250000}"/>
    <cellStyle name="Normal 15 2 2 2 4 4" xfId="9566" xr:uid="{00000000-0005-0000-0000-00005F250000}"/>
    <cellStyle name="Normal 15 2 2 2 4 4 2" xfId="9567" xr:uid="{00000000-0005-0000-0000-000060250000}"/>
    <cellStyle name="Normal 15 2 2 2 4 4 2 2" xfId="9568" xr:uid="{00000000-0005-0000-0000-000061250000}"/>
    <cellStyle name="Normal 15 2 2 2 4 4 3" xfId="9569" xr:uid="{00000000-0005-0000-0000-000062250000}"/>
    <cellStyle name="Normal 15 2 2 2 4 5" xfId="9570" xr:uid="{00000000-0005-0000-0000-000063250000}"/>
    <cellStyle name="Normal 15 2 2 2 4 5 2" xfId="9571" xr:uid="{00000000-0005-0000-0000-000064250000}"/>
    <cellStyle name="Normal 15 2 2 2 4 6" xfId="9572" xr:uid="{00000000-0005-0000-0000-000065250000}"/>
    <cellStyle name="Normal 15 2 2 2 4 6 2" xfId="9573" xr:uid="{00000000-0005-0000-0000-000066250000}"/>
    <cellStyle name="Normal 15 2 2 2 4 7" xfId="9574" xr:uid="{00000000-0005-0000-0000-000067250000}"/>
    <cellStyle name="Normal 15 2 2 2 5" xfId="9575" xr:uid="{00000000-0005-0000-0000-000068250000}"/>
    <cellStyle name="Normal 15 2 2 2 5 2" xfId="9576" xr:uid="{00000000-0005-0000-0000-000069250000}"/>
    <cellStyle name="Normal 15 2 2 2 5 2 2" xfId="9577" xr:uid="{00000000-0005-0000-0000-00006A250000}"/>
    <cellStyle name="Normal 15 2 2 2 5 3" xfId="9578" xr:uid="{00000000-0005-0000-0000-00006B250000}"/>
    <cellStyle name="Normal 15 2 2 2 6" xfId="9579" xr:uid="{00000000-0005-0000-0000-00006C250000}"/>
    <cellStyle name="Normal 15 2 2 2 6 2" xfId="9580" xr:uid="{00000000-0005-0000-0000-00006D250000}"/>
    <cellStyle name="Normal 15 2 2 2 6 2 2" xfId="9581" xr:uid="{00000000-0005-0000-0000-00006E250000}"/>
    <cellStyle name="Normal 15 2 2 2 6 3" xfId="9582" xr:uid="{00000000-0005-0000-0000-00006F250000}"/>
    <cellStyle name="Normal 15 2 2 2 7" xfId="9583" xr:uid="{00000000-0005-0000-0000-000070250000}"/>
    <cellStyle name="Normal 15 2 2 2 7 2" xfId="9584" xr:uid="{00000000-0005-0000-0000-000071250000}"/>
    <cellStyle name="Normal 15 2 2 2 7 2 2" xfId="9585" xr:uid="{00000000-0005-0000-0000-000072250000}"/>
    <cellStyle name="Normal 15 2 2 2 7 3" xfId="9586" xr:uid="{00000000-0005-0000-0000-000073250000}"/>
    <cellStyle name="Normal 15 2 2 2 8" xfId="9587" xr:uid="{00000000-0005-0000-0000-000074250000}"/>
    <cellStyle name="Normal 15 2 2 2 8 2" xfId="9588" xr:uid="{00000000-0005-0000-0000-000075250000}"/>
    <cellStyle name="Normal 15 2 2 2 9" xfId="9589" xr:uid="{00000000-0005-0000-0000-000076250000}"/>
    <cellStyle name="Normal 15 2 2 2 9 2" xfId="9590" xr:uid="{00000000-0005-0000-0000-000077250000}"/>
    <cellStyle name="Normal 15 2 2 3" xfId="9591" xr:uid="{00000000-0005-0000-0000-000078250000}"/>
    <cellStyle name="Normal 15 2 2 3 10" xfId="9592" xr:uid="{00000000-0005-0000-0000-000079250000}"/>
    <cellStyle name="Normal 15 2 2 3 10 2" xfId="9593" xr:uid="{00000000-0005-0000-0000-00007A250000}"/>
    <cellStyle name="Normal 15 2 2 3 11" xfId="9594" xr:uid="{00000000-0005-0000-0000-00007B250000}"/>
    <cellStyle name="Normal 15 2 2 3 2" xfId="9595" xr:uid="{00000000-0005-0000-0000-00007C250000}"/>
    <cellStyle name="Normal 15 2 2 3 2 2" xfId="9596" xr:uid="{00000000-0005-0000-0000-00007D250000}"/>
    <cellStyle name="Normal 15 2 2 3 2 2 2" xfId="9597" xr:uid="{00000000-0005-0000-0000-00007E250000}"/>
    <cellStyle name="Normal 15 2 2 3 2 2 2 2" xfId="9598" xr:uid="{00000000-0005-0000-0000-00007F250000}"/>
    <cellStyle name="Normal 15 2 2 3 2 2 2 2 2" xfId="9599" xr:uid="{00000000-0005-0000-0000-000080250000}"/>
    <cellStyle name="Normal 15 2 2 3 2 2 2 3" xfId="9600" xr:uid="{00000000-0005-0000-0000-000081250000}"/>
    <cellStyle name="Normal 15 2 2 3 2 2 3" xfId="9601" xr:uid="{00000000-0005-0000-0000-000082250000}"/>
    <cellStyle name="Normal 15 2 2 3 2 2 3 2" xfId="9602" xr:uid="{00000000-0005-0000-0000-000083250000}"/>
    <cellStyle name="Normal 15 2 2 3 2 2 3 2 2" xfId="9603" xr:uid="{00000000-0005-0000-0000-000084250000}"/>
    <cellStyle name="Normal 15 2 2 3 2 2 3 3" xfId="9604" xr:uid="{00000000-0005-0000-0000-000085250000}"/>
    <cellStyle name="Normal 15 2 2 3 2 2 4" xfId="9605" xr:uid="{00000000-0005-0000-0000-000086250000}"/>
    <cellStyle name="Normal 15 2 2 3 2 2 4 2" xfId="9606" xr:uid="{00000000-0005-0000-0000-000087250000}"/>
    <cellStyle name="Normal 15 2 2 3 2 2 4 2 2" xfId="9607" xr:uid="{00000000-0005-0000-0000-000088250000}"/>
    <cellStyle name="Normal 15 2 2 3 2 2 4 3" xfId="9608" xr:uid="{00000000-0005-0000-0000-000089250000}"/>
    <cellStyle name="Normal 15 2 2 3 2 2 5" xfId="9609" xr:uid="{00000000-0005-0000-0000-00008A250000}"/>
    <cellStyle name="Normal 15 2 2 3 2 2 5 2" xfId="9610" xr:uid="{00000000-0005-0000-0000-00008B250000}"/>
    <cellStyle name="Normal 15 2 2 3 2 2 6" xfId="9611" xr:uid="{00000000-0005-0000-0000-00008C250000}"/>
    <cellStyle name="Normal 15 2 2 3 2 2 6 2" xfId="9612" xr:uid="{00000000-0005-0000-0000-00008D250000}"/>
    <cellStyle name="Normal 15 2 2 3 2 2 7" xfId="9613" xr:uid="{00000000-0005-0000-0000-00008E250000}"/>
    <cellStyle name="Normal 15 2 2 3 2 3" xfId="9614" xr:uid="{00000000-0005-0000-0000-00008F250000}"/>
    <cellStyle name="Normal 15 2 2 3 2 3 2" xfId="9615" xr:uid="{00000000-0005-0000-0000-000090250000}"/>
    <cellStyle name="Normal 15 2 2 3 2 3 2 2" xfId="9616" xr:uid="{00000000-0005-0000-0000-000091250000}"/>
    <cellStyle name="Normal 15 2 2 3 2 3 2 2 2" xfId="9617" xr:uid="{00000000-0005-0000-0000-000092250000}"/>
    <cellStyle name="Normal 15 2 2 3 2 3 2 3" xfId="9618" xr:uid="{00000000-0005-0000-0000-000093250000}"/>
    <cellStyle name="Normal 15 2 2 3 2 3 3" xfId="9619" xr:uid="{00000000-0005-0000-0000-000094250000}"/>
    <cellStyle name="Normal 15 2 2 3 2 3 3 2" xfId="9620" xr:uid="{00000000-0005-0000-0000-000095250000}"/>
    <cellStyle name="Normal 15 2 2 3 2 3 3 2 2" xfId="9621" xr:uid="{00000000-0005-0000-0000-000096250000}"/>
    <cellStyle name="Normal 15 2 2 3 2 3 3 3" xfId="9622" xr:uid="{00000000-0005-0000-0000-000097250000}"/>
    <cellStyle name="Normal 15 2 2 3 2 3 4" xfId="9623" xr:uid="{00000000-0005-0000-0000-000098250000}"/>
    <cellStyle name="Normal 15 2 2 3 2 3 4 2" xfId="9624" xr:uid="{00000000-0005-0000-0000-000099250000}"/>
    <cellStyle name="Normal 15 2 2 3 2 3 4 2 2" xfId="9625" xr:uid="{00000000-0005-0000-0000-00009A250000}"/>
    <cellStyle name="Normal 15 2 2 3 2 3 4 3" xfId="9626" xr:uid="{00000000-0005-0000-0000-00009B250000}"/>
    <cellStyle name="Normal 15 2 2 3 2 3 5" xfId="9627" xr:uid="{00000000-0005-0000-0000-00009C250000}"/>
    <cellStyle name="Normal 15 2 2 3 2 3 5 2" xfId="9628" xr:uid="{00000000-0005-0000-0000-00009D250000}"/>
    <cellStyle name="Normal 15 2 2 3 2 3 6" xfId="9629" xr:uid="{00000000-0005-0000-0000-00009E250000}"/>
    <cellStyle name="Normal 15 2 2 3 2 3 6 2" xfId="9630" xr:uid="{00000000-0005-0000-0000-00009F250000}"/>
    <cellStyle name="Normal 15 2 2 3 2 3 7" xfId="9631" xr:uid="{00000000-0005-0000-0000-0000A0250000}"/>
    <cellStyle name="Normal 15 2 2 3 2 4" xfId="9632" xr:uid="{00000000-0005-0000-0000-0000A1250000}"/>
    <cellStyle name="Normal 15 2 2 3 2 4 2" xfId="9633" xr:uid="{00000000-0005-0000-0000-0000A2250000}"/>
    <cellStyle name="Normal 15 2 2 3 2 4 2 2" xfId="9634" xr:uid="{00000000-0005-0000-0000-0000A3250000}"/>
    <cellStyle name="Normal 15 2 2 3 2 4 3" xfId="9635" xr:uid="{00000000-0005-0000-0000-0000A4250000}"/>
    <cellStyle name="Normal 15 2 2 3 2 5" xfId="9636" xr:uid="{00000000-0005-0000-0000-0000A5250000}"/>
    <cellStyle name="Normal 15 2 2 3 2 5 2" xfId="9637" xr:uid="{00000000-0005-0000-0000-0000A6250000}"/>
    <cellStyle name="Normal 15 2 2 3 2 5 2 2" xfId="9638" xr:uid="{00000000-0005-0000-0000-0000A7250000}"/>
    <cellStyle name="Normal 15 2 2 3 2 5 3" xfId="9639" xr:uid="{00000000-0005-0000-0000-0000A8250000}"/>
    <cellStyle name="Normal 15 2 2 3 2 6" xfId="9640" xr:uid="{00000000-0005-0000-0000-0000A9250000}"/>
    <cellStyle name="Normal 15 2 2 3 2 6 2" xfId="9641" xr:uid="{00000000-0005-0000-0000-0000AA250000}"/>
    <cellStyle name="Normal 15 2 2 3 2 6 2 2" xfId="9642" xr:uid="{00000000-0005-0000-0000-0000AB250000}"/>
    <cellStyle name="Normal 15 2 2 3 2 6 3" xfId="9643" xr:uid="{00000000-0005-0000-0000-0000AC250000}"/>
    <cellStyle name="Normal 15 2 2 3 2 7" xfId="9644" xr:uid="{00000000-0005-0000-0000-0000AD250000}"/>
    <cellStyle name="Normal 15 2 2 3 2 7 2" xfId="9645" xr:uid="{00000000-0005-0000-0000-0000AE250000}"/>
    <cellStyle name="Normal 15 2 2 3 2 8" xfId="9646" xr:uid="{00000000-0005-0000-0000-0000AF250000}"/>
    <cellStyle name="Normal 15 2 2 3 2 8 2" xfId="9647" xr:uid="{00000000-0005-0000-0000-0000B0250000}"/>
    <cellStyle name="Normal 15 2 2 3 2 9" xfId="9648" xr:uid="{00000000-0005-0000-0000-0000B1250000}"/>
    <cellStyle name="Normal 15 2 2 3 3" xfId="9649" xr:uid="{00000000-0005-0000-0000-0000B2250000}"/>
    <cellStyle name="Normal 15 2 2 3 3 2" xfId="9650" xr:uid="{00000000-0005-0000-0000-0000B3250000}"/>
    <cellStyle name="Normal 15 2 2 3 3 2 2" xfId="9651" xr:uid="{00000000-0005-0000-0000-0000B4250000}"/>
    <cellStyle name="Normal 15 2 2 3 3 2 2 2" xfId="9652" xr:uid="{00000000-0005-0000-0000-0000B5250000}"/>
    <cellStyle name="Normal 15 2 2 3 3 2 2 2 2" xfId="9653" xr:uid="{00000000-0005-0000-0000-0000B6250000}"/>
    <cellStyle name="Normal 15 2 2 3 3 2 2 3" xfId="9654" xr:uid="{00000000-0005-0000-0000-0000B7250000}"/>
    <cellStyle name="Normal 15 2 2 3 3 2 3" xfId="9655" xr:uid="{00000000-0005-0000-0000-0000B8250000}"/>
    <cellStyle name="Normal 15 2 2 3 3 2 3 2" xfId="9656" xr:uid="{00000000-0005-0000-0000-0000B9250000}"/>
    <cellStyle name="Normal 15 2 2 3 3 2 3 2 2" xfId="9657" xr:uid="{00000000-0005-0000-0000-0000BA250000}"/>
    <cellStyle name="Normal 15 2 2 3 3 2 3 3" xfId="9658" xr:uid="{00000000-0005-0000-0000-0000BB250000}"/>
    <cellStyle name="Normal 15 2 2 3 3 2 4" xfId="9659" xr:uid="{00000000-0005-0000-0000-0000BC250000}"/>
    <cellStyle name="Normal 15 2 2 3 3 2 4 2" xfId="9660" xr:uid="{00000000-0005-0000-0000-0000BD250000}"/>
    <cellStyle name="Normal 15 2 2 3 3 2 4 2 2" xfId="9661" xr:uid="{00000000-0005-0000-0000-0000BE250000}"/>
    <cellStyle name="Normal 15 2 2 3 3 2 4 3" xfId="9662" xr:uid="{00000000-0005-0000-0000-0000BF250000}"/>
    <cellStyle name="Normal 15 2 2 3 3 2 5" xfId="9663" xr:uid="{00000000-0005-0000-0000-0000C0250000}"/>
    <cellStyle name="Normal 15 2 2 3 3 2 5 2" xfId="9664" xr:uid="{00000000-0005-0000-0000-0000C1250000}"/>
    <cellStyle name="Normal 15 2 2 3 3 2 6" xfId="9665" xr:uid="{00000000-0005-0000-0000-0000C2250000}"/>
    <cellStyle name="Normal 15 2 2 3 3 2 6 2" xfId="9666" xr:uid="{00000000-0005-0000-0000-0000C3250000}"/>
    <cellStyle name="Normal 15 2 2 3 3 2 7" xfId="9667" xr:uid="{00000000-0005-0000-0000-0000C4250000}"/>
    <cellStyle name="Normal 15 2 2 3 3 3" xfId="9668" xr:uid="{00000000-0005-0000-0000-0000C5250000}"/>
    <cellStyle name="Normal 15 2 2 3 3 3 2" xfId="9669" xr:uid="{00000000-0005-0000-0000-0000C6250000}"/>
    <cellStyle name="Normal 15 2 2 3 3 3 2 2" xfId="9670" xr:uid="{00000000-0005-0000-0000-0000C7250000}"/>
    <cellStyle name="Normal 15 2 2 3 3 3 3" xfId="9671" xr:uid="{00000000-0005-0000-0000-0000C8250000}"/>
    <cellStyle name="Normal 15 2 2 3 3 4" xfId="9672" xr:uid="{00000000-0005-0000-0000-0000C9250000}"/>
    <cellStyle name="Normal 15 2 2 3 3 4 2" xfId="9673" xr:uid="{00000000-0005-0000-0000-0000CA250000}"/>
    <cellStyle name="Normal 15 2 2 3 3 4 2 2" xfId="9674" xr:uid="{00000000-0005-0000-0000-0000CB250000}"/>
    <cellStyle name="Normal 15 2 2 3 3 4 3" xfId="9675" xr:uid="{00000000-0005-0000-0000-0000CC250000}"/>
    <cellStyle name="Normal 15 2 2 3 3 5" xfId="9676" xr:uid="{00000000-0005-0000-0000-0000CD250000}"/>
    <cellStyle name="Normal 15 2 2 3 3 5 2" xfId="9677" xr:uid="{00000000-0005-0000-0000-0000CE250000}"/>
    <cellStyle name="Normal 15 2 2 3 3 5 2 2" xfId="9678" xr:uid="{00000000-0005-0000-0000-0000CF250000}"/>
    <cellStyle name="Normal 15 2 2 3 3 5 3" xfId="9679" xr:uid="{00000000-0005-0000-0000-0000D0250000}"/>
    <cellStyle name="Normal 15 2 2 3 3 6" xfId="9680" xr:uid="{00000000-0005-0000-0000-0000D1250000}"/>
    <cellStyle name="Normal 15 2 2 3 3 6 2" xfId="9681" xr:uid="{00000000-0005-0000-0000-0000D2250000}"/>
    <cellStyle name="Normal 15 2 2 3 3 7" xfId="9682" xr:uid="{00000000-0005-0000-0000-0000D3250000}"/>
    <cellStyle name="Normal 15 2 2 3 3 7 2" xfId="9683" xr:uid="{00000000-0005-0000-0000-0000D4250000}"/>
    <cellStyle name="Normal 15 2 2 3 3 8" xfId="9684" xr:uid="{00000000-0005-0000-0000-0000D5250000}"/>
    <cellStyle name="Normal 15 2 2 3 4" xfId="9685" xr:uid="{00000000-0005-0000-0000-0000D6250000}"/>
    <cellStyle name="Normal 15 2 2 3 4 2" xfId="9686" xr:uid="{00000000-0005-0000-0000-0000D7250000}"/>
    <cellStyle name="Normal 15 2 2 3 4 2 2" xfId="9687" xr:uid="{00000000-0005-0000-0000-0000D8250000}"/>
    <cellStyle name="Normal 15 2 2 3 4 2 2 2" xfId="9688" xr:uid="{00000000-0005-0000-0000-0000D9250000}"/>
    <cellStyle name="Normal 15 2 2 3 4 2 3" xfId="9689" xr:uid="{00000000-0005-0000-0000-0000DA250000}"/>
    <cellStyle name="Normal 15 2 2 3 4 3" xfId="9690" xr:uid="{00000000-0005-0000-0000-0000DB250000}"/>
    <cellStyle name="Normal 15 2 2 3 4 3 2" xfId="9691" xr:uid="{00000000-0005-0000-0000-0000DC250000}"/>
    <cellStyle name="Normal 15 2 2 3 4 3 2 2" xfId="9692" xr:uid="{00000000-0005-0000-0000-0000DD250000}"/>
    <cellStyle name="Normal 15 2 2 3 4 3 3" xfId="9693" xr:uid="{00000000-0005-0000-0000-0000DE250000}"/>
    <cellStyle name="Normal 15 2 2 3 4 4" xfId="9694" xr:uid="{00000000-0005-0000-0000-0000DF250000}"/>
    <cellStyle name="Normal 15 2 2 3 4 4 2" xfId="9695" xr:uid="{00000000-0005-0000-0000-0000E0250000}"/>
    <cellStyle name="Normal 15 2 2 3 4 4 2 2" xfId="9696" xr:uid="{00000000-0005-0000-0000-0000E1250000}"/>
    <cellStyle name="Normal 15 2 2 3 4 4 3" xfId="9697" xr:uid="{00000000-0005-0000-0000-0000E2250000}"/>
    <cellStyle name="Normal 15 2 2 3 4 5" xfId="9698" xr:uid="{00000000-0005-0000-0000-0000E3250000}"/>
    <cellStyle name="Normal 15 2 2 3 4 5 2" xfId="9699" xr:uid="{00000000-0005-0000-0000-0000E4250000}"/>
    <cellStyle name="Normal 15 2 2 3 4 6" xfId="9700" xr:uid="{00000000-0005-0000-0000-0000E5250000}"/>
    <cellStyle name="Normal 15 2 2 3 4 6 2" xfId="9701" xr:uid="{00000000-0005-0000-0000-0000E6250000}"/>
    <cellStyle name="Normal 15 2 2 3 4 7" xfId="9702" xr:uid="{00000000-0005-0000-0000-0000E7250000}"/>
    <cellStyle name="Normal 15 2 2 3 5" xfId="9703" xr:uid="{00000000-0005-0000-0000-0000E8250000}"/>
    <cellStyle name="Normal 15 2 2 3 5 2" xfId="9704" xr:uid="{00000000-0005-0000-0000-0000E9250000}"/>
    <cellStyle name="Normal 15 2 2 3 5 2 2" xfId="9705" xr:uid="{00000000-0005-0000-0000-0000EA250000}"/>
    <cellStyle name="Normal 15 2 2 3 5 2 2 2" xfId="9706" xr:uid="{00000000-0005-0000-0000-0000EB250000}"/>
    <cellStyle name="Normal 15 2 2 3 5 2 3" xfId="9707" xr:uid="{00000000-0005-0000-0000-0000EC250000}"/>
    <cellStyle name="Normal 15 2 2 3 5 3" xfId="9708" xr:uid="{00000000-0005-0000-0000-0000ED250000}"/>
    <cellStyle name="Normal 15 2 2 3 5 3 2" xfId="9709" xr:uid="{00000000-0005-0000-0000-0000EE250000}"/>
    <cellStyle name="Normal 15 2 2 3 5 3 2 2" xfId="9710" xr:uid="{00000000-0005-0000-0000-0000EF250000}"/>
    <cellStyle name="Normal 15 2 2 3 5 3 3" xfId="9711" xr:uid="{00000000-0005-0000-0000-0000F0250000}"/>
    <cellStyle name="Normal 15 2 2 3 5 4" xfId="9712" xr:uid="{00000000-0005-0000-0000-0000F1250000}"/>
    <cellStyle name="Normal 15 2 2 3 5 4 2" xfId="9713" xr:uid="{00000000-0005-0000-0000-0000F2250000}"/>
    <cellStyle name="Normal 15 2 2 3 5 4 2 2" xfId="9714" xr:uid="{00000000-0005-0000-0000-0000F3250000}"/>
    <cellStyle name="Normal 15 2 2 3 5 4 3" xfId="9715" xr:uid="{00000000-0005-0000-0000-0000F4250000}"/>
    <cellStyle name="Normal 15 2 2 3 5 5" xfId="9716" xr:uid="{00000000-0005-0000-0000-0000F5250000}"/>
    <cellStyle name="Normal 15 2 2 3 5 5 2" xfId="9717" xr:uid="{00000000-0005-0000-0000-0000F6250000}"/>
    <cellStyle name="Normal 15 2 2 3 5 6" xfId="9718" xr:uid="{00000000-0005-0000-0000-0000F7250000}"/>
    <cellStyle name="Normal 15 2 2 3 5 6 2" xfId="9719" xr:uid="{00000000-0005-0000-0000-0000F8250000}"/>
    <cellStyle name="Normal 15 2 2 3 5 7" xfId="9720" xr:uid="{00000000-0005-0000-0000-0000F9250000}"/>
    <cellStyle name="Normal 15 2 2 3 6" xfId="9721" xr:uid="{00000000-0005-0000-0000-0000FA250000}"/>
    <cellStyle name="Normal 15 2 2 3 6 2" xfId="9722" xr:uid="{00000000-0005-0000-0000-0000FB250000}"/>
    <cellStyle name="Normal 15 2 2 3 6 2 2" xfId="9723" xr:uid="{00000000-0005-0000-0000-0000FC250000}"/>
    <cellStyle name="Normal 15 2 2 3 6 3" xfId="9724" xr:uid="{00000000-0005-0000-0000-0000FD250000}"/>
    <cellStyle name="Normal 15 2 2 3 7" xfId="9725" xr:uid="{00000000-0005-0000-0000-0000FE250000}"/>
    <cellStyle name="Normal 15 2 2 3 7 2" xfId="9726" xr:uid="{00000000-0005-0000-0000-0000FF250000}"/>
    <cellStyle name="Normal 15 2 2 3 7 2 2" xfId="9727" xr:uid="{00000000-0005-0000-0000-000000260000}"/>
    <cellStyle name="Normal 15 2 2 3 7 3" xfId="9728" xr:uid="{00000000-0005-0000-0000-000001260000}"/>
    <cellStyle name="Normal 15 2 2 3 8" xfId="9729" xr:uid="{00000000-0005-0000-0000-000002260000}"/>
    <cellStyle name="Normal 15 2 2 3 8 2" xfId="9730" xr:uid="{00000000-0005-0000-0000-000003260000}"/>
    <cellStyle name="Normal 15 2 2 3 8 2 2" xfId="9731" xr:uid="{00000000-0005-0000-0000-000004260000}"/>
    <cellStyle name="Normal 15 2 2 3 8 3" xfId="9732" xr:uid="{00000000-0005-0000-0000-000005260000}"/>
    <cellStyle name="Normal 15 2 2 3 9" xfId="9733" xr:uid="{00000000-0005-0000-0000-000006260000}"/>
    <cellStyle name="Normal 15 2 2 3 9 2" xfId="9734" xr:uid="{00000000-0005-0000-0000-000007260000}"/>
    <cellStyle name="Normal 15 2 2 4" xfId="9735" xr:uid="{00000000-0005-0000-0000-000008260000}"/>
    <cellStyle name="Normal 15 2 2 4 2" xfId="9736" xr:uid="{00000000-0005-0000-0000-000009260000}"/>
    <cellStyle name="Normal 15 2 2 4 2 2" xfId="9737" xr:uid="{00000000-0005-0000-0000-00000A260000}"/>
    <cellStyle name="Normal 15 2 2 4 2 2 2" xfId="9738" xr:uid="{00000000-0005-0000-0000-00000B260000}"/>
    <cellStyle name="Normal 15 2 2 4 2 2 2 2" xfId="9739" xr:uid="{00000000-0005-0000-0000-00000C260000}"/>
    <cellStyle name="Normal 15 2 2 4 2 2 3" xfId="9740" xr:uid="{00000000-0005-0000-0000-00000D260000}"/>
    <cellStyle name="Normal 15 2 2 4 2 3" xfId="9741" xr:uid="{00000000-0005-0000-0000-00000E260000}"/>
    <cellStyle name="Normal 15 2 2 4 2 3 2" xfId="9742" xr:uid="{00000000-0005-0000-0000-00000F260000}"/>
    <cellStyle name="Normal 15 2 2 4 2 3 2 2" xfId="9743" xr:uid="{00000000-0005-0000-0000-000010260000}"/>
    <cellStyle name="Normal 15 2 2 4 2 3 3" xfId="9744" xr:uid="{00000000-0005-0000-0000-000011260000}"/>
    <cellStyle name="Normal 15 2 2 4 2 4" xfId="9745" xr:uid="{00000000-0005-0000-0000-000012260000}"/>
    <cellStyle name="Normal 15 2 2 4 2 4 2" xfId="9746" xr:uid="{00000000-0005-0000-0000-000013260000}"/>
    <cellStyle name="Normal 15 2 2 4 2 4 2 2" xfId="9747" xr:uid="{00000000-0005-0000-0000-000014260000}"/>
    <cellStyle name="Normal 15 2 2 4 2 4 3" xfId="9748" xr:uid="{00000000-0005-0000-0000-000015260000}"/>
    <cellStyle name="Normal 15 2 2 4 2 5" xfId="9749" xr:uid="{00000000-0005-0000-0000-000016260000}"/>
    <cellStyle name="Normal 15 2 2 4 2 5 2" xfId="9750" xr:uid="{00000000-0005-0000-0000-000017260000}"/>
    <cellStyle name="Normal 15 2 2 4 2 6" xfId="9751" xr:uid="{00000000-0005-0000-0000-000018260000}"/>
    <cellStyle name="Normal 15 2 2 4 2 6 2" xfId="9752" xr:uid="{00000000-0005-0000-0000-000019260000}"/>
    <cellStyle name="Normal 15 2 2 4 2 7" xfId="9753" xr:uid="{00000000-0005-0000-0000-00001A260000}"/>
    <cellStyle name="Normal 15 2 2 4 3" xfId="9754" xr:uid="{00000000-0005-0000-0000-00001B260000}"/>
    <cellStyle name="Normal 15 2 2 4 3 2" xfId="9755" xr:uid="{00000000-0005-0000-0000-00001C260000}"/>
    <cellStyle name="Normal 15 2 2 4 3 2 2" xfId="9756" xr:uid="{00000000-0005-0000-0000-00001D260000}"/>
    <cellStyle name="Normal 15 2 2 4 3 2 2 2" xfId="9757" xr:uid="{00000000-0005-0000-0000-00001E260000}"/>
    <cellStyle name="Normal 15 2 2 4 3 2 3" xfId="9758" xr:uid="{00000000-0005-0000-0000-00001F260000}"/>
    <cellStyle name="Normal 15 2 2 4 3 3" xfId="9759" xr:uid="{00000000-0005-0000-0000-000020260000}"/>
    <cellStyle name="Normal 15 2 2 4 3 3 2" xfId="9760" xr:uid="{00000000-0005-0000-0000-000021260000}"/>
    <cellStyle name="Normal 15 2 2 4 3 3 2 2" xfId="9761" xr:uid="{00000000-0005-0000-0000-000022260000}"/>
    <cellStyle name="Normal 15 2 2 4 3 3 3" xfId="9762" xr:uid="{00000000-0005-0000-0000-000023260000}"/>
    <cellStyle name="Normal 15 2 2 4 3 4" xfId="9763" xr:uid="{00000000-0005-0000-0000-000024260000}"/>
    <cellStyle name="Normal 15 2 2 4 3 4 2" xfId="9764" xr:uid="{00000000-0005-0000-0000-000025260000}"/>
    <cellStyle name="Normal 15 2 2 4 3 4 2 2" xfId="9765" xr:uid="{00000000-0005-0000-0000-000026260000}"/>
    <cellStyle name="Normal 15 2 2 4 3 4 3" xfId="9766" xr:uid="{00000000-0005-0000-0000-000027260000}"/>
    <cellStyle name="Normal 15 2 2 4 3 5" xfId="9767" xr:uid="{00000000-0005-0000-0000-000028260000}"/>
    <cellStyle name="Normal 15 2 2 4 3 5 2" xfId="9768" xr:uid="{00000000-0005-0000-0000-000029260000}"/>
    <cellStyle name="Normal 15 2 2 4 3 6" xfId="9769" xr:uid="{00000000-0005-0000-0000-00002A260000}"/>
    <cellStyle name="Normal 15 2 2 4 3 6 2" xfId="9770" xr:uid="{00000000-0005-0000-0000-00002B260000}"/>
    <cellStyle name="Normal 15 2 2 4 3 7" xfId="9771" xr:uid="{00000000-0005-0000-0000-00002C260000}"/>
    <cellStyle name="Normal 15 2 2 4 4" xfId="9772" xr:uid="{00000000-0005-0000-0000-00002D260000}"/>
    <cellStyle name="Normal 15 2 2 4 4 2" xfId="9773" xr:uid="{00000000-0005-0000-0000-00002E260000}"/>
    <cellStyle name="Normal 15 2 2 4 4 2 2" xfId="9774" xr:uid="{00000000-0005-0000-0000-00002F260000}"/>
    <cellStyle name="Normal 15 2 2 4 4 3" xfId="9775" xr:uid="{00000000-0005-0000-0000-000030260000}"/>
    <cellStyle name="Normal 15 2 2 4 5" xfId="9776" xr:uid="{00000000-0005-0000-0000-000031260000}"/>
    <cellStyle name="Normal 15 2 2 4 5 2" xfId="9777" xr:uid="{00000000-0005-0000-0000-000032260000}"/>
    <cellStyle name="Normal 15 2 2 4 5 2 2" xfId="9778" xr:uid="{00000000-0005-0000-0000-000033260000}"/>
    <cellStyle name="Normal 15 2 2 4 5 3" xfId="9779" xr:uid="{00000000-0005-0000-0000-000034260000}"/>
    <cellStyle name="Normal 15 2 2 4 6" xfId="9780" xr:uid="{00000000-0005-0000-0000-000035260000}"/>
    <cellStyle name="Normal 15 2 2 4 6 2" xfId="9781" xr:uid="{00000000-0005-0000-0000-000036260000}"/>
    <cellStyle name="Normal 15 2 2 4 6 2 2" xfId="9782" xr:uid="{00000000-0005-0000-0000-000037260000}"/>
    <cellStyle name="Normal 15 2 2 4 6 3" xfId="9783" xr:uid="{00000000-0005-0000-0000-000038260000}"/>
    <cellStyle name="Normal 15 2 2 4 7" xfId="9784" xr:uid="{00000000-0005-0000-0000-000039260000}"/>
    <cellStyle name="Normal 15 2 2 4 7 2" xfId="9785" xr:uid="{00000000-0005-0000-0000-00003A260000}"/>
    <cellStyle name="Normal 15 2 2 4 8" xfId="9786" xr:uid="{00000000-0005-0000-0000-00003B260000}"/>
    <cellStyle name="Normal 15 2 2 4 8 2" xfId="9787" xr:uid="{00000000-0005-0000-0000-00003C260000}"/>
    <cellStyle name="Normal 15 2 2 4 9" xfId="9788" xr:uid="{00000000-0005-0000-0000-00003D260000}"/>
    <cellStyle name="Normal 15 2 2 5" xfId="9789" xr:uid="{00000000-0005-0000-0000-00003E260000}"/>
    <cellStyle name="Normal 15 2 2 5 2" xfId="9790" xr:uid="{00000000-0005-0000-0000-00003F260000}"/>
    <cellStyle name="Normal 15 2 2 5 2 2" xfId="9791" xr:uid="{00000000-0005-0000-0000-000040260000}"/>
    <cellStyle name="Normal 15 2 2 5 2 2 2" xfId="9792" xr:uid="{00000000-0005-0000-0000-000041260000}"/>
    <cellStyle name="Normal 15 2 2 5 2 3" xfId="9793" xr:uid="{00000000-0005-0000-0000-000042260000}"/>
    <cellStyle name="Normal 15 2 2 5 3" xfId="9794" xr:uid="{00000000-0005-0000-0000-000043260000}"/>
    <cellStyle name="Normal 15 2 2 5 3 2" xfId="9795" xr:uid="{00000000-0005-0000-0000-000044260000}"/>
    <cellStyle name="Normal 15 2 2 5 3 2 2" xfId="9796" xr:uid="{00000000-0005-0000-0000-000045260000}"/>
    <cellStyle name="Normal 15 2 2 5 3 3" xfId="9797" xr:uid="{00000000-0005-0000-0000-000046260000}"/>
    <cellStyle name="Normal 15 2 2 5 4" xfId="9798" xr:uid="{00000000-0005-0000-0000-000047260000}"/>
    <cellStyle name="Normal 15 2 2 5 4 2" xfId="9799" xr:uid="{00000000-0005-0000-0000-000048260000}"/>
    <cellStyle name="Normal 15 2 2 5 4 2 2" xfId="9800" xr:uid="{00000000-0005-0000-0000-000049260000}"/>
    <cellStyle name="Normal 15 2 2 5 4 3" xfId="9801" xr:uid="{00000000-0005-0000-0000-00004A260000}"/>
    <cellStyle name="Normal 15 2 2 5 5" xfId="9802" xr:uid="{00000000-0005-0000-0000-00004B260000}"/>
    <cellStyle name="Normal 15 2 2 5 5 2" xfId="9803" xr:uid="{00000000-0005-0000-0000-00004C260000}"/>
    <cellStyle name="Normal 15 2 2 5 6" xfId="9804" xr:uid="{00000000-0005-0000-0000-00004D260000}"/>
    <cellStyle name="Normal 15 2 2 5 6 2" xfId="9805" xr:uid="{00000000-0005-0000-0000-00004E260000}"/>
    <cellStyle name="Normal 15 2 2 5 7" xfId="9806" xr:uid="{00000000-0005-0000-0000-00004F260000}"/>
    <cellStyle name="Normal 15 2 2 6" xfId="9807" xr:uid="{00000000-0005-0000-0000-000050260000}"/>
    <cellStyle name="Normal 15 2 2 6 2" xfId="9808" xr:uid="{00000000-0005-0000-0000-000051260000}"/>
    <cellStyle name="Normal 15 2 2 6 2 2" xfId="9809" xr:uid="{00000000-0005-0000-0000-000052260000}"/>
    <cellStyle name="Normal 15 2 2 6 2 2 2" xfId="9810" xr:uid="{00000000-0005-0000-0000-000053260000}"/>
    <cellStyle name="Normal 15 2 2 6 2 3" xfId="9811" xr:uid="{00000000-0005-0000-0000-000054260000}"/>
    <cellStyle name="Normal 15 2 2 6 3" xfId="9812" xr:uid="{00000000-0005-0000-0000-000055260000}"/>
    <cellStyle name="Normal 15 2 2 6 3 2" xfId="9813" xr:uid="{00000000-0005-0000-0000-000056260000}"/>
    <cellStyle name="Normal 15 2 2 6 3 2 2" xfId="9814" xr:uid="{00000000-0005-0000-0000-000057260000}"/>
    <cellStyle name="Normal 15 2 2 6 3 3" xfId="9815" xr:uid="{00000000-0005-0000-0000-000058260000}"/>
    <cellStyle name="Normal 15 2 2 6 4" xfId="9816" xr:uid="{00000000-0005-0000-0000-000059260000}"/>
    <cellStyle name="Normal 15 2 2 6 4 2" xfId="9817" xr:uid="{00000000-0005-0000-0000-00005A260000}"/>
    <cellStyle name="Normal 15 2 2 6 4 2 2" xfId="9818" xr:uid="{00000000-0005-0000-0000-00005B260000}"/>
    <cellStyle name="Normal 15 2 2 6 4 3" xfId="9819" xr:uid="{00000000-0005-0000-0000-00005C260000}"/>
    <cellStyle name="Normal 15 2 2 6 5" xfId="9820" xr:uid="{00000000-0005-0000-0000-00005D260000}"/>
    <cellStyle name="Normal 15 2 2 6 5 2" xfId="9821" xr:uid="{00000000-0005-0000-0000-00005E260000}"/>
    <cellStyle name="Normal 15 2 2 6 6" xfId="9822" xr:uid="{00000000-0005-0000-0000-00005F260000}"/>
    <cellStyle name="Normal 15 2 2 6 6 2" xfId="9823" xr:uid="{00000000-0005-0000-0000-000060260000}"/>
    <cellStyle name="Normal 15 2 2 6 7" xfId="9824" xr:uid="{00000000-0005-0000-0000-000061260000}"/>
    <cellStyle name="Normal 15 2 2 7" xfId="9825" xr:uid="{00000000-0005-0000-0000-000062260000}"/>
    <cellStyle name="Normal 15 2 2 7 2" xfId="9826" xr:uid="{00000000-0005-0000-0000-000063260000}"/>
    <cellStyle name="Normal 15 2 2 7 2 2" xfId="9827" xr:uid="{00000000-0005-0000-0000-000064260000}"/>
    <cellStyle name="Normal 15 2 2 7 3" xfId="9828" xr:uid="{00000000-0005-0000-0000-000065260000}"/>
    <cellStyle name="Normal 15 2 2 8" xfId="9829" xr:uid="{00000000-0005-0000-0000-000066260000}"/>
    <cellStyle name="Normal 15 2 2 8 2" xfId="9830" xr:uid="{00000000-0005-0000-0000-000067260000}"/>
    <cellStyle name="Normal 15 2 2 8 2 2" xfId="9831" xr:uid="{00000000-0005-0000-0000-000068260000}"/>
    <cellStyle name="Normal 15 2 2 8 3" xfId="9832" xr:uid="{00000000-0005-0000-0000-000069260000}"/>
    <cellStyle name="Normal 15 2 2 9" xfId="9833" xr:uid="{00000000-0005-0000-0000-00006A260000}"/>
    <cellStyle name="Normal 15 2 2 9 2" xfId="9834" xr:uid="{00000000-0005-0000-0000-00006B260000}"/>
    <cellStyle name="Normal 15 2 2 9 2 2" xfId="9835" xr:uid="{00000000-0005-0000-0000-00006C260000}"/>
    <cellStyle name="Normal 15 2 2 9 3" xfId="9836" xr:uid="{00000000-0005-0000-0000-00006D260000}"/>
    <cellStyle name="Normal 15 2 2_Confidential Information" xfId="9837" xr:uid="{00000000-0005-0000-0000-00006E260000}"/>
    <cellStyle name="Normal 15 2 3" xfId="9838" xr:uid="{00000000-0005-0000-0000-00006F260000}"/>
    <cellStyle name="Normal 15 2 3 10" xfId="9839" xr:uid="{00000000-0005-0000-0000-000070260000}"/>
    <cellStyle name="Normal 15 2 3 10 2" xfId="9840" xr:uid="{00000000-0005-0000-0000-000071260000}"/>
    <cellStyle name="Normal 15 2 3 10 2 2" xfId="9841" xr:uid="{00000000-0005-0000-0000-000072260000}"/>
    <cellStyle name="Normal 15 2 3 10 3" xfId="9842" xr:uid="{00000000-0005-0000-0000-000073260000}"/>
    <cellStyle name="Normal 15 2 3 11" xfId="9843" xr:uid="{00000000-0005-0000-0000-000074260000}"/>
    <cellStyle name="Normal 15 2 3 11 2" xfId="9844" xr:uid="{00000000-0005-0000-0000-000075260000}"/>
    <cellStyle name="Normal 15 2 3 12" xfId="9845" xr:uid="{00000000-0005-0000-0000-000076260000}"/>
    <cellStyle name="Normal 15 2 3 12 2" xfId="9846" xr:uid="{00000000-0005-0000-0000-000077260000}"/>
    <cellStyle name="Normal 15 2 3 13" xfId="9847" xr:uid="{00000000-0005-0000-0000-000078260000}"/>
    <cellStyle name="Normal 15 2 3 2" xfId="9848" xr:uid="{00000000-0005-0000-0000-000079260000}"/>
    <cellStyle name="Normal 15 2 3 2 10" xfId="9849" xr:uid="{00000000-0005-0000-0000-00007A260000}"/>
    <cellStyle name="Normal 15 2 3 2 10 2" xfId="9850" xr:uid="{00000000-0005-0000-0000-00007B260000}"/>
    <cellStyle name="Normal 15 2 3 2 11" xfId="9851" xr:uid="{00000000-0005-0000-0000-00007C260000}"/>
    <cellStyle name="Normal 15 2 3 2 2" xfId="9852" xr:uid="{00000000-0005-0000-0000-00007D260000}"/>
    <cellStyle name="Normal 15 2 3 2 2 2" xfId="9853" xr:uid="{00000000-0005-0000-0000-00007E260000}"/>
    <cellStyle name="Normal 15 2 3 2 2 2 2" xfId="9854" xr:uid="{00000000-0005-0000-0000-00007F260000}"/>
    <cellStyle name="Normal 15 2 3 2 2 2 2 2" xfId="9855" xr:uid="{00000000-0005-0000-0000-000080260000}"/>
    <cellStyle name="Normal 15 2 3 2 2 2 2 2 2" xfId="9856" xr:uid="{00000000-0005-0000-0000-000081260000}"/>
    <cellStyle name="Normal 15 2 3 2 2 2 2 3" xfId="9857" xr:uid="{00000000-0005-0000-0000-000082260000}"/>
    <cellStyle name="Normal 15 2 3 2 2 2 3" xfId="9858" xr:uid="{00000000-0005-0000-0000-000083260000}"/>
    <cellStyle name="Normal 15 2 3 2 2 2 3 2" xfId="9859" xr:uid="{00000000-0005-0000-0000-000084260000}"/>
    <cellStyle name="Normal 15 2 3 2 2 2 3 2 2" xfId="9860" xr:uid="{00000000-0005-0000-0000-000085260000}"/>
    <cellStyle name="Normal 15 2 3 2 2 2 3 3" xfId="9861" xr:uid="{00000000-0005-0000-0000-000086260000}"/>
    <cellStyle name="Normal 15 2 3 2 2 2 4" xfId="9862" xr:uid="{00000000-0005-0000-0000-000087260000}"/>
    <cellStyle name="Normal 15 2 3 2 2 2 4 2" xfId="9863" xr:uid="{00000000-0005-0000-0000-000088260000}"/>
    <cellStyle name="Normal 15 2 3 2 2 2 4 2 2" xfId="9864" xr:uid="{00000000-0005-0000-0000-000089260000}"/>
    <cellStyle name="Normal 15 2 3 2 2 2 4 3" xfId="9865" xr:uid="{00000000-0005-0000-0000-00008A260000}"/>
    <cellStyle name="Normal 15 2 3 2 2 2 5" xfId="9866" xr:uid="{00000000-0005-0000-0000-00008B260000}"/>
    <cellStyle name="Normal 15 2 3 2 2 2 5 2" xfId="9867" xr:uid="{00000000-0005-0000-0000-00008C260000}"/>
    <cellStyle name="Normal 15 2 3 2 2 2 6" xfId="9868" xr:uid="{00000000-0005-0000-0000-00008D260000}"/>
    <cellStyle name="Normal 15 2 3 2 2 2 6 2" xfId="9869" xr:uid="{00000000-0005-0000-0000-00008E260000}"/>
    <cellStyle name="Normal 15 2 3 2 2 2 7" xfId="9870" xr:uid="{00000000-0005-0000-0000-00008F260000}"/>
    <cellStyle name="Normal 15 2 3 2 2 3" xfId="9871" xr:uid="{00000000-0005-0000-0000-000090260000}"/>
    <cellStyle name="Normal 15 2 3 2 2 3 2" xfId="9872" xr:uid="{00000000-0005-0000-0000-000091260000}"/>
    <cellStyle name="Normal 15 2 3 2 2 3 2 2" xfId="9873" xr:uid="{00000000-0005-0000-0000-000092260000}"/>
    <cellStyle name="Normal 15 2 3 2 2 3 2 2 2" xfId="9874" xr:uid="{00000000-0005-0000-0000-000093260000}"/>
    <cellStyle name="Normal 15 2 3 2 2 3 2 3" xfId="9875" xr:uid="{00000000-0005-0000-0000-000094260000}"/>
    <cellStyle name="Normal 15 2 3 2 2 3 3" xfId="9876" xr:uid="{00000000-0005-0000-0000-000095260000}"/>
    <cellStyle name="Normal 15 2 3 2 2 3 3 2" xfId="9877" xr:uid="{00000000-0005-0000-0000-000096260000}"/>
    <cellStyle name="Normal 15 2 3 2 2 3 3 2 2" xfId="9878" xr:uid="{00000000-0005-0000-0000-000097260000}"/>
    <cellStyle name="Normal 15 2 3 2 2 3 3 3" xfId="9879" xr:uid="{00000000-0005-0000-0000-000098260000}"/>
    <cellStyle name="Normal 15 2 3 2 2 3 4" xfId="9880" xr:uid="{00000000-0005-0000-0000-000099260000}"/>
    <cellStyle name="Normal 15 2 3 2 2 3 4 2" xfId="9881" xr:uid="{00000000-0005-0000-0000-00009A260000}"/>
    <cellStyle name="Normal 15 2 3 2 2 3 4 2 2" xfId="9882" xr:uid="{00000000-0005-0000-0000-00009B260000}"/>
    <cellStyle name="Normal 15 2 3 2 2 3 4 3" xfId="9883" xr:uid="{00000000-0005-0000-0000-00009C260000}"/>
    <cellStyle name="Normal 15 2 3 2 2 3 5" xfId="9884" xr:uid="{00000000-0005-0000-0000-00009D260000}"/>
    <cellStyle name="Normal 15 2 3 2 2 3 5 2" xfId="9885" xr:uid="{00000000-0005-0000-0000-00009E260000}"/>
    <cellStyle name="Normal 15 2 3 2 2 3 6" xfId="9886" xr:uid="{00000000-0005-0000-0000-00009F260000}"/>
    <cellStyle name="Normal 15 2 3 2 2 3 6 2" xfId="9887" xr:uid="{00000000-0005-0000-0000-0000A0260000}"/>
    <cellStyle name="Normal 15 2 3 2 2 3 7" xfId="9888" xr:uid="{00000000-0005-0000-0000-0000A1260000}"/>
    <cellStyle name="Normal 15 2 3 2 2 4" xfId="9889" xr:uid="{00000000-0005-0000-0000-0000A2260000}"/>
    <cellStyle name="Normal 15 2 3 2 2 4 2" xfId="9890" xr:uid="{00000000-0005-0000-0000-0000A3260000}"/>
    <cellStyle name="Normal 15 2 3 2 2 4 2 2" xfId="9891" xr:uid="{00000000-0005-0000-0000-0000A4260000}"/>
    <cellStyle name="Normal 15 2 3 2 2 4 3" xfId="9892" xr:uid="{00000000-0005-0000-0000-0000A5260000}"/>
    <cellStyle name="Normal 15 2 3 2 2 5" xfId="9893" xr:uid="{00000000-0005-0000-0000-0000A6260000}"/>
    <cellStyle name="Normal 15 2 3 2 2 5 2" xfId="9894" xr:uid="{00000000-0005-0000-0000-0000A7260000}"/>
    <cellStyle name="Normal 15 2 3 2 2 5 2 2" xfId="9895" xr:uid="{00000000-0005-0000-0000-0000A8260000}"/>
    <cellStyle name="Normal 15 2 3 2 2 5 3" xfId="9896" xr:uid="{00000000-0005-0000-0000-0000A9260000}"/>
    <cellStyle name="Normal 15 2 3 2 2 6" xfId="9897" xr:uid="{00000000-0005-0000-0000-0000AA260000}"/>
    <cellStyle name="Normal 15 2 3 2 2 6 2" xfId="9898" xr:uid="{00000000-0005-0000-0000-0000AB260000}"/>
    <cellStyle name="Normal 15 2 3 2 2 6 2 2" xfId="9899" xr:uid="{00000000-0005-0000-0000-0000AC260000}"/>
    <cellStyle name="Normal 15 2 3 2 2 6 3" xfId="9900" xr:uid="{00000000-0005-0000-0000-0000AD260000}"/>
    <cellStyle name="Normal 15 2 3 2 2 7" xfId="9901" xr:uid="{00000000-0005-0000-0000-0000AE260000}"/>
    <cellStyle name="Normal 15 2 3 2 2 7 2" xfId="9902" xr:uid="{00000000-0005-0000-0000-0000AF260000}"/>
    <cellStyle name="Normal 15 2 3 2 2 8" xfId="9903" xr:uid="{00000000-0005-0000-0000-0000B0260000}"/>
    <cellStyle name="Normal 15 2 3 2 2 8 2" xfId="9904" xr:uid="{00000000-0005-0000-0000-0000B1260000}"/>
    <cellStyle name="Normal 15 2 3 2 2 9" xfId="9905" xr:uid="{00000000-0005-0000-0000-0000B2260000}"/>
    <cellStyle name="Normal 15 2 3 2 3" xfId="9906" xr:uid="{00000000-0005-0000-0000-0000B3260000}"/>
    <cellStyle name="Normal 15 2 3 2 3 2" xfId="9907" xr:uid="{00000000-0005-0000-0000-0000B4260000}"/>
    <cellStyle name="Normal 15 2 3 2 3 2 2" xfId="9908" xr:uid="{00000000-0005-0000-0000-0000B5260000}"/>
    <cellStyle name="Normal 15 2 3 2 3 2 2 2" xfId="9909" xr:uid="{00000000-0005-0000-0000-0000B6260000}"/>
    <cellStyle name="Normal 15 2 3 2 3 2 2 2 2" xfId="9910" xr:uid="{00000000-0005-0000-0000-0000B7260000}"/>
    <cellStyle name="Normal 15 2 3 2 3 2 2 3" xfId="9911" xr:uid="{00000000-0005-0000-0000-0000B8260000}"/>
    <cellStyle name="Normal 15 2 3 2 3 2 3" xfId="9912" xr:uid="{00000000-0005-0000-0000-0000B9260000}"/>
    <cellStyle name="Normal 15 2 3 2 3 2 3 2" xfId="9913" xr:uid="{00000000-0005-0000-0000-0000BA260000}"/>
    <cellStyle name="Normal 15 2 3 2 3 2 3 2 2" xfId="9914" xr:uid="{00000000-0005-0000-0000-0000BB260000}"/>
    <cellStyle name="Normal 15 2 3 2 3 2 3 3" xfId="9915" xr:uid="{00000000-0005-0000-0000-0000BC260000}"/>
    <cellStyle name="Normal 15 2 3 2 3 2 4" xfId="9916" xr:uid="{00000000-0005-0000-0000-0000BD260000}"/>
    <cellStyle name="Normal 15 2 3 2 3 2 4 2" xfId="9917" xr:uid="{00000000-0005-0000-0000-0000BE260000}"/>
    <cellStyle name="Normal 15 2 3 2 3 2 4 2 2" xfId="9918" xr:uid="{00000000-0005-0000-0000-0000BF260000}"/>
    <cellStyle name="Normal 15 2 3 2 3 2 4 3" xfId="9919" xr:uid="{00000000-0005-0000-0000-0000C0260000}"/>
    <cellStyle name="Normal 15 2 3 2 3 2 5" xfId="9920" xr:uid="{00000000-0005-0000-0000-0000C1260000}"/>
    <cellStyle name="Normal 15 2 3 2 3 2 5 2" xfId="9921" xr:uid="{00000000-0005-0000-0000-0000C2260000}"/>
    <cellStyle name="Normal 15 2 3 2 3 2 6" xfId="9922" xr:uid="{00000000-0005-0000-0000-0000C3260000}"/>
    <cellStyle name="Normal 15 2 3 2 3 2 6 2" xfId="9923" xr:uid="{00000000-0005-0000-0000-0000C4260000}"/>
    <cellStyle name="Normal 15 2 3 2 3 2 7" xfId="9924" xr:uid="{00000000-0005-0000-0000-0000C5260000}"/>
    <cellStyle name="Normal 15 2 3 2 3 3" xfId="9925" xr:uid="{00000000-0005-0000-0000-0000C6260000}"/>
    <cellStyle name="Normal 15 2 3 2 3 3 2" xfId="9926" xr:uid="{00000000-0005-0000-0000-0000C7260000}"/>
    <cellStyle name="Normal 15 2 3 2 3 3 2 2" xfId="9927" xr:uid="{00000000-0005-0000-0000-0000C8260000}"/>
    <cellStyle name="Normal 15 2 3 2 3 3 3" xfId="9928" xr:uid="{00000000-0005-0000-0000-0000C9260000}"/>
    <cellStyle name="Normal 15 2 3 2 3 4" xfId="9929" xr:uid="{00000000-0005-0000-0000-0000CA260000}"/>
    <cellStyle name="Normal 15 2 3 2 3 4 2" xfId="9930" xr:uid="{00000000-0005-0000-0000-0000CB260000}"/>
    <cellStyle name="Normal 15 2 3 2 3 4 2 2" xfId="9931" xr:uid="{00000000-0005-0000-0000-0000CC260000}"/>
    <cellStyle name="Normal 15 2 3 2 3 4 3" xfId="9932" xr:uid="{00000000-0005-0000-0000-0000CD260000}"/>
    <cellStyle name="Normal 15 2 3 2 3 5" xfId="9933" xr:uid="{00000000-0005-0000-0000-0000CE260000}"/>
    <cellStyle name="Normal 15 2 3 2 3 5 2" xfId="9934" xr:uid="{00000000-0005-0000-0000-0000CF260000}"/>
    <cellStyle name="Normal 15 2 3 2 3 5 2 2" xfId="9935" xr:uid="{00000000-0005-0000-0000-0000D0260000}"/>
    <cellStyle name="Normal 15 2 3 2 3 5 3" xfId="9936" xr:uid="{00000000-0005-0000-0000-0000D1260000}"/>
    <cellStyle name="Normal 15 2 3 2 3 6" xfId="9937" xr:uid="{00000000-0005-0000-0000-0000D2260000}"/>
    <cellStyle name="Normal 15 2 3 2 3 6 2" xfId="9938" xr:uid="{00000000-0005-0000-0000-0000D3260000}"/>
    <cellStyle name="Normal 15 2 3 2 3 7" xfId="9939" xr:uid="{00000000-0005-0000-0000-0000D4260000}"/>
    <cellStyle name="Normal 15 2 3 2 3 7 2" xfId="9940" xr:uid="{00000000-0005-0000-0000-0000D5260000}"/>
    <cellStyle name="Normal 15 2 3 2 3 8" xfId="9941" xr:uid="{00000000-0005-0000-0000-0000D6260000}"/>
    <cellStyle name="Normal 15 2 3 2 4" xfId="9942" xr:uid="{00000000-0005-0000-0000-0000D7260000}"/>
    <cellStyle name="Normal 15 2 3 2 4 2" xfId="9943" xr:uid="{00000000-0005-0000-0000-0000D8260000}"/>
    <cellStyle name="Normal 15 2 3 2 4 2 2" xfId="9944" xr:uid="{00000000-0005-0000-0000-0000D9260000}"/>
    <cellStyle name="Normal 15 2 3 2 4 2 2 2" xfId="9945" xr:uid="{00000000-0005-0000-0000-0000DA260000}"/>
    <cellStyle name="Normal 15 2 3 2 4 2 3" xfId="9946" xr:uid="{00000000-0005-0000-0000-0000DB260000}"/>
    <cellStyle name="Normal 15 2 3 2 4 3" xfId="9947" xr:uid="{00000000-0005-0000-0000-0000DC260000}"/>
    <cellStyle name="Normal 15 2 3 2 4 3 2" xfId="9948" xr:uid="{00000000-0005-0000-0000-0000DD260000}"/>
    <cellStyle name="Normal 15 2 3 2 4 3 2 2" xfId="9949" xr:uid="{00000000-0005-0000-0000-0000DE260000}"/>
    <cellStyle name="Normal 15 2 3 2 4 3 3" xfId="9950" xr:uid="{00000000-0005-0000-0000-0000DF260000}"/>
    <cellStyle name="Normal 15 2 3 2 4 4" xfId="9951" xr:uid="{00000000-0005-0000-0000-0000E0260000}"/>
    <cellStyle name="Normal 15 2 3 2 4 4 2" xfId="9952" xr:uid="{00000000-0005-0000-0000-0000E1260000}"/>
    <cellStyle name="Normal 15 2 3 2 4 4 2 2" xfId="9953" xr:uid="{00000000-0005-0000-0000-0000E2260000}"/>
    <cellStyle name="Normal 15 2 3 2 4 4 3" xfId="9954" xr:uid="{00000000-0005-0000-0000-0000E3260000}"/>
    <cellStyle name="Normal 15 2 3 2 4 5" xfId="9955" xr:uid="{00000000-0005-0000-0000-0000E4260000}"/>
    <cellStyle name="Normal 15 2 3 2 4 5 2" xfId="9956" xr:uid="{00000000-0005-0000-0000-0000E5260000}"/>
    <cellStyle name="Normal 15 2 3 2 4 6" xfId="9957" xr:uid="{00000000-0005-0000-0000-0000E6260000}"/>
    <cellStyle name="Normal 15 2 3 2 4 6 2" xfId="9958" xr:uid="{00000000-0005-0000-0000-0000E7260000}"/>
    <cellStyle name="Normal 15 2 3 2 4 7" xfId="9959" xr:uid="{00000000-0005-0000-0000-0000E8260000}"/>
    <cellStyle name="Normal 15 2 3 2 5" xfId="9960" xr:uid="{00000000-0005-0000-0000-0000E9260000}"/>
    <cellStyle name="Normal 15 2 3 2 5 2" xfId="9961" xr:uid="{00000000-0005-0000-0000-0000EA260000}"/>
    <cellStyle name="Normal 15 2 3 2 5 2 2" xfId="9962" xr:uid="{00000000-0005-0000-0000-0000EB260000}"/>
    <cellStyle name="Normal 15 2 3 2 5 2 2 2" xfId="9963" xr:uid="{00000000-0005-0000-0000-0000EC260000}"/>
    <cellStyle name="Normal 15 2 3 2 5 2 3" xfId="9964" xr:uid="{00000000-0005-0000-0000-0000ED260000}"/>
    <cellStyle name="Normal 15 2 3 2 5 3" xfId="9965" xr:uid="{00000000-0005-0000-0000-0000EE260000}"/>
    <cellStyle name="Normal 15 2 3 2 5 3 2" xfId="9966" xr:uid="{00000000-0005-0000-0000-0000EF260000}"/>
    <cellStyle name="Normal 15 2 3 2 5 3 2 2" xfId="9967" xr:uid="{00000000-0005-0000-0000-0000F0260000}"/>
    <cellStyle name="Normal 15 2 3 2 5 3 3" xfId="9968" xr:uid="{00000000-0005-0000-0000-0000F1260000}"/>
    <cellStyle name="Normal 15 2 3 2 5 4" xfId="9969" xr:uid="{00000000-0005-0000-0000-0000F2260000}"/>
    <cellStyle name="Normal 15 2 3 2 5 4 2" xfId="9970" xr:uid="{00000000-0005-0000-0000-0000F3260000}"/>
    <cellStyle name="Normal 15 2 3 2 5 4 2 2" xfId="9971" xr:uid="{00000000-0005-0000-0000-0000F4260000}"/>
    <cellStyle name="Normal 15 2 3 2 5 4 3" xfId="9972" xr:uid="{00000000-0005-0000-0000-0000F5260000}"/>
    <cellStyle name="Normal 15 2 3 2 5 5" xfId="9973" xr:uid="{00000000-0005-0000-0000-0000F6260000}"/>
    <cellStyle name="Normal 15 2 3 2 5 5 2" xfId="9974" xr:uid="{00000000-0005-0000-0000-0000F7260000}"/>
    <cellStyle name="Normal 15 2 3 2 5 6" xfId="9975" xr:uid="{00000000-0005-0000-0000-0000F8260000}"/>
    <cellStyle name="Normal 15 2 3 2 5 6 2" xfId="9976" xr:uid="{00000000-0005-0000-0000-0000F9260000}"/>
    <cellStyle name="Normal 15 2 3 2 5 7" xfId="9977" xr:uid="{00000000-0005-0000-0000-0000FA260000}"/>
    <cellStyle name="Normal 15 2 3 2 6" xfId="9978" xr:uid="{00000000-0005-0000-0000-0000FB260000}"/>
    <cellStyle name="Normal 15 2 3 2 6 2" xfId="9979" xr:uid="{00000000-0005-0000-0000-0000FC260000}"/>
    <cellStyle name="Normal 15 2 3 2 6 2 2" xfId="9980" xr:uid="{00000000-0005-0000-0000-0000FD260000}"/>
    <cellStyle name="Normal 15 2 3 2 6 3" xfId="9981" xr:uid="{00000000-0005-0000-0000-0000FE260000}"/>
    <cellStyle name="Normal 15 2 3 2 7" xfId="9982" xr:uid="{00000000-0005-0000-0000-0000FF260000}"/>
    <cellStyle name="Normal 15 2 3 2 7 2" xfId="9983" xr:uid="{00000000-0005-0000-0000-000000270000}"/>
    <cellStyle name="Normal 15 2 3 2 7 2 2" xfId="9984" xr:uid="{00000000-0005-0000-0000-000001270000}"/>
    <cellStyle name="Normal 15 2 3 2 7 3" xfId="9985" xr:uid="{00000000-0005-0000-0000-000002270000}"/>
    <cellStyle name="Normal 15 2 3 2 8" xfId="9986" xr:uid="{00000000-0005-0000-0000-000003270000}"/>
    <cellStyle name="Normal 15 2 3 2 8 2" xfId="9987" xr:uid="{00000000-0005-0000-0000-000004270000}"/>
    <cellStyle name="Normal 15 2 3 2 8 2 2" xfId="9988" xr:uid="{00000000-0005-0000-0000-000005270000}"/>
    <cellStyle name="Normal 15 2 3 2 8 3" xfId="9989" xr:uid="{00000000-0005-0000-0000-000006270000}"/>
    <cellStyle name="Normal 15 2 3 2 9" xfId="9990" xr:uid="{00000000-0005-0000-0000-000007270000}"/>
    <cellStyle name="Normal 15 2 3 2 9 2" xfId="9991" xr:uid="{00000000-0005-0000-0000-000008270000}"/>
    <cellStyle name="Normal 15 2 3 3" xfId="9992" xr:uid="{00000000-0005-0000-0000-000009270000}"/>
    <cellStyle name="Normal 15 2 3 3 10" xfId="9993" xr:uid="{00000000-0005-0000-0000-00000A270000}"/>
    <cellStyle name="Normal 15 2 3 3 10 2" xfId="9994" xr:uid="{00000000-0005-0000-0000-00000B270000}"/>
    <cellStyle name="Normal 15 2 3 3 11" xfId="9995" xr:uid="{00000000-0005-0000-0000-00000C270000}"/>
    <cellStyle name="Normal 15 2 3 3 2" xfId="9996" xr:uid="{00000000-0005-0000-0000-00000D270000}"/>
    <cellStyle name="Normal 15 2 3 3 2 2" xfId="9997" xr:uid="{00000000-0005-0000-0000-00000E270000}"/>
    <cellStyle name="Normal 15 2 3 3 2 2 2" xfId="9998" xr:uid="{00000000-0005-0000-0000-00000F270000}"/>
    <cellStyle name="Normal 15 2 3 3 2 2 2 2" xfId="9999" xr:uid="{00000000-0005-0000-0000-000010270000}"/>
    <cellStyle name="Normal 15 2 3 3 2 2 2 2 2" xfId="10000" xr:uid="{00000000-0005-0000-0000-000011270000}"/>
    <cellStyle name="Normal 15 2 3 3 2 2 2 3" xfId="10001" xr:uid="{00000000-0005-0000-0000-000012270000}"/>
    <cellStyle name="Normal 15 2 3 3 2 2 3" xfId="10002" xr:uid="{00000000-0005-0000-0000-000013270000}"/>
    <cellStyle name="Normal 15 2 3 3 2 2 3 2" xfId="10003" xr:uid="{00000000-0005-0000-0000-000014270000}"/>
    <cellStyle name="Normal 15 2 3 3 2 2 3 2 2" xfId="10004" xr:uid="{00000000-0005-0000-0000-000015270000}"/>
    <cellStyle name="Normal 15 2 3 3 2 2 3 3" xfId="10005" xr:uid="{00000000-0005-0000-0000-000016270000}"/>
    <cellStyle name="Normal 15 2 3 3 2 2 4" xfId="10006" xr:uid="{00000000-0005-0000-0000-000017270000}"/>
    <cellStyle name="Normal 15 2 3 3 2 2 4 2" xfId="10007" xr:uid="{00000000-0005-0000-0000-000018270000}"/>
    <cellStyle name="Normal 15 2 3 3 2 2 4 2 2" xfId="10008" xr:uid="{00000000-0005-0000-0000-000019270000}"/>
    <cellStyle name="Normal 15 2 3 3 2 2 4 3" xfId="10009" xr:uid="{00000000-0005-0000-0000-00001A270000}"/>
    <cellStyle name="Normal 15 2 3 3 2 2 5" xfId="10010" xr:uid="{00000000-0005-0000-0000-00001B270000}"/>
    <cellStyle name="Normal 15 2 3 3 2 2 5 2" xfId="10011" xr:uid="{00000000-0005-0000-0000-00001C270000}"/>
    <cellStyle name="Normal 15 2 3 3 2 2 6" xfId="10012" xr:uid="{00000000-0005-0000-0000-00001D270000}"/>
    <cellStyle name="Normal 15 2 3 3 2 2 6 2" xfId="10013" xr:uid="{00000000-0005-0000-0000-00001E270000}"/>
    <cellStyle name="Normal 15 2 3 3 2 2 7" xfId="10014" xr:uid="{00000000-0005-0000-0000-00001F270000}"/>
    <cellStyle name="Normal 15 2 3 3 2 3" xfId="10015" xr:uid="{00000000-0005-0000-0000-000020270000}"/>
    <cellStyle name="Normal 15 2 3 3 2 3 2" xfId="10016" xr:uid="{00000000-0005-0000-0000-000021270000}"/>
    <cellStyle name="Normal 15 2 3 3 2 3 2 2" xfId="10017" xr:uid="{00000000-0005-0000-0000-000022270000}"/>
    <cellStyle name="Normal 15 2 3 3 2 3 2 2 2" xfId="10018" xr:uid="{00000000-0005-0000-0000-000023270000}"/>
    <cellStyle name="Normal 15 2 3 3 2 3 2 3" xfId="10019" xr:uid="{00000000-0005-0000-0000-000024270000}"/>
    <cellStyle name="Normal 15 2 3 3 2 3 3" xfId="10020" xr:uid="{00000000-0005-0000-0000-000025270000}"/>
    <cellStyle name="Normal 15 2 3 3 2 3 3 2" xfId="10021" xr:uid="{00000000-0005-0000-0000-000026270000}"/>
    <cellStyle name="Normal 15 2 3 3 2 3 3 2 2" xfId="10022" xr:uid="{00000000-0005-0000-0000-000027270000}"/>
    <cellStyle name="Normal 15 2 3 3 2 3 3 3" xfId="10023" xr:uid="{00000000-0005-0000-0000-000028270000}"/>
    <cellStyle name="Normal 15 2 3 3 2 3 4" xfId="10024" xr:uid="{00000000-0005-0000-0000-000029270000}"/>
    <cellStyle name="Normal 15 2 3 3 2 3 4 2" xfId="10025" xr:uid="{00000000-0005-0000-0000-00002A270000}"/>
    <cellStyle name="Normal 15 2 3 3 2 3 4 2 2" xfId="10026" xr:uid="{00000000-0005-0000-0000-00002B270000}"/>
    <cellStyle name="Normal 15 2 3 3 2 3 4 3" xfId="10027" xr:uid="{00000000-0005-0000-0000-00002C270000}"/>
    <cellStyle name="Normal 15 2 3 3 2 3 5" xfId="10028" xr:uid="{00000000-0005-0000-0000-00002D270000}"/>
    <cellStyle name="Normal 15 2 3 3 2 3 5 2" xfId="10029" xr:uid="{00000000-0005-0000-0000-00002E270000}"/>
    <cellStyle name="Normal 15 2 3 3 2 3 6" xfId="10030" xr:uid="{00000000-0005-0000-0000-00002F270000}"/>
    <cellStyle name="Normal 15 2 3 3 2 3 6 2" xfId="10031" xr:uid="{00000000-0005-0000-0000-000030270000}"/>
    <cellStyle name="Normal 15 2 3 3 2 3 7" xfId="10032" xr:uid="{00000000-0005-0000-0000-000031270000}"/>
    <cellStyle name="Normal 15 2 3 3 2 4" xfId="10033" xr:uid="{00000000-0005-0000-0000-000032270000}"/>
    <cellStyle name="Normal 15 2 3 3 2 4 2" xfId="10034" xr:uid="{00000000-0005-0000-0000-000033270000}"/>
    <cellStyle name="Normal 15 2 3 3 2 4 2 2" xfId="10035" xr:uid="{00000000-0005-0000-0000-000034270000}"/>
    <cellStyle name="Normal 15 2 3 3 2 4 3" xfId="10036" xr:uid="{00000000-0005-0000-0000-000035270000}"/>
    <cellStyle name="Normal 15 2 3 3 2 5" xfId="10037" xr:uid="{00000000-0005-0000-0000-000036270000}"/>
    <cellStyle name="Normal 15 2 3 3 2 5 2" xfId="10038" xr:uid="{00000000-0005-0000-0000-000037270000}"/>
    <cellStyle name="Normal 15 2 3 3 2 5 2 2" xfId="10039" xr:uid="{00000000-0005-0000-0000-000038270000}"/>
    <cellStyle name="Normal 15 2 3 3 2 5 3" xfId="10040" xr:uid="{00000000-0005-0000-0000-000039270000}"/>
    <cellStyle name="Normal 15 2 3 3 2 6" xfId="10041" xr:uid="{00000000-0005-0000-0000-00003A270000}"/>
    <cellStyle name="Normal 15 2 3 3 2 6 2" xfId="10042" xr:uid="{00000000-0005-0000-0000-00003B270000}"/>
    <cellStyle name="Normal 15 2 3 3 2 6 2 2" xfId="10043" xr:uid="{00000000-0005-0000-0000-00003C270000}"/>
    <cellStyle name="Normal 15 2 3 3 2 6 3" xfId="10044" xr:uid="{00000000-0005-0000-0000-00003D270000}"/>
    <cellStyle name="Normal 15 2 3 3 2 7" xfId="10045" xr:uid="{00000000-0005-0000-0000-00003E270000}"/>
    <cellStyle name="Normal 15 2 3 3 2 7 2" xfId="10046" xr:uid="{00000000-0005-0000-0000-00003F270000}"/>
    <cellStyle name="Normal 15 2 3 3 2 8" xfId="10047" xr:uid="{00000000-0005-0000-0000-000040270000}"/>
    <cellStyle name="Normal 15 2 3 3 2 8 2" xfId="10048" xr:uid="{00000000-0005-0000-0000-000041270000}"/>
    <cellStyle name="Normal 15 2 3 3 2 9" xfId="10049" xr:uid="{00000000-0005-0000-0000-000042270000}"/>
    <cellStyle name="Normal 15 2 3 3 3" xfId="10050" xr:uid="{00000000-0005-0000-0000-000043270000}"/>
    <cellStyle name="Normal 15 2 3 3 3 2" xfId="10051" xr:uid="{00000000-0005-0000-0000-000044270000}"/>
    <cellStyle name="Normal 15 2 3 3 3 2 2" xfId="10052" xr:uid="{00000000-0005-0000-0000-000045270000}"/>
    <cellStyle name="Normal 15 2 3 3 3 2 2 2" xfId="10053" xr:uid="{00000000-0005-0000-0000-000046270000}"/>
    <cellStyle name="Normal 15 2 3 3 3 2 2 2 2" xfId="10054" xr:uid="{00000000-0005-0000-0000-000047270000}"/>
    <cellStyle name="Normal 15 2 3 3 3 2 2 3" xfId="10055" xr:uid="{00000000-0005-0000-0000-000048270000}"/>
    <cellStyle name="Normal 15 2 3 3 3 2 3" xfId="10056" xr:uid="{00000000-0005-0000-0000-000049270000}"/>
    <cellStyle name="Normal 15 2 3 3 3 2 3 2" xfId="10057" xr:uid="{00000000-0005-0000-0000-00004A270000}"/>
    <cellStyle name="Normal 15 2 3 3 3 2 3 2 2" xfId="10058" xr:uid="{00000000-0005-0000-0000-00004B270000}"/>
    <cellStyle name="Normal 15 2 3 3 3 2 3 3" xfId="10059" xr:uid="{00000000-0005-0000-0000-00004C270000}"/>
    <cellStyle name="Normal 15 2 3 3 3 2 4" xfId="10060" xr:uid="{00000000-0005-0000-0000-00004D270000}"/>
    <cellStyle name="Normal 15 2 3 3 3 2 4 2" xfId="10061" xr:uid="{00000000-0005-0000-0000-00004E270000}"/>
    <cellStyle name="Normal 15 2 3 3 3 2 4 2 2" xfId="10062" xr:uid="{00000000-0005-0000-0000-00004F270000}"/>
    <cellStyle name="Normal 15 2 3 3 3 2 4 3" xfId="10063" xr:uid="{00000000-0005-0000-0000-000050270000}"/>
    <cellStyle name="Normal 15 2 3 3 3 2 5" xfId="10064" xr:uid="{00000000-0005-0000-0000-000051270000}"/>
    <cellStyle name="Normal 15 2 3 3 3 2 5 2" xfId="10065" xr:uid="{00000000-0005-0000-0000-000052270000}"/>
    <cellStyle name="Normal 15 2 3 3 3 2 6" xfId="10066" xr:uid="{00000000-0005-0000-0000-000053270000}"/>
    <cellStyle name="Normal 15 2 3 3 3 2 6 2" xfId="10067" xr:uid="{00000000-0005-0000-0000-000054270000}"/>
    <cellStyle name="Normal 15 2 3 3 3 2 7" xfId="10068" xr:uid="{00000000-0005-0000-0000-000055270000}"/>
    <cellStyle name="Normal 15 2 3 3 3 3" xfId="10069" xr:uid="{00000000-0005-0000-0000-000056270000}"/>
    <cellStyle name="Normal 15 2 3 3 3 3 2" xfId="10070" xr:uid="{00000000-0005-0000-0000-000057270000}"/>
    <cellStyle name="Normal 15 2 3 3 3 3 2 2" xfId="10071" xr:uid="{00000000-0005-0000-0000-000058270000}"/>
    <cellStyle name="Normal 15 2 3 3 3 3 3" xfId="10072" xr:uid="{00000000-0005-0000-0000-000059270000}"/>
    <cellStyle name="Normal 15 2 3 3 3 4" xfId="10073" xr:uid="{00000000-0005-0000-0000-00005A270000}"/>
    <cellStyle name="Normal 15 2 3 3 3 4 2" xfId="10074" xr:uid="{00000000-0005-0000-0000-00005B270000}"/>
    <cellStyle name="Normal 15 2 3 3 3 4 2 2" xfId="10075" xr:uid="{00000000-0005-0000-0000-00005C270000}"/>
    <cellStyle name="Normal 15 2 3 3 3 4 3" xfId="10076" xr:uid="{00000000-0005-0000-0000-00005D270000}"/>
    <cellStyle name="Normal 15 2 3 3 3 5" xfId="10077" xr:uid="{00000000-0005-0000-0000-00005E270000}"/>
    <cellStyle name="Normal 15 2 3 3 3 5 2" xfId="10078" xr:uid="{00000000-0005-0000-0000-00005F270000}"/>
    <cellStyle name="Normal 15 2 3 3 3 5 2 2" xfId="10079" xr:uid="{00000000-0005-0000-0000-000060270000}"/>
    <cellStyle name="Normal 15 2 3 3 3 5 3" xfId="10080" xr:uid="{00000000-0005-0000-0000-000061270000}"/>
    <cellStyle name="Normal 15 2 3 3 3 6" xfId="10081" xr:uid="{00000000-0005-0000-0000-000062270000}"/>
    <cellStyle name="Normal 15 2 3 3 3 6 2" xfId="10082" xr:uid="{00000000-0005-0000-0000-000063270000}"/>
    <cellStyle name="Normal 15 2 3 3 3 7" xfId="10083" xr:uid="{00000000-0005-0000-0000-000064270000}"/>
    <cellStyle name="Normal 15 2 3 3 3 7 2" xfId="10084" xr:uid="{00000000-0005-0000-0000-000065270000}"/>
    <cellStyle name="Normal 15 2 3 3 3 8" xfId="10085" xr:uid="{00000000-0005-0000-0000-000066270000}"/>
    <cellStyle name="Normal 15 2 3 3 4" xfId="10086" xr:uid="{00000000-0005-0000-0000-000067270000}"/>
    <cellStyle name="Normal 15 2 3 3 4 2" xfId="10087" xr:uid="{00000000-0005-0000-0000-000068270000}"/>
    <cellStyle name="Normal 15 2 3 3 4 2 2" xfId="10088" xr:uid="{00000000-0005-0000-0000-000069270000}"/>
    <cellStyle name="Normal 15 2 3 3 4 2 2 2" xfId="10089" xr:uid="{00000000-0005-0000-0000-00006A270000}"/>
    <cellStyle name="Normal 15 2 3 3 4 2 3" xfId="10090" xr:uid="{00000000-0005-0000-0000-00006B270000}"/>
    <cellStyle name="Normal 15 2 3 3 4 3" xfId="10091" xr:uid="{00000000-0005-0000-0000-00006C270000}"/>
    <cellStyle name="Normal 15 2 3 3 4 3 2" xfId="10092" xr:uid="{00000000-0005-0000-0000-00006D270000}"/>
    <cellStyle name="Normal 15 2 3 3 4 3 2 2" xfId="10093" xr:uid="{00000000-0005-0000-0000-00006E270000}"/>
    <cellStyle name="Normal 15 2 3 3 4 3 3" xfId="10094" xr:uid="{00000000-0005-0000-0000-00006F270000}"/>
    <cellStyle name="Normal 15 2 3 3 4 4" xfId="10095" xr:uid="{00000000-0005-0000-0000-000070270000}"/>
    <cellStyle name="Normal 15 2 3 3 4 4 2" xfId="10096" xr:uid="{00000000-0005-0000-0000-000071270000}"/>
    <cellStyle name="Normal 15 2 3 3 4 4 2 2" xfId="10097" xr:uid="{00000000-0005-0000-0000-000072270000}"/>
    <cellStyle name="Normal 15 2 3 3 4 4 3" xfId="10098" xr:uid="{00000000-0005-0000-0000-000073270000}"/>
    <cellStyle name="Normal 15 2 3 3 4 5" xfId="10099" xr:uid="{00000000-0005-0000-0000-000074270000}"/>
    <cellStyle name="Normal 15 2 3 3 4 5 2" xfId="10100" xr:uid="{00000000-0005-0000-0000-000075270000}"/>
    <cellStyle name="Normal 15 2 3 3 4 6" xfId="10101" xr:uid="{00000000-0005-0000-0000-000076270000}"/>
    <cellStyle name="Normal 15 2 3 3 4 6 2" xfId="10102" xr:uid="{00000000-0005-0000-0000-000077270000}"/>
    <cellStyle name="Normal 15 2 3 3 4 7" xfId="10103" xr:uid="{00000000-0005-0000-0000-000078270000}"/>
    <cellStyle name="Normal 15 2 3 3 5" xfId="10104" xr:uid="{00000000-0005-0000-0000-000079270000}"/>
    <cellStyle name="Normal 15 2 3 3 5 2" xfId="10105" xr:uid="{00000000-0005-0000-0000-00007A270000}"/>
    <cellStyle name="Normal 15 2 3 3 5 2 2" xfId="10106" xr:uid="{00000000-0005-0000-0000-00007B270000}"/>
    <cellStyle name="Normal 15 2 3 3 5 2 2 2" xfId="10107" xr:uid="{00000000-0005-0000-0000-00007C270000}"/>
    <cellStyle name="Normal 15 2 3 3 5 2 3" xfId="10108" xr:uid="{00000000-0005-0000-0000-00007D270000}"/>
    <cellStyle name="Normal 15 2 3 3 5 3" xfId="10109" xr:uid="{00000000-0005-0000-0000-00007E270000}"/>
    <cellStyle name="Normal 15 2 3 3 5 3 2" xfId="10110" xr:uid="{00000000-0005-0000-0000-00007F270000}"/>
    <cellStyle name="Normal 15 2 3 3 5 3 2 2" xfId="10111" xr:uid="{00000000-0005-0000-0000-000080270000}"/>
    <cellStyle name="Normal 15 2 3 3 5 3 3" xfId="10112" xr:uid="{00000000-0005-0000-0000-000081270000}"/>
    <cellStyle name="Normal 15 2 3 3 5 4" xfId="10113" xr:uid="{00000000-0005-0000-0000-000082270000}"/>
    <cellStyle name="Normal 15 2 3 3 5 4 2" xfId="10114" xr:uid="{00000000-0005-0000-0000-000083270000}"/>
    <cellStyle name="Normal 15 2 3 3 5 4 2 2" xfId="10115" xr:uid="{00000000-0005-0000-0000-000084270000}"/>
    <cellStyle name="Normal 15 2 3 3 5 4 3" xfId="10116" xr:uid="{00000000-0005-0000-0000-000085270000}"/>
    <cellStyle name="Normal 15 2 3 3 5 5" xfId="10117" xr:uid="{00000000-0005-0000-0000-000086270000}"/>
    <cellStyle name="Normal 15 2 3 3 5 5 2" xfId="10118" xr:uid="{00000000-0005-0000-0000-000087270000}"/>
    <cellStyle name="Normal 15 2 3 3 5 6" xfId="10119" xr:uid="{00000000-0005-0000-0000-000088270000}"/>
    <cellStyle name="Normal 15 2 3 3 5 6 2" xfId="10120" xr:uid="{00000000-0005-0000-0000-000089270000}"/>
    <cellStyle name="Normal 15 2 3 3 5 7" xfId="10121" xr:uid="{00000000-0005-0000-0000-00008A270000}"/>
    <cellStyle name="Normal 15 2 3 3 6" xfId="10122" xr:uid="{00000000-0005-0000-0000-00008B270000}"/>
    <cellStyle name="Normal 15 2 3 3 6 2" xfId="10123" xr:uid="{00000000-0005-0000-0000-00008C270000}"/>
    <cellStyle name="Normal 15 2 3 3 6 2 2" xfId="10124" xr:uid="{00000000-0005-0000-0000-00008D270000}"/>
    <cellStyle name="Normal 15 2 3 3 6 3" xfId="10125" xr:uid="{00000000-0005-0000-0000-00008E270000}"/>
    <cellStyle name="Normal 15 2 3 3 7" xfId="10126" xr:uid="{00000000-0005-0000-0000-00008F270000}"/>
    <cellStyle name="Normal 15 2 3 3 7 2" xfId="10127" xr:uid="{00000000-0005-0000-0000-000090270000}"/>
    <cellStyle name="Normal 15 2 3 3 7 2 2" xfId="10128" xr:uid="{00000000-0005-0000-0000-000091270000}"/>
    <cellStyle name="Normal 15 2 3 3 7 3" xfId="10129" xr:uid="{00000000-0005-0000-0000-000092270000}"/>
    <cellStyle name="Normal 15 2 3 3 8" xfId="10130" xr:uid="{00000000-0005-0000-0000-000093270000}"/>
    <cellStyle name="Normal 15 2 3 3 8 2" xfId="10131" xr:uid="{00000000-0005-0000-0000-000094270000}"/>
    <cellStyle name="Normal 15 2 3 3 8 2 2" xfId="10132" xr:uid="{00000000-0005-0000-0000-000095270000}"/>
    <cellStyle name="Normal 15 2 3 3 8 3" xfId="10133" xr:uid="{00000000-0005-0000-0000-000096270000}"/>
    <cellStyle name="Normal 15 2 3 3 9" xfId="10134" xr:uid="{00000000-0005-0000-0000-000097270000}"/>
    <cellStyle name="Normal 15 2 3 3 9 2" xfId="10135" xr:uid="{00000000-0005-0000-0000-000098270000}"/>
    <cellStyle name="Normal 15 2 3 4" xfId="10136" xr:uid="{00000000-0005-0000-0000-000099270000}"/>
    <cellStyle name="Normal 15 2 3 4 2" xfId="10137" xr:uid="{00000000-0005-0000-0000-00009A270000}"/>
    <cellStyle name="Normal 15 2 3 4 2 2" xfId="10138" xr:uid="{00000000-0005-0000-0000-00009B270000}"/>
    <cellStyle name="Normal 15 2 3 4 2 2 2" xfId="10139" xr:uid="{00000000-0005-0000-0000-00009C270000}"/>
    <cellStyle name="Normal 15 2 3 4 2 2 2 2" xfId="10140" xr:uid="{00000000-0005-0000-0000-00009D270000}"/>
    <cellStyle name="Normal 15 2 3 4 2 2 3" xfId="10141" xr:uid="{00000000-0005-0000-0000-00009E270000}"/>
    <cellStyle name="Normal 15 2 3 4 2 3" xfId="10142" xr:uid="{00000000-0005-0000-0000-00009F270000}"/>
    <cellStyle name="Normal 15 2 3 4 2 3 2" xfId="10143" xr:uid="{00000000-0005-0000-0000-0000A0270000}"/>
    <cellStyle name="Normal 15 2 3 4 2 3 2 2" xfId="10144" xr:uid="{00000000-0005-0000-0000-0000A1270000}"/>
    <cellStyle name="Normal 15 2 3 4 2 3 3" xfId="10145" xr:uid="{00000000-0005-0000-0000-0000A2270000}"/>
    <cellStyle name="Normal 15 2 3 4 2 4" xfId="10146" xr:uid="{00000000-0005-0000-0000-0000A3270000}"/>
    <cellStyle name="Normal 15 2 3 4 2 4 2" xfId="10147" xr:uid="{00000000-0005-0000-0000-0000A4270000}"/>
    <cellStyle name="Normal 15 2 3 4 2 4 2 2" xfId="10148" xr:uid="{00000000-0005-0000-0000-0000A5270000}"/>
    <cellStyle name="Normal 15 2 3 4 2 4 3" xfId="10149" xr:uid="{00000000-0005-0000-0000-0000A6270000}"/>
    <cellStyle name="Normal 15 2 3 4 2 5" xfId="10150" xr:uid="{00000000-0005-0000-0000-0000A7270000}"/>
    <cellStyle name="Normal 15 2 3 4 2 5 2" xfId="10151" xr:uid="{00000000-0005-0000-0000-0000A8270000}"/>
    <cellStyle name="Normal 15 2 3 4 2 6" xfId="10152" xr:uid="{00000000-0005-0000-0000-0000A9270000}"/>
    <cellStyle name="Normal 15 2 3 4 2 6 2" xfId="10153" xr:uid="{00000000-0005-0000-0000-0000AA270000}"/>
    <cellStyle name="Normal 15 2 3 4 2 7" xfId="10154" xr:uid="{00000000-0005-0000-0000-0000AB270000}"/>
    <cellStyle name="Normal 15 2 3 4 3" xfId="10155" xr:uid="{00000000-0005-0000-0000-0000AC270000}"/>
    <cellStyle name="Normal 15 2 3 4 3 2" xfId="10156" xr:uid="{00000000-0005-0000-0000-0000AD270000}"/>
    <cellStyle name="Normal 15 2 3 4 3 2 2" xfId="10157" xr:uid="{00000000-0005-0000-0000-0000AE270000}"/>
    <cellStyle name="Normal 15 2 3 4 3 2 2 2" xfId="10158" xr:uid="{00000000-0005-0000-0000-0000AF270000}"/>
    <cellStyle name="Normal 15 2 3 4 3 2 3" xfId="10159" xr:uid="{00000000-0005-0000-0000-0000B0270000}"/>
    <cellStyle name="Normal 15 2 3 4 3 3" xfId="10160" xr:uid="{00000000-0005-0000-0000-0000B1270000}"/>
    <cellStyle name="Normal 15 2 3 4 3 3 2" xfId="10161" xr:uid="{00000000-0005-0000-0000-0000B2270000}"/>
    <cellStyle name="Normal 15 2 3 4 3 3 2 2" xfId="10162" xr:uid="{00000000-0005-0000-0000-0000B3270000}"/>
    <cellStyle name="Normal 15 2 3 4 3 3 3" xfId="10163" xr:uid="{00000000-0005-0000-0000-0000B4270000}"/>
    <cellStyle name="Normal 15 2 3 4 3 4" xfId="10164" xr:uid="{00000000-0005-0000-0000-0000B5270000}"/>
    <cellStyle name="Normal 15 2 3 4 3 4 2" xfId="10165" xr:uid="{00000000-0005-0000-0000-0000B6270000}"/>
    <cellStyle name="Normal 15 2 3 4 3 4 2 2" xfId="10166" xr:uid="{00000000-0005-0000-0000-0000B7270000}"/>
    <cellStyle name="Normal 15 2 3 4 3 4 3" xfId="10167" xr:uid="{00000000-0005-0000-0000-0000B8270000}"/>
    <cellStyle name="Normal 15 2 3 4 3 5" xfId="10168" xr:uid="{00000000-0005-0000-0000-0000B9270000}"/>
    <cellStyle name="Normal 15 2 3 4 3 5 2" xfId="10169" xr:uid="{00000000-0005-0000-0000-0000BA270000}"/>
    <cellStyle name="Normal 15 2 3 4 3 6" xfId="10170" xr:uid="{00000000-0005-0000-0000-0000BB270000}"/>
    <cellStyle name="Normal 15 2 3 4 3 6 2" xfId="10171" xr:uid="{00000000-0005-0000-0000-0000BC270000}"/>
    <cellStyle name="Normal 15 2 3 4 3 7" xfId="10172" xr:uid="{00000000-0005-0000-0000-0000BD270000}"/>
    <cellStyle name="Normal 15 2 3 4 4" xfId="10173" xr:uid="{00000000-0005-0000-0000-0000BE270000}"/>
    <cellStyle name="Normal 15 2 3 4 4 2" xfId="10174" xr:uid="{00000000-0005-0000-0000-0000BF270000}"/>
    <cellStyle name="Normal 15 2 3 4 4 2 2" xfId="10175" xr:uid="{00000000-0005-0000-0000-0000C0270000}"/>
    <cellStyle name="Normal 15 2 3 4 4 3" xfId="10176" xr:uid="{00000000-0005-0000-0000-0000C1270000}"/>
    <cellStyle name="Normal 15 2 3 4 5" xfId="10177" xr:uid="{00000000-0005-0000-0000-0000C2270000}"/>
    <cellStyle name="Normal 15 2 3 4 5 2" xfId="10178" xr:uid="{00000000-0005-0000-0000-0000C3270000}"/>
    <cellStyle name="Normal 15 2 3 4 5 2 2" xfId="10179" xr:uid="{00000000-0005-0000-0000-0000C4270000}"/>
    <cellStyle name="Normal 15 2 3 4 5 3" xfId="10180" xr:uid="{00000000-0005-0000-0000-0000C5270000}"/>
    <cellStyle name="Normal 15 2 3 4 6" xfId="10181" xr:uid="{00000000-0005-0000-0000-0000C6270000}"/>
    <cellStyle name="Normal 15 2 3 4 6 2" xfId="10182" xr:uid="{00000000-0005-0000-0000-0000C7270000}"/>
    <cellStyle name="Normal 15 2 3 4 6 2 2" xfId="10183" xr:uid="{00000000-0005-0000-0000-0000C8270000}"/>
    <cellStyle name="Normal 15 2 3 4 6 3" xfId="10184" xr:uid="{00000000-0005-0000-0000-0000C9270000}"/>
    <cellStyle name="Normal 15 2 3 4 7" xfId="10185" xr:uid="{00000000-0005-0000-0000-0000CA270000}"/>
    <cellStyle name="Normal 15 2 3 4 7 2" xfId="10186" xr:uid="{00000000-0005-0000-0000-0000CB270000}"/>
    <cellStyle name="Normal 15 2 3 4 8" xfId="10187" xr:uid="{00000000-0005-0000-0000-0000CC270000}"/>
    <cellStyle name="Normal 15 2 3 4 8 2" xfId="10188" xr:uid="{00000000-0005-0000-0000-0000CD270000}"/>
    <cellStyle name="Normal 15 2 3 4 9" xfId="10189" xr:uid="{00000000-0005-0000-0000-0000CE270000}"/>
    <cellStyle name="Normal 15 2 3 5" xfId="10190" xr:uid="{00000000-0005-0000-0000-0000CF270000}"/>
    <cellStyle name="Normal 15 2 3 5 2" xfId="10191" xr:uid="{00000000-0005-0000-0000-0000D0270000}"/>
    <cellStyle name="Normal 15 2 3 5 2 2" xfId="10192" xr:uid="{00000000-0005-0000-0000-0000D1270000}"/>
    <cellStyle name="Normal 15 2 3 5 2 2 2" xfId="10193" xr:uid="{00000000-0005-0000-0000-0000D2270000}"/>
    <cellStyle name="Normal 15 2 3 5 2 2 2 2" xfId="10194" xr:uid="{00000000-0005-0000-0000-0000D3270000}"/>
    <cellStyle name="Normal 15 2 3 5 2 2 3" xfId="10195" xr:uid="{00000000-0005-0000-0000-0000D4270000}"/>
    <cellStyle name="Normal 15 2 3 5 2 3" xfId="10196" xr:uid="{00000000-0005-0000-0000-0000D5270000}"/>
    <cellStyle name="Normal 15 2 3 5 2 3 2" xfId="10197" xr:uid="{00000000-0005-0000-0000-0000D6270000}"/>
    <cellStyle name="Normal 15 2 3 5 2 3 2 2" xfId="10198" xr:uid="{00000000-0005-0000-0000-0000D7270000}"/>
    <cellStyle name="Normal 15 2 3 5 2 3 3" xfId="10199" xr:uid="{00000000-0005-0000-0000-0000D8270000}"/>
    <cellStyle name="Normal 15 2 3 5 2 4" xfId="10200" xr:uid="{00000000-0005-0000-0000-0000D9270000}"/>
    <cellStyle name="Normal 15 2 3 5 2 4 2" xfId="10201" xr:uid="{00000000-0005-0000-0000-0000DA270000}"/>
    <cellStyle name="Normal 15 2 3 5 2 4 2 2" xfId="10202" xr:uid="{00000000-0005-0000-0000-0000DB270000}"/>
    <cellStyle name="Normal 15 2 3 5 2 4 3" xfId="10203" xr:uid="{00000000-0005-0000-0000-0000DC270000}"/>
    <cellStyle name="Normal 15 2 3 5 2 5" xfId="10204" xr:uid="{00000000-0005-0000-0000-0000DD270000}"/>
    <cellStyle name="Normal 15 2 3 5 2 5 2" xfId="10205" xr:uid="{00000000-0005-0000-0000-0000DE270000}"/>
    <cellStyle name="Normal 15 2 3 5 2 6" xfId="10206" xr:uid="{00000000-0005-0000-0000-0000DF270000}"/>
    <cellStyle name="Normal 15 2 3 5 2 6 2" xfId="10207" xr:uid="{00000000-0005-0000-0000-0000E0270000}"/>
    <cellStyle name="Normal 15 2 3 5 2 7" xfId="10208" xr:uid="{00000000-0005-0000-0000-0000E1270000}"/>
    <cellStyle name="Normal 15 2 3 5 3" xfId="10209" xr:uid="{00000000-0005-0000-0000-0000E2270000}"/>
    <cellStyle name="Normal 15 2 3 5 3 2" xfId="10210" xr:uid="{00000000-0005-0000-0000-0000E3270000}"/>
    <cellStyle name="Normal 15 2 3 5 3 2 2" xfId="10211" xr:uid="{00000000-0005-0000-0000-0000E4270000}"/>
    <cellStyle name="Normal 15 2 3 5 3 3" xfId="10212" xr:uid="{00000000-0005-0000-0000-0000E5270000}"/>
    <cellStyle name="Normal 15 2 3 5 4" xfId="10213" xr:uid="{00000000-0005-0000-0000-0000E6270000}"/>
    <cellStyle name="Normal 15 2 3 5 4 2" xfId="10214" xr:uid="{00000000-0005-0000-0000-0000E7270000}"/>
    <cellStyle name="Normal 15 2 3 5 4 2 2" xfId="10215" xr:uid="{00000000-0005-0000-0000-0000E8270000}"/>
    <cellStyle name="Normal 15 2 3 5 4 3" xfId="10216" xr:uid="{00000000-0005-0000-0000-0000E9270000}"/>
    <cellStyle name="Normal 15 2 3 5 5" xfId="10217" xr:uid="{00000000-0005-0000-0000-0000EA270000}"/>
    <cellStyle name="Normal 15 2 3 5 5 2" xfId="10218" xr:uid="{00000000-0005-0000-0000-0000EB270000}"/>
    <cellStyle name="Normal 15 2 3 5 5 2 2" xfId="10219" xr:uid="{00000000-0005-0000-0000-0000EC270000}"/>
    <cellStyle name="Normal 15 2 3 5 5 3" xfId="10220" xr:uid="{00000000-0005-0000-0000-0000ED270000}"/>
    <cellStyle name="Normal 15 2 3 5 6" xfId="10221" xr:uid="{00000000-0005-0000-0000-0000EE270000}"/>
    <cellStyle name="Normal 15 2 3 5 6 2" xfId="10222" xr:uid="{00000000-0005-0000-0000-0000EF270000}"/>
    <cellStyle name="Normal 15 2 3 5 7" xfId="10223" xr:uid="{00000000-0005-0000-0000-0000F0270000}"/>
    <cellStyle name="Normal 15 2 3 5 7 2" xfId="10224" xr:uid="{00000000-0005-0000-0000-0000F1270000}"/>
    <cellStyle name="Normal 15 2 3 5 8" xfId="10225" xr:uid="{00000000-0005-0000-0000-0000F2270000}"/>
    <cellStyle name="Normal 15 2 3 6" xfId="10226" xr:uid="{00000000-0005-0000-0000-0000F3270000}"/>
    <cellStyle name="Normal 15 2 3 6 2" xfId="10227" xr:uid="{00000000-0005-0000-0000-0000F4270000}"/>
    <cellStyle name="Normal 15 2 3 6 2 2" xfId="10228" xr:uid="{00000000-0005-0000-0000-0000F5270000}"/>
    <cellStyle name="Normal 15 2 3 6 2 2 2" xfId="10229" xr:uid="{00000000-0005-0000-0000-0000F6270000}"/>
    <cellStyle name="Normal 15 2 3 6 2 3" xfId="10230" xr:uid="{00000000-0005-0000-0000-0000F7270000}"/>
    <cellStyle name="Normal 15 2 3 6 3" xfId="10231" xr:uid="{00000000-0005-0000-0000-0000F8270000}"/>
    <cellStyle name="Normal 15 2 3 6 3 2" xfId="10232" xr:uid="{00000000-0005-0000-0000-0000F9270000}"/>
    <cellStyle name="Normal 15 2 3 6 3 2 2" xfId="10233" xr:uid="{00000000-0005-0000-0000-0000FA270000}"/>
    <cellStyle name="Normal 15 2 3 6 3 3" xfId="10234" xr:uid="{00000000-0005-0000-0000-0000FB270000}"/>
    <cellStyle name="Normal 15 2 3 6 4" xfId="10235" xr:uid="{00000000-0005-0000-0000-0000FC270000}"/>
    <cellStyle name="Normal 15 2 3 6 4 2" xfId="10236" xr:uid="{00000000-0005-0000-0000-0000FD270000}"/>
    <cellStyle name="Normal 15 2 3 6 4 2 2" xfId="10237" xr:uid="{00000000-0005-0000-0000-0000FE270000}"/>
    <cellStyle name="Normal 15 2 3 6 4 3" xfId="10238" xr:uid="{00000000-0005-0000-0000-0000FF270000}"/>
    <cellStyle name="Normal 15 2 3 6 5" xfId="10239" xr:uid="{00000000-0005-0000-0000-000000280000}"/>
    <cellStyle name="Normal 15 2 3 6 5 2" xfId="10240" xr:uid="{00000000-0005-0000-0000-000001280000}"/>
    <cellStyle name="Normal 15 2 3 6 6" xfId="10241" xr:uid="{00000000-0005-0000-0000-000002280000}"/>
    <cellStyle name="Normal 15 2 3 6 6 2" xfId="10242" xr:uid="{00000000-0005-0000-0000-000003280000}"/>
    <cellStyle name="Normal 15 2 3 6 7" xfId="10243" xr:uid="{00000000-0005-0000-0000-000004280000}"/>
    <cellStyle name="Normal 15 2 3 7" xfId="10244" xr:uid="{00000000-0005-0000-0000-000005280000}"/>
    <cellStyle name="Normal 15 2 3 7 2" xfId="10245" xr:uid="{00000000-0005-0000-0000-000006280000}"/>
    <cellStyle name="Normal 15 2 3 7 2 2" xfId="10246" xr:uid="{00000000-0005-0000-0000-000007280000}"/>
    <cellStyle name="Normal 15 2 3 7 2 2 2" xfId="10247" xr:uid="{00000000-0005-0000-0000-000008280000}"/>
    <cellStyle name="Normal 15 2 3 7 2 3" xfId="10248" xr:uid="{00000000-0005-0000-0000-000009280000}"/>
    <cellStyle name="Normal 15 2 3 7 3" xfId="10249" xr:uid="{00000000-0005-0000-0000-00000A280000}"/>
    <cellStyle name="Normal 15 2 3 7 3 2" xfId="10250" xr:uid="{00000000-0005-0000-0000-00000B280000}"/>
    <cellStyle name="Normal 15 2 3 7 3 2 2" xfId="10251" xr:uid="{00000000-0005-0000-0000-00000C280000}"/>
    <cellStyle name="Normal 15 2 3 7 3 3" xfId="10252" xr:uid="{00000000-0005-0000-0000-00000D280000}"/>
    <cellStyle name="Normal 15 2 3 7 4" xfId="10253" xr:uid="{00000000-0005-0000-0000-00000E280000}"/>
    <cellStyle name="Normal 15 2 3 7 4 2" xfId="10254" xr:uid="{00000000-0005-0000-0000-00000F280000}"/>
    <cellStyle name="Normal 15 2 3 7 4 2 2" xfId="10255" xr:uid="{00000000-0005-0000-0000-000010280000}"/>
    <cellStyle name="Normal 15 2 3 7 4 3" xfId="10256" xr:uid="{00000000-0005-0000-0000-000011280000}"/>
    <cellStyle name="Normal 15 2 3 7 5" xfId="10257" xr:uid="{00000000-0005-0000-0000-000012280000}"/>
    <cellStyle name="Normal 15 2 3 7 5 2" xfId="10258" xr:uid="{00000000-0005-0000-0000-000013280000}"/>
    <cellStyle name="Normal 15 2 3 7 6" xfId="10259" xr:uid="{00000000-0005-0000-0000-000014280000}"/>
    <cellStyle name="Normal 15 2 3 7 6 2" xfId="10260" xr:uid="{00000000-0005-0000-0000-000015280000}"/>
    <cellStyle name="Normal 15 2 3 7 7" xfId="10261" xr:uid="{00000000-0005-0000-0000-000016280000}"/>
    <cellStyle name="Normal 15 2 3 8" xfId="10262" xr:uid="{00000000-0005-0000-0000-000017280000}"/>
    <cellStyle name="Normal 15 2 3 8 2" xfId="10263" xr:uid="{00000000-0005-0000-0000-000018280000}"/>
    <cellStyle name="Normal 15 2 3 8 2 2" xfId="10264" xr:uid="{00000000-0005-0000-0000-000019280000}"/>
    <cellStyle name="Normal 15 2 3 8 3" xfId="10265" xr:uid="{00000000-0005-0000-0000-00001A280000}"/>
    <cellStyle name="Normal 15 2 3 9" xfId="10266" xr:uid="{00000000-0005-0000-0000-00001B280000}"/>
    <cellStyle name="Normal 15 2 3 9 2" xfId="10267" xr:uid="{00000000-0005-0000-0000-00001C280000}"/>
    <cellStyle name="Normal 15 2 3 9 2 2" xfId="10268" xr:uid="{00000000-0005-0000-0000-00001D280000}"/>
    <cellStyle name="Normal 15 2 3 9 3" xfId="10269" xr:uid="{00000000-0005-0000-0000-00001E280000}"/>
    <cellStyle name="Normal 15 2 3_Confidential Information" xfId="10270" xr:uid="{00000000-0005-0000-0000-00001F280000}"/>
    <cellStyle name="Normal 15 2 4" xfId="10271" xr:uid="{00000000-0005-0000-0000-000020280000}"/>
    <cellStyle name="Normal 15 2 4 10" xfId="10272" xr:uid="{00000000-0005-0000-0000-000021280000}"/>
    <cellStyle name="Normal 15 2 4 10 2" xfId="10273" xr:uid="{00000000-0005-0000-0000-000022280000}"/>
    <cellStyle name="Normal 15 2 4 11" xfId="10274" xr:uid="{00000000-0005-0000-0000-000023280000}"/>
    <cellStyle name="Normal 15 2 4 2" xfId="10275" xr:uid="{00000000-0005-0000-0000-000024280000}"/>
    <cellStyle name="Normal 15 2 4 2 2" xfId="10276" xr:uid="{00000000-0005-0000-0000-000025280000}"/>
    <cellStyle name="Normal 15 2 4 2 2 2" xfId="10277" xr:uid="{00000000-0005-0000-0000-000026280000}"/>
    <cellStyle name="Normal 15 2 4 2 2 2 2" xfId="10278" xr:uid="{00000000-0005-0000-0000-000027280000}"/>
    <cellStyle name="Normal 15 2 4 2 2 2 2 2" xfId="10279" xr:uid="{00000000-0005-0000-0000-000028280000}"/>
    <cellStyle name="Normal 15 2 4 2 2 2 3" xfId="10280" xr:uid="{00000000-0005-0000-0000-000029280000}"/>
    <cellStyle name="Normal 15 2 4 2 2 3" xfId="10281" xr:uid="{00000000-0005-0000-0000-00002A280000}"/>
    <cellStyle name="Normal 15 2 4 2 2 3 2" xfId="10282" xr:uid="{00000000-0005-0000-0000-00002B280000}"/>
    <cellStyle name="Normal 15 2 4 2 2 3 2 2" xfId="10283" xr:uid="{00000000-0005-0000-0000-00002C280000}"/>
    <cellStyle name="Normal 15 2 4 2 2 3 3" xfId="10284" xr:uid="{00000000-0005-0000-0000-00002D280000}"/>
    <cellStyle name="Normal 15 2 4 2 2 4" xfId="10285" xr:uid="{00000000-0005-0000-0000-00002E280000}"/>
    <cellStyle name="Normal 15 2 4 2 2 4 2" xfId="10286" xr:uid="{00000000-0005-0000-0000-00002F280000}"/>
    <cellStyle name="Normal 15 2 4 2 2 4 2 2" xfId="10287" xr:uid="{00000000-0005-0000-0000-000030280000}"/>
    <cellStyle name="Normal 15 2 4 2 2 4 3" xfId="10288" xr:uid="{00000000-0005-0000-0000-000031280000}"/>
    <cellStyle name="Normal 15 2 4 2 2 5" xfId="10289" xr:uid="{00000000-0005-0000-0000-000032280000}"/>
    <cellStyle name="Normal 15 2 4 2 2 5 2" xfId="10290" xr:uid="{00000000-0005-0000-0000-000033280000}"/>
    <cellStyle name="Normal 15 2 4 2 2 6" xfId="10291" xr:uid="{00000000-0005-0000-0000-000034280000}"/>
    <cellStyle name="Normal 15 2 4 2 2 6 2" xfId="10292" xr:uid="{00000000-0005-0000-0000-000035280000}"/>
    <cellStyle name="Normal 15 2 4 2 2 7" xfId="10293" xr:uid="{00000000-0005-0000-0000-000036280000}"/>
    <cellStyle name="Normal 15 2 4 2 3" xfId="10294" xr:uid="{00000000-0005-0000-0000-000037280000}"/>
    <cellStyle name="Normal 15 2 4 2 3 2" xfId="10295" xr:uid="{00000000-0005-0000-0000-000038280000}"/>
    <cellStyle name="Normal 15 2 4 2 3 2 2" xfId="10296" xr:uid="{00000000-0005-0000-0000-000039280000}"/>
    <cellStyle name="Normal 15 2 4 2 3 2 2 2" xfId="10297" xr:uid="{00000000-0005-0000-0000-00003A280000}"/>
    <cellStyle name="Normal 15 2 4 2 3 2 3" xfId="10298" xr:uid="{00000000-0005-0000-0000-00003B280000}"/>
    <cellStyle name="Normal 15 2 4 2 3 3" xfId="10299" xr:uid="{00000000-0005-0000-0000-00003C280000}"/>
    <cellStyle name="Normal 15 2 4 2 3 3 2" xfId="10300" xr:uid="{00000000-0005-0000-0000-00003D280000}"/>
    <cellStyle name="Normal 15 2 4 2 3 3 2 2" xfId="10301" xr:uid="{00000000-0005-0000-0000-00003E280000}"/>
    <cellStyle name="Normal 15 2 4 2 3 3 3" xfId="10302" xr:uid="{00000000-0005-0000-0000-00003F280000}"/>
    <cellStyle name="Normal 15 2 4 2 3 4" xfId="10303" xr:uid="{00000000-0005-0000-0000-000040280000}"/>
    <cellStyle name="Normal 15 2 4 2 3 4 2" xfId="10304" xr:uid="{00000000-0005-0000-0000-000041280000}"/>
    <cellStyle name="Normal 15 2 4 2 3 4 2 2" xfId="10305" xr:uid="{00000000-0005-0000-0000-000042280000}"/>
    <cellStyle name="Normal 15 2 4 2 3 4 3" xfId="10306" xr:uid="{00000000-0005-0000-0000-000043280000}"/>
    <cellStyle name="Normal 15 2 4 2 3 5" xfId="10307" xr:uid="{00000000-0005-0000-0000-000044280000}"/>
    <cellStyle name="Normal 15 2 4 2 3 5 2" xfId="10308" xr:uid="{00000000-0005-0000-0000-000045280000}"/>
    <cellStyle name="Normal 15 2 4 2 3 6" xfId="10309" xr:uid="{00000000-0005-0000-0000-000046280000}"/>
    <cellStyle name="Normal 15 2 4 2 3 6 2" xfId="10310" xr:uid="{00000000-0005-0000-0000-000047280000}"/>
    <cellStyle name="Normal 15 2 4 2 3 7" xfId="10311" xr:uid="{00000000-0005-0000-0000-000048280000}"/>
    <cellStyle name="Normal 15 2 4 2 4" xfId="10312" xr:uid="{00000000-0005-0000-0000-000049280000}"/>
    <cellStyle name="Normal 15 2 4 2 4 2" xfId="10313" xr:uid="{00000000-0005-0000-0000-00004A280000}"/>
    <cellStyle name="Normal 15 2 4 2 4 2 2" xfId="10314" xr:uid="{00000000-0005-0000-0000-00004B280000}"/>
    <cellStyle name="Normal 15 2 4 2 4 3" xfId="10315" xr:uid="{00000000-0005-0000-0000-00004C280000}"/>
    <cellStyle name="Normal 15 2 4 2 5" xfId="10316" xr:uid="{00000000-0005-0000-0000-00004D280000}"/>
    <cellStyle name="Normal 15 2 4 2 5 2" xfId="10317" xr:uid="{00000000-0005-0000-0000-00004E280000}"/>
    <cellStyle name="Normal 15 2 4 2 5 2 2" xfId="10318" xr:uid="{00000000-0005-0000-0000-00004F280000}"/>
    <cellStyle name="Normal 15 2 4 2 5 3" xfId="10319" xr:uid="{00000000-0005-0000-0000-000050280000}"/>
    <cellStyle name="Normal 15 2 4 2 6" xfId="10320" xr:uid="{00000000-0005-0000-0000-000051280000}"/>
    <cellStyle name="Normal 15 2 4 2 6 2" xfId="10321" xr:uid="{00000000-0005-0000-0000-000052280000}"/>
    <cellStyle name="Normal 15 2 4 2 6 2 2" xfId="10322" xr:uid="{00000000-0005-0000-0000-000053280000}"/>
    <cellStyle name="Normal 15 2 4 2 6 3" xfId="10323" xr:uid="{00000000-0005-0000-0000-000054280000}"/>
    <cellStyle name="Normal 15 2 4 2 7" xfId="10324" xr:uid="{00000000-0005-0000-0000-000055280000}"/>
    <cellStyle name="Normal 15 2 4 2 7 2" xfId="10325" xr:uid="{00000000-0005-0000-0000-000056280000}"/>
    <cellStyle name="Normal 15 2 4 2 8" xfId="10326" xr:uid="{00000000-0005-0000-0000-000057280000}"/>
    <cellStyle name="Normal 15 2 4 2 8 2" xfId="10327" xr:uid="{00000000-0005-0000-0000-000058280000}"/>
    <cellStyle name="Normal 15 2 4 2 9" xfId="10328" xr:uid="{00000000-0005-0000-0000-000059280000}"/>
    <cellStyle name="Normal 15 2 4 3" xfId="10329" xr:uid="{00000000-0005-0000-0000-00005A280000}"/>
    <cellStyle name="Normal 15 2 4 3 2" xfId="10330" xr:uid="{00000000-0005-0000-0000-00005B280000}"/>
    <cellStyle name="Normal 15 2 4 3 2 2" xfId="10331" xr:uid="{00000000-0005-0000-0000-00005C280000}"/>
    <cellStyle name="Normal 15 2 4 3 2 2 2" xfId="10332" xr:uid="{00000000-0005-0000-0000-00005D280000}"/>
    <cellStyle name="Normal 15 2 4 3 2 2 2 2" xfId="10333" xr:uid="{00000000-0005-0000-0000-00005E280000}"/>
    <cellStyle name="Normal 15 2 4 3 2 2 3" xfId="10334" xr:uid="{00000000-0005-0000-0000-00005F280000}"/>
    <cellStyle name="Normal 15 2 4 3 2 3" xfId="10335" xr:uid="{00000000-0005-0000-0000-000060280000}"/>
    <cellStyle name="Normal 15 2 4 3 2 3 2" xfId="10336" xr:uid="{00000000-0005-0000-0000-000061280000}"/>
    <cellStyle name="Normal 15 2 4 3 2 3 2 2" xfId="10337" xr:uid="{00000000-0005-0000-0000-000062280000}"/>
    <cellStyle name="Normal 15 2 4 3 2 3 3" xfId="10338" xr:uid="{00000000-0005-0000-0000-000063280000}"/>
    <cellStyle name="Normal 15 2 4 3 2 4" xfId="10339" xr:uid="{00000000-0005-0000-0000-000064280000}"/>
    <cellStyle name="Normal 15 2 4 3 2 4 2" xfId="10340" xr:uid="{00000000-0005-0000-0000-000065280000}"/>
    <cellStyle name="Normal 15 2 4 3 2 4 2 2" xfId="10341" xr:uid="{00000000-0005-0000-0000-000066280000}"/>
    <cellStyle name="Normal 15 2 4 3 2 4 3" xfId="10342" xr:uid="{00000000-0005-0000-0000-000067280000}"/>
    <cellStyle name="Normal 15 2 4 3 2 5" xfId="10343" xr:uid="{00000000-0005-0000-0000-000068280000}"/>
    <cellStyle name="Normal 15 2 4 3 2 5 2" xfId="10344" xr:uid="{00000000-0005-0000-0000-000069280000}"/>
    <cellStyle name="Normal 15 2 4 3 2 6" xfId="10345" xr:uid="{00000000-0005-0000-0000-00006A280000}"/>
    <cellStyle name="Normal 15 2 4 3 2 6 2" xfId="10346" xr:uid="{00000000-0005-0000-0000-00006B280000}"/>
    <cellStyle name="Normal 15 2 4 3 2 7" xfId="10347" xr:uid="{00000000-0005-0000-0000-00006C280000}"/>
    <cellStyle name="Normal 15 2 4 3 3" xfId="10348" xr:uid="{00000000-0005-0000-0000-00006D280000}"/>
    <cellStyle name="Normal 15 2 4 3 3 2" xfId="10349" xr:uid="{00000000-0005-0000-0000-00006E280000}"/>
    <cellStyle name="Normal 15 2 4 3 3 2 2" xfId="10350" xr:uid="{00000000-0005-0000-0000-00006F280000}"/>
    <cellStyle name="Normal 15 2 4 3 3 3" xfId="10351" xr:uid="{00000000-0005-0000-0000-000070280000}"/>
    <cellStyle name="Normal 15 2 4 3 4" xfId="10352" xr:uid="{00000000-0005-0000-0000-000071280000}"/>
    <cellStyle name="Normal 15 2 4 3 4 2" xfId="10353" xr:uid="{00000000-0005-0000-0000-000072280000}"/>
    <cellStyle name="Normal 15 2 4 3 4 2 2" xfId="10354" xr:uid="{00000000-0005-0000-0000-000073280000}"/>
    <cellStyle name="Normal 15 2 4 3 4 3" xfId="10355" xr:uid="{00000000-0005-0000-0000-000074280000}"/>
    <cellStyle name="Normal 15 2 4 3 5" xfId="10356" xr:uid="{00000000-0005-0000-0000-000075280000}"/>
    <cellStyle name="Normal 15 2 4 3 5 2" xfId="10357" xr:uid="{00000000-0005-0000-0000-000076280000}"/>
    <cellStyle name="Normal 15 2 4 3 5 2 2" xfId="10358" xr:uid="{00000000-0005-0000-0000-000077280000}"/>
    <cellStyle name="Normal 15 2 4 3 5 3" xfId="10359" xr:uid="{00000000-0005-0000-0000-000078280000}"/>
    <cellStyle name="Normal 15 2 4 3 6" xfId="10360" xr:uid="{00000000-0005-0000-0000-000079280000}"/>
    <cellStyle name="Normal 15 2 4 3 6 2" xfId="10361" xr:uid="{00000000-0005-0000-0000-00007A280000}"/>
    <cellStyle name="Normal 15 2 4 3 7" xfId="10362" xr:uid="{00000000-0005-0000-0000-00007B280000}"/>
    <cellStyle name="Normal 15 2 4 3 7 2" xfId="10363" xr:uid="{00000000-0005-0000-0000-00007C280000}"/>
    <cellStyle name="Normal 15 2 4 3 8" xfId="10364" xr:uid="{00000000-0005-0000-0000-00007D280000}"/>
    <cellStyle name="Normal 15 2 4 4" xfId="10365" xr:uid="{00000000-0005-0000-0000-00007E280000}"/>
    <cellStyle name="Normal 15 2 4 4 2" xfId="10366" xr:uid="{00000000-0005-0000-0000-00007F280000}"/>
    <cellStyle name="Normal 15 2 4 4 2 2" xfId="10367" xr:uid="{00000000-0005-0000-0000-000080280000}"/>
    <cellStyle name="Normal 15 2 4 4 2 2 2" xfId="10368" xr:uid="{00000000-0005-0000-0000-000081280000}"/>
    <cellStyle name="Normal 15 2 4 4 2 3" xfId="10369" xr:uid="{00000000-0005-0000-0000-000082280000}"/>
    <cellStyle name="Normal 15 2 4 4 3" xfId="10370" xr:uid="{00000000-0005-0000-0000-000083280000}"/>
    <cellStyle name="Normal 15 2 4 4 3 2" xfId="10371" xr:uid="{00000000-0005-0000-0000-000084280000}"/>
    <cellStyle name="Normal 15 2 4 4 3 2 2" xfId="10372" xr:uid="{00000000-0005-0000-0000-000085280000}"/>
    <cellStyle name="Normal 15 2 4 4 3 3" xfId="10373" xr:uid="{00000000-0005-0000-0000-000086280000}"/>
    <cellStyle name="Normal 15 2 4 4 4" xfId="10374" xr:uid="{00000000-0005-0000-0000-000087280000}"/>
    <cellStyle name="Normal 15 2 4 4 4 2" xfId="10375" xr:uid="{00000000-0005-0000-0000-000088280000}"/>
    <cellStyle name="Normal 15 2 4 4 4 2 2" xfId="10376" xr:uid="{00000000-0005-0000-0000-000089280000}"/>
    <cellStyle name="Normal 15 2 4 4 4 3" xfId="10377" xr:uid="{00000000-0005-0000-0000-00008A280000}"/>
    <cellStyle name="Normal 15 2 4 4 5" xfId="10378" xr:uid="{00000000-0005-0000-0000-00008B280000}"/>
    <cellStyle name="Normal 15 2 4 4 5 2" xfId="10379" xr:uid="{00000000-0005-0000-0000-00008C280000}"/>
    <cellStyle name="Normal 15 2 4 4 6" xfId="10380" xr:uid="{00000000-0005-0000-0000-00008D280000}"/>
    <cellStyle name="Normal 15 2 4 4 6 2" xfId="10381" xr:uid="{00000000-0005-0000-0000-00008E280000}"/>
    <cellStyle name="Normal 15 2 4 4 7" xfId="10382" xr:uid="{00000000-0005-0000-0000-00008F280000}"/>
    <cellStyle name="Normal 15 2 4 5" xfId="10383" xr:uid="{00000000-0005-0000-0000-000090280000}"/>
    <cellStyle name="Normal 15 2 4 5 2" xfId="10384" xr:uid="{00000000-0005-0000-0000-000091280000}"/>
    <cellStyle name="Normal 15 2 4 5 2 2" xfId="10385" xr:uid="{00000000-0005-0000-0000-000092280000}"/>
    <cellStyle name="Normal 15 2 4 5 2 2 2" xfId="10386" xr:uid="{00000000-0005-0000-0000-000093280000}"/>
    <cellStyle name="Normal 15 2 4 5 2 3" xfId="10387" xr:uid="{00000000-0005-0000-0000-000094280000}"/>
    <cellStyle name="Normal 15 2 4 5 3" xfId="10388" xr:uid="{00000000-0005-0000-0000-000095280000}"/>
    <cellStyle name="Normal 15 2 4 5 3 2" xfId="10389" xr:uid="{00000000-0005-0000-0000-000096280000}"/>
    <cellStyle name="Normal 15 2 4 5 3 2 2" xfId="10390" xr:uid="{00000000-0005-0000-0000-000097280000}"/>
    <cellStyle name="Normal 15 2 4 5 3 3" xfId="10391" xr:uid="{00000000-0005-0000-0000-000098280000}"/>
    <cellStyle name="Normal 15 2 4 5 4" xfId="10392" xr:uid="{00000000-0005-0000-0000-000099280000}"/>
    <cellStyle name="Normal 15 2 4 5 4 2" xfId="10393" xr:uid="{00000000-0005-0000-0000-00009A280000}"/>
    <cellStyle name="Normal 15 2 4 5 4 2 2" xfId="10394" xr:uid="{00000000-0005-0000-0000-00009B280000}"/>
    <cellStyle name="Normal 15 2 4 5 4 3" xfId="10395" xr:uid="{00000000-0005-0000-0000-00009C280000}"/>
    <cellStyle name="Normal 15 2 4 5 5" xfId="10396" xr:uid="{00000000-0005-0000-0000-00009D280000}"/>
    <cellStyle name="Normal 15 2 4 5 5 2" xfId="10397" xr:uid="{00000000-0005-0000-0000-00009E280000}"/>
    <cellStyle name="Normal 15 2 4 5 6" xfId="10398" xr:uid="{00000000-0005-0000-0000-00009F280000}"/>
    <cellStyle name="Normal 15 2 4 5 6 2" xfId="10399" xr:uid="{00000000-0005-0000-0000-0000A0280000}"/>
    <cellStyle name="Normal 15 2 4 5 7" xfId="10400" xr:uid="{00000000-0005-0000-0000-0000A1280000}"/>
    <cellStyle name="Normal 15 2 4 6" xfId="10401" xr:uid="{00000000-0005-0000-0000-0000A2280000}"/>
    <cellStyle name="Normal 15 2 4 6 2" xfId="10402" xr:uid="{00000000-0005-0000-0000-0000A3280000}"/>
    <cellStyle name="Normal 15 2 4 6 2 2" xfId="10403" xr:uid="{00000000-0005-0000-0000-0000A4280000}"/>
    <cellStyle name="Normal 15 2 4 6 3" xfId="10404" xr:uid="{00000000-0005-0000-0000-0000A5280000}"/>
    <cellStyle name="Normal 15 2 4 7" xfId="10405" xr:uid="{00000000-0005-0000-0000-0000A6280000}"/>
    <cellStyle name="Normal 15 2 4 7 2" xfId="10406" xr:uid="{00000000-0005-0000-0000-0000A7280000}"/>
    <cellStyle name="Normal 15 2 4 7 2 2" xfId="10407" xr:uid="{00000000-0005-0000-0000-0000A8280000}"/>
    <cellStyle name="Normal 15 2 4 7 3" xfId="10408" xr:uid="{00000000-0005-0000-0000-0000A9280000}"/>
    <cellStyle name="Normal 15 2 4 8" xfId="10409" xr:uid="{00000000-0005-0000-0000-0000AA280000}"/>
    <cellStyle name="Normal 15 2 4 8 2" xfId="10410" xr:uid="{00000000-0005-0000-0000-0000AB280000}"/>
    <cellStyle name="Normal 15 2 4 8 2 2" xfId="10411" xr:uid="{00000000-0005-0000-0000-0000AC280000}"/>
    <cellStyle name="Normal 15 2 4 8 3" xfId="10412" xr:uid="{00000000-0005-0000-0000-0000AD280000}"/>
    <cellStyle name="Normal 15 2 4 9" xfId="10413" xr:uid="{00000000-0005-0000-0000-0000AE280000}"/>
    <cellStyle name="Normal 15 2 4 9 2" xfId="10414" xr:uid="{00000000-0005-0000-0000-0000AF280000}"/>
    <cellStyle name="Normal 15 2 5" xfId="10415" xr:uid="{00000000-0005-0000-0000-0000B0280000}"/>
    <cellStyle name="Normal 15 2 5 10" xfId="10416" xr:uid="{00000000-0005-0000-0000-0000B1280000}"/>
    <cellStyle name="Normal 15 2 5 10 2" xfId="10417" xr:uid="{00000000-0005-0000-0000-0000B2280000}"/>
    <cellStyle name="Normal 15 2 5 11" xfId="10418" xr:uid="{00000000-0005-0000-0000-0000B3280000}"/>
    <cellStyle name="Normal 15 2 5 2" xfId="10419" xr:uid="{00000000-0005-0000-0000-0000B4280000}"/>
    <cellStyle name="Normal 15 2 5 2 2" xfId="10420" xr:uid="{00000000-0005-0000-0000-0000B5280000}"/>
    <cellStyle name="Normal 15 2 5 2 2 2" xfId="10421" xr:uid="{00000000-0005-0000-0000-0000B6280000}"/>
    <cellStyle name="Normal 15 2 5 2 2 2 2" xfId="10422" xr:uid="{00000000-0005-0000-0000-0000B7280000}"/>
    <cellStyle name="Normal 15 2 5 2 2 2 2 2" xfId="10423" xr:uid="{00000000-0005-0000-0000-0000B8280000}"/>
    <cellStyle name="Normal 15 2 5 2 2 2 3" xfId="10424" xr:uid="{00000000-0005-0000-0000-0000B9280000}"/>
    <cellStyle name="Normal 15 2 5 2 2 3" xfId="10425" xr:uid="{00000000-0005-0000-0000-0000BA280000}"/>
    <cellStyle name="Normal 15 2 5 2 2 3 2" xfId="10426" xr:uid="{00000000-0005-0000-0000-0000BB280000}"/>
    <cellStyle name="Normal 15 2 5 2 2 3 2 2" xfId="10427" xr:uid="{00000000-0005-0000-0000-0000BC280000}"/>
    <cellStyle name="Normal 15 2 5 2 2 3 3" xfId="10428" xr:uid="{00000000-0005-0000-0000-0000BD280000}"/>
    <cellStyle name="Normal 15 2 5 2 2 4" xfId="10429" xr:uid="{00000000-0005-0000-0000-0000BE280000}"/>
    <cellStyle name="Normal 15 2 5 2 2 4 2" xfId="10430" xr:uid="{00000000-0005-0000-0000-0000BF280000}"/>
    <cellStyle name="Normal 15 2 5 2 2 4 2 2" xfId="10431" xr:uid="{00000000-0005-0000-0000-0000C0280000}"/>
    <cellStyle name="Normal 15 2 5 2 2 4 3" xfId="10432" xr:uid="{00000000-0005-0000-0000-0000C1280000}"/>
    <cellStyle name="Normal 15 2 5 2 2 5" xfId="10433" xr:uid="{00000000-0005-0000-0000-0000C2280000}"/>
    <cellStyle name="Normal 15 2 5 2 2 5 2" xfId="10434" xr:uid="{00000000-0005-0000-0000-0000C3280000}"/>
    <cellStyle name="Normal 15 2 5 2 2 6" xfId="10435" xr:uid="{00000000-0005-0000-0000-0000C4280000}"/>
    <cellStyle name="Normal 15 2 5 2 2 6 2" xfId="10436" xr:uid="{00000000-0005-0000-0000-0000C5280000}"/>
    <cellStyle name="Normal 15 2 5 2 2 7" xfId="10437" xr:uid="{00000000-0005-0000-0000-0000C6280000}"/>
    <cellStyle name="Normal 15 2 5 2 3" xfId="10438" xr:uid="{00000000-0005-0000-0000-0000C7280000}"/>
    <cellStyle name="Normal 15 2 5 2 3 2" xfId="10439" xr:uid="{00000000-0005-0000-0000-0000C8280000}"/>
    <cellStyle name="Normal 15 2 5 2 3 2 2" xfId="10440" xr:uid="{00000000-0005-0000-0000-0000C9280000}"/>
    <cellStyle name="Normal 15 2 5 2 3 2 2 2" xfId="10441" xr:uid="{00000000-0005-0000-0000-0000CA280000}"/>
    <cellStyle name="Normal 15 2 5 2 3 2 3" xfId="10442" xr:uid="{00000000-0005-0000-0000-0000CB280000}"/>
    <cellStyle name="Normal 15 2 5 2 3 3" xfId="10443" xr:uid="{00000000-0005-0000-0000-0000CC280000}"/>
    <cellStyle name="Normal 15 2 5 2 3 3 2" xfId="10444" xr:uid="{00000000-0005-0000-0000-0000CD280000}"/>
    <cellStyle name="Normal 15 2 5 2 3 3 2 2" xfId="10445" xr:uid="{00000000-0005-0000-0000-0000CE280000}"/>
    <cellStyle name="Normal 15 2 5 2 3 3 3" xfId="10446" xr:uid="{00000000-0005-0000-0000-0000CF280000}"/>
    <cellStyle name="Normal 15 2 5 2 3 4" xfId="10447" xr:uid="{00000000-0005-0000-0000-0000D0280000}"/>
    <cellStyle name="Normal 15 2 5 2 3 4 2" xfId="10448" xr:uid="{00000000-0005-0000-0000-0000D1280000}"/>
    <cellStyle name="Normal 15 2 5 2 3 4 2 2" xfId="10449" xr:uid="{00000000-0005-0000-0000-0000D2280000}"/>
    <cellStyle name="Normal 15 2 5 2 3 4 3" xfId="10450" xr:uid="{00000000-0005-0000-0000-0000D3280000}"/>
    <cellStyle name="Normal 15 2 5 2 3 5" xfId="10451" xr:uid="{00000000-0005-0000-0000-0000D4280000}"/>
    <cellStyle name="Normal 15 2 5 2 3 5 2" xfId="10452" xr:uid="{00000000-0005-0000-0000-0000D5280000}"/>
    <cellStyle name="Normal 15 2 5 2 3 6" xfId="10453" xr:uid="{00000000-0005-0000-0000-0000D6280000}"/>
    <cellStyle name="Normal 15 2 5 2 3 6 2" xfId="10454" xr:uid="{00000000-0005-0000-0000-0000D7280000}"/>
    <cellStyle name="Normal 15 2 5 2 3 7" xfId="10455" xr:uid="{00000000-0005-0000-0000-0000D8280000}"/>
    <cellStyle name="Normal 15 2 5 2 4" xfId="10456" xr:uid="{00000000-0005-0000-0000-0000D9280000}"/>
    <cellStyle name="Normal 15 2 5 2 4 2" xfId="10457" xr:uid="{00000000-0005-0000-0000-0000DA280000}"/>
    <cellStyle name="Normal 15 2 5 2 4 2 2" xfId="10458" xr:uid="{00000000-0005-0000-0000-0000DB280000}"/>
    <cellStyle name="Normal 15 2 5 2 4 3" xfId="10459" xr:uid="{00000000-0005-0000-0000-0000DC280000}"/>
    <cellStyle name="Normal 15 2 5 2 5" xfId="10460" xr:uid="{00000000-0005-0000-0000-0000DD280000}"/>
    <cellStyle name="Normal 15 2 5 2 5 2" xfId="10461" xr:uid="{00000000-0005-0000-0000-0000DE280000}"/>
    <cellStyle name="Normal 15 2 5 2 5 2 2" xfId="10462" xr:uid="{00000000-0005-0000-0000-0000DF280000}"/>
    <cellStyle name="Normal 15 2 5 2 5 3" xfId="10463" xr:uid="{00000000-0005-0000-0000-0000E0280000}"/>
    <cellStyle name="Normal 15 2 5 2 6" xfId="10464" xr:uid="{00000000-0005-0000-0000-0000E1280000}"/>
    <cellStyle name="Normal 15 2 5 2 6 2" xfId="10465" xr:uid="{00000000-0005-0000-0000-0000E2280000}"/>
    <cellStyle name="Normal 15 2 5 2 6 2 2" xfId="10466" xr:uid="{00000000-0005-0000-0000-0000E3280000}"/>
    <cellStyle name="Normal 15 2 5 2 6 3" xfId="10467" xr:uid="{00000000-0005-0000-0000-0000E4280000}"/>
    <cellStyle name="Normal 15 2 5 2 7" xfId="10468" xr:uid="{00000000-0005-0000-0000-0000E5280000}"/>
    <cellStyle name="Normal 15 2 5 2 7 2" xfId="10469" xr:uid="{00000000-0005-0000-0000-0000E6280000}"/>
    <cellStyle name="Normal 15 2 5 2 8" xfId="10470" xr:uid="{00000000-0005-0000-0000-0000E7280000}"/>
    <cellStyle name="Normal 15 2 5 2 8 2" xfId="10471" xr:uid="{00000000-0005-0000-0000-0000E8280000}"/>
    <cellStyle name="Normal 15 2 5 2 9" xfId="10472" xr:uid="{00000000-0005-0000-0000-0000E9280000}"/>
    <cellStyle name="Normal 15 2 5 3" xfId="10473" xr:uid="{00000000-0005-0000-0000-0000EA280000}"/>
    <cellStyle name="Normal 15 2 5 3 2" xfId="10474" xr:uid="{00000000-0005-0000-0000-0000EB280000}"/>
    <cellStyle name="Normal 15 2 5 3 2 2" xfId="10475" xr:uid="{00000000-0005-0000-0000-0000EC280000}"/>
    <cellStyle name="Normal 15 2 5 3 2 2 2" xfId="10476" xr:uid="{00000000-0005-0000-0000-0000ED280000}"/>
    <cellStyle name="Normal 15 2 5 3 2 2 2 2" xfId="10477" xr:uid="{00000000-0005-0000-0000-0000EE280000}"/>
    <cellStyle name="Normal 15 2 5 3 2 2 3" xfId="10478" xr:uid="{00000000-0005-0000-0000-0000EF280000}"/>
    <cellStyle name="Normal 15 2 5 3 2 3" xfId="10479" xr:uid="{00000000-0005-0000-0000-0000F0280000}"/>
    <cellStyle name="Normal 15 2 5 3 2 3 2" xfId="10480" xr:uid="{00000000-0005-0000-0000-0000F1280000}"/>
    <cellStyle name="Normal 15 2 5 3 2 3 2 2" xfId="10481" xr:uid="{00000000-0005-0000-0000-0000F2280000}"/>
    <cellStyle name="Normal 15 2 5 3 2 3 3" xfId="10482" xr:uid="{00000000-0005-0000-0000-0000F3280000}"/>
    <cellStyle name="Normal 15 2 5 3 2 4" xfId="10483" xr:uid="{00000000-0005-0000-0000-0000F4280000}"/>
    <cellStyle name="Normal 15 2 5 3 2 4 2" xfId="10484" xr:uid="{00000000-0005-0000-0000-0000F5280000}"/>
    <cellStyle name="Normal 15 2 5 3 2 4 2 2" xfId="10485" xr:uid="{00000000-0005-0000-0000-0000F6280000}"/>
    <cellStyle name="Normal 15 2 5 3 2 4 3" xfId="10486" xr:uid="{00000000-0005-0000-0000-0000F7280000}"/>
    <cellStyle name="Normal 15 2 5 3 2 5" xfId="10487" xr:uid="{00000000-0005-0000-0000-0000F8280000}"/>
    <cellStyle name="Normal 15 2 5 3 2 5 2" xfId="10488" xr:uid="{00000000-0005-0000-0000-0000F9280000}"/>
    <cellStyle name="Normal 15 2 5 3 2 6" xfId="10489" xr:uid="{00000000-0005-0000-0000-0000FA280000}"/>
    <cellStyle name="Normal 15 2 5 3 2 6 2" xfId="10490" xr:uid="{00000000-0005-0000-0000-0000FB280000}"/>
    <cellStyle name="Normal 15 2 5 3 2 7" xfId="10491" xr:uid="{00000000-0005-0000-0000-0000FC280000}"/>
    <cellStyle name="Normal 15 2 5 3 3" xfId="10492" xr:uid="{00000000-0005-0000-0000-0000FD280000}"/>
    <cellStyle name="Normal 15 2 5 3 3 2" xfId="10493" xr:uid="{00000000-0005-0000-0000-0000FE280000}"/>
    <cellStyle name="Normal 15 2 5 3 3 2 2" xfId="10494" xr:uid="{00000000-0005-0000-0000-0000FF280000}"/>
    <cellStyle name="Normal 15 2 5 3 3 3" xfId="10495" xr:uid="{00000000-0005-0000-0000-000000290000}"/>
    <cellStyle name="Normal 15 2 5 3 4" xfId="10496" xr:uid="{00000000-0005-0000-0000-000001290000}"/>
    <cellStyle name="Normal 15 2 5 3 4 2" xfId="10497" xr:uid="{00000000-0005-0000-0000-000002290000}"/>
    <cellStyle name="Normal 15 2 5 3 4 2 2" xfId="10498" xr:uid="{00000000-0005-0000-0000-000003290000}"/>
    <cellStyle name="Normal 15 2 5 3 4 3" xfId="10499" xr:uid="{00000000-0005-0000-0000-000004290000}"/>
    <cellStyle name="Normal 15 2 5 3 5" xfId="10500" xr:uid="{00000000-0005-0000-0000-000005290000}"/>
    <cellStyle name="Normal 15 2 5 3 5 2" xfId="10501" xr:uid="{00000000-0005-0000-0000-000006290000}"/>
    <cellStyle name="Normal 15 2 5 3 5 2 2" xfId="10502" xr:uid="{00000000-0005-0000-0000-000007290000}"/>
    <cellStyle name="Normal 15 2 5 3 5 3" xfId="10503" xr:uid="{00000000-0005-0000-0000-000008290000}"/>
    <cellStyle name="Normal 15 2 5 3 6" xfId="10504" xr:uid="{00000000-0005-0000-0000-000009290000}"/>
    <cellStyle name="Normal 15 2 5 3 6 2" xfId="10505" xr:uid="{00000000-0005-0000-0000-00000A290000}"/>
    <cellStyle name="Normal 15 2 5 3 7" xfId="10506" xr:uid="{00000000-0005-0000-0000-00000B290000}"/>
    <cellStyle name="Normal 15 2 5 3 7 2" xfId="10507" xr:uid="{00000000-0005-0000-0000-00000C290000}"/>
    <cellStyle name="Normal 15 2 5 3 8" xfId="10508" xr:uid="{00000000-0005-0000-0000-00000D290000}"/>
    <cellStyle name="Normal 15 2 5 4" xfId="10509" xr:uid="{00000000-0005-0000-0000-00000E290000}"/>
    <cellStyle name="Normal 15 2 5 4 2" xfId="10510" xr:uid="{00000000-0005-0000-0000-00000F290000}"/>
    <cellStyle name="Normal 15 2 5 4 2 2" xfId="10511" xr:uid="{00000000-0005-0000-0000-000010290000}"/>
    <cellStyle name="Normal 15 2 5 4 2 2 2" xfId="10512" xr:uid="{00000000-0005-0000-0000-000011290000}"/>
    <cellStyle name="Normal 15 2 5 4 2 3" xfId="10513" xr:uid="{00000000-0005-0000-0000-000012290000}"/>
    <cellStyle name="Normal 15 2 5 4 3" xfId="10514" xr:uid="{00000000-0005-0000-0000-000013290000}"/>
    <cellStyle name="Normal 15 2 5 4 3 2" xfId="10515" xr:uid="{00000000-0005-0000-0000-000014290000}"/>
    <cellStyle name="Normal 15 2 5 4 3 2 2" xfId="10516" xr:uid="{00000000-0005-0000-0000-000015290000}"/>
    <cellStyle name="Normal 15 2 5 4 3 3" xfId="10517" xr:uid="{00000000-0005-0000-0000-000016290000}"/>
    <cellStyle name="Normal 15 2 5 4 4" xfId="10518" xr:uid="{00000000-0005-0000-0000-000017290000}"/>
    <cellStyle name="Normal 15 2 5 4 4 2" xfId="10519" xr:uid="{00000000-0005-0000-0000-000018290000}"/>
    <cellStyle name="Normal 15 2 5 4 4 2 2" xfId="10520" xr:uid="{00000000-0005-0000-0000-000019290000}"/>
    <cellStyle name="Normal 15 2 5 4 4 3" xfId="10521" xr:uid="{00000000-0005-0000-0000-00001A290000}"/>
    <cellStyle name="Normal 15 2 5 4 5" xfId="10522" xr:uid="{00000000-0005-0000-0000-00001B290000}"/>
    <cellStyle name="Normal 15 2 5 4 5 2" xfId="10523" xr:uid="{00000000-0005-0000-0000-00001C290000}"/>
    <cellStyle name="Normal 15 2 5 4 6" xfId="10524" xr:uid="{00000000-0005-0000-0000-00001D290000}"/>
    <cellStyle name="Normal 15 2 5 4 6 2" xfId="10525" xr:uid="{00000000-0005-0000-0000-00001E290000}"/>
    <cellStyle name="Normal 15 2 5 4 7" xfId="10526" xr:uid="{00000000-0005-0000-0000-00001F290000}"/>
    <cellStyle name="Normal 15 2 5 5" xfId="10527" xr:uid="{00000000-0005-0000-0000-000020290000}"/>
    <cellStyle name="Normal 15 2 5 5 2" xfId="10528" xr:uid="{00000000-0005-0000-0000-000021290000}"/>
    <cellStyle name="Normal 15 2 5 5 2 2" xfId="10529" xr:uid="{00000000-0005-0000-0000-000022290000}"/>
    <cellStyle name="Normal 15 2 5 5 2 2 2" xfId="10530" xr:uid="{00000000-0005-0000-0000-000023290000}"/>
    <cellStyle name="Normal 15 2 5 5 2 3" xfId="10531" xr:uid="{00000000-0005-0000-0000-000024290000}"/>
    <cellStyle name="Normal 15 2 5 5 3" xfId="10532" xr:uid="{00000000-0005-0000-0000-000025290000}"/>
    <cellStyle name="Normal 15 2 5 5 3 2" xfId="10533" xr:uid="{00000000-0005-0000-0000-000026290000}"/>
    <cellStyle name="Normal 15 2 5 5 3 2 2" xfId="10534" xr:uid="{00000000-0005-0000-0000-000027290000}"/>
    <cellStyle name="Normal 15 2 5 5 3 3" xfId="10535" xr:uid="{00000000-0005-0000-0000-000028290000}"/>
    <cellStyle name="Normal 15 2 5 5 4" xfId="10536" xr:uid="{00000000-0005-0000-0000-000029290000}"/>
    <cellStyle name="Normal 15 2 5 5 4 2" xfId="10537" xr:uid="{00000000-0005-0000-0000-00002A290000}"/>
    <cellStyle name="Normal 15 2 5 5 4 2 2" xfId="10538" xr:uid="{00000000-0005-0000-0000-00002B290000}"/>
    <cellStyle name="Normal 15 2 5 5 4 3" xfId="10539" xr:uid="{00000000-0005-0000-0000-00002C290000}"/>
    <cellStyle name="Normal 15 2 5 5 5" xfId="10540" xr:uid="{00000000-0005-0000-0000-00002D290000}"/>
    <cellStyle name="Normal 15 2 5 5 5 2" xfId="10541" xr:uid="{00000000-0005-0000-0000-00002E290000}"/>
    <cellStyle name="Normal 15 2 5 5 6" xfId="10542" xr:uid="{00000000-0005-0000-0000-00002F290000}"/>
    <cellStyle name="Normal 15 2 5 5 6 2" xfId="10543" xr:uid="{00000000-0005-0000-0000-000030290000}"/>
    <cellStyle name="Normal 15 2 5 5 7" xfId="10544" xr:uid="{00000000-0005-0000-0000-000031290000}"/>
    <cellStyle name="Normal 15 2 5 6" xfId="10545" xr:uid="{00000000-0005-0000-0000-000032290000}"/>
    <cellStyle name="Normal 15 2 5 6 2" xfId="10546" xr:uid="{00000000-0005-0000-0000-000033290000}"/>
    <cellStyle name="Normal 15 2 5 6 2 2" xfId="10547" xr:uid="{00000000-0005-0000-0000-000034290000}"/>
    <cellStyle name="Normal 15 2 5 6 3" xfId="10548" xr:uid="{00000000-0005-0000-0000-000035290000}"/>
    <cellStyle name="Normal 15 2 5 7" xfId="10549" xr:uid="{00000000-0005-0000-0000-000036290000}"/>
    <cellStyle name="Normal 15 2 5 7 2" xfId="10550" xr:uid="{00000000-0005-0000-0000-000037290000}"/>
    <cellStyle name="Normal 15 2 5 7 2 2" xfId="10551" xr:uid="{00000000-0005-0000-0000-000038290000}"/>
    <cellStyle name="Normal 15 2 5 7 3" xfId="10552" xr:uid="{00000000-0005-0000-0000-000039290000}"/>
    <cellStyle name="Normal 15 2 5 8" xfId="10553" xr:uid="{00000000-0005-0000-0000-00003A290000}"/>
    <cellStyle name="Normal 15 2 5 8 2" xfId="10554" xr:uid="{00000000-0005-0000-0000-00003B290000}"/>
    <cellStyle name="Normal 15 2 5 8 2 2" xfId="10555" xr:uid="{00000000-0005-0000-0000-00003C290000}"/>
    <cellStyle name="Normal 15 2 5 8 3" xfId="10556" xr:uid="{00000000-0005-0000-0000-00003D290000}"/>
    <cellStyle name="Normal 15 2 5 9" xfId="10557" xr:uid="{00000000-0005-0000-0000-00003E290000}"/>
    <cellStyle name="Normal 15 2 5 9 2" xfId="10558" xr:uid="{00000000-0005-0000-0000-00003F290000}"/>
    <cellStyle name="Normal 15 2 6" xfId="10559" xr:uid="{00000000-0005-0000-0000-000040290000}"/>
    <cellStyle name="Normal 15 2 6 2" xfId="10560" xr:uid="{00000000-0005-0000-0000-000041290000}"/>
    <cellStyle name="Normal 15 2 6 2 2" xfId="10561" xr:uid="{00000000-0005-0000-0000-000042290000}"/>
    <cellStyle name="Normal 15 2 6 2 2 2" xfId="10562" xr:uid="{00000000-0005-0000-0000-000043290000}"/>
    <cellStyle name="Normal 15 2 6 2 2 2 2" xfId="10563" xr:uid="{00000000-0005-0000-0000-000044290000}"/>
    <cellStyle name="Normal 15 2 6 2 2 3" xfId="10564" xr:uid="{00000000-0005-0000-0000-000045290000}"/>
    <cellStyle name="Normal 15 2 6 2 3" xfId="10565" xr:uid="{00000000-0005-0000-0000-000046290000}"/>
    <cellStyle name="Normal 15 2 6 2 3 2" xfId="10566" xr:uid="{00000000-0005-0000-0000-000047290000}"/>
    <cellStyle name="Normal 15 2 6 2 3 2 2" xfId="10567" xr:uid="{00000000-0005-0000-0000-000048290000}"/>
    <cellStyle name="Normal 15 2 6 2 3 3" xfId="10568" xr:uid="{00000000-0005-0000-0000-000049290000}"/>
    <cellStyle name="Normal 15 2 6 2 4" xfId="10569" xr:uid="{00000000-0005-0000-0000-00004A290000}"/>
    <cellStyle name="Normal 15 2 6 2 4 2" xfId="10570" xr:uid="{00000000-0005-0000-0000-00004B290000}"/>
    <cellStyle name="Normal 15 2 6 2 4 2 2" xfId="10571" xr:uid="{00000000-0005-0000-0000-00004C290000}"/>
    <cellStyle name="Normal 15 2 6 2 4 3" xfId="10572" xr:uid="{00000000-0005-0000-0000-00004D290000}"/>
    <cellStyle name="Normal 15 2 6 2 5" xfId="10573" xr:uid="{00000000-0005-0000-0000-00004E290000}"/>
    <cellStyle name="Normal 15 2 6 2 5 2" xfId="10574" xr:uid="{00000000-0005-0000-0000-00004F290000}"/>
    <cellStyle name="Normal 15 2 6 2 6" xfId="10575" xr:uid="{00000000-0005-0000-0000-000050290000}"/>
    <cellStyle name="Normal 15 2 6 2 6 2" xfId="10576" xr:uid="{00000000-0005-0000-0000-000051290000}"/>
    <cellStyle name="Normal 15 2 6 2 7" xfId="10577" xr:uid="{00000000-0005-0000-0000-000052290000}"/>
    <cellStyle name="Normal 15 2 6 3" xfId="10578" xr:uid="{00000000-0005-0000-0000-000053290000}"/>
    <cellStyle name="Normal 15 2 6 3 2" xfId="10579" xr:uid="{00000000-0005-0000-0000-000054290000}"/>
    <cellStyle name="Normal 15 2 6 3 2 2" xfId="10580" xr:uid="{00000000-0005-0000-0000-000055290000}"/>
    <cellStyle name="Normal 15 2 6 3 2 2 2" xfId="10581" xr:uid="{00000000-0005-0000-0000-000056290000}"/>
    <cellStyle name="Normal 15 2 6 3 2 3" xfId="10582" xr:uid="{00000000-0005-0000-0000-000057290000}"/>
    <cellStyle name="Normal 15 2 6 3 3" xfId="10583" xr:uid="{00000000-0005-0000-0000-000058290000}"/>
    <cellStyle name="Normal 15 2 6 3 3 2" xfId="10584" xr:uid="{00000000-0005-0000-0000-000059290000}"/>
    <cellStyle name="Normal 15 2 6 3 3 2 2" xfId="10585" xr:uid="{00000000-0005-0000-0000-00005A290000}"/>
    <cellStyle name="Normal 15 2 6 3 3 3" xfId="10586" xr:uid="{00000000-0005-0000-0000-00005B290000}"/>
    <cellStyle name="Normal 15 2 6 3 4" xfId="10587" xr:uid="{00000000-0005-0000-0000-00005C290000}"/>
    <cellStyle name="Normal 15 2 6 3 4 2" xfId="10588" xr:uid="{00000000-0005-0000-0000-00005D290000}"/>
    <cellStyle name="Normal 15 2 6 3 4 2 2" xfId="10589" xr:uid="{00000000-0005-0000-0000-00005E290000}"/>
    <cellStyle name="Normal 15 2 6 3 4 3" xfId="10590" xr:uid="{00000000-0005-0000-0000-00005F290000}"/>
    <cellStyle name="Normal 15 2 6 3 5" xfId="10591" xr:uid="{00000000-0005-0000-0000-000060290000}"/>
    <cellStyle name="Normal 15 2 6 3 5 2" xfId="10592" xr:uid="{00000000-0005-0000-0000-000061290000}"/>
    <cellStyle name="Normal 15 2 6 3 6" xfId="10593" xr:uid="{00000000-0005-0000-0000-000062290000}"/>
    <cellStyle name="Normal 15 2 6 3 6 2" xfId="10594" xr:uid="{00000000-0005-0000-0000-000063290000}"/>
    <cellStyle name="Normal 15 2 6 3 7" xfId="10595" xr:uid="{00000000-0005-0000-0000-000064290000}"/>
    <cellStyle name="Normal 15 2 6 4" xfId="10596" xr:uid="{00000000-0005-0000-0000-000065290000}"/>
    <cellStyle name="Normal 15 2 6 4 2" xfId="10597" xr:uid="{00000000-0005-0000-0000-000066290000}"/>
    <cellStyle name="Normal 15 2 6 4 2 2" xfId="10598" xr:uid="{00000000-0005-0000-0000-000067290000}"/>
    <cellStyle name="Normal 15 2 6 4 3" xfId="10599" xr:uid="{00000000-0005-0000-0000-000068290000}"/>
    <cellStyle name="Normal 15 2 6 5" xfId="10600" xr:uid="{00000000-0005-0000-0000-000069290000}"/>
    <cellStyle name="Normal 15 2 6 5 2" xfId="10601" xr:uid="{00000000-0005-0000-0000-00006A290000}"/>
    <cellStyle name="Normal 15 2 6 5 2 2" xfId="10602" xr:uid="{00000000-0005-0000-0000-00006B290000}"/>
    <cellStyle name="Normal 15 2 6 5 3" xfId="10603" xr:uid="{00000000-0005-0000-0000-00006C290000}"/>
    <cellStyle name="Normal 15 2 6 6" xfId="10604" xr:uid="{00000000-0005-0000-0000-00006D290000}"/>
    <cellStyle name="Normal 15 2 6 6 2" xfId="10605" xr:uid="{00000000-0005-0000-0000-00006E290000}"/>
    <cellStyle name="Normal 15 2 6 6 2 2" xfId="10606" xr:uid="{00000000-0005-0000-0000-00006F290000}"/>
    <cellStyle name="Normal 15 2 6 6 3" xfId="10607" xr:uid="{00000000-0005-0000-0000-000070290000}"/>
    <cellStyle name="Normal 15 2 6 7" xfId="10608" xr:uid="{00000000-0005-0000-0000-000071290000}"/>
    <cellStyle name="Normal 15 2 6 7 2" xfId="10609" xr:uid="{00000000-0005-0000-0000-000072290000}"/>
    <cellStyle name="Normal 15 2 6 8" xfId="10610" xr:uid="{00000000-0005-0000-0000-000073290000}"/>
    <cellStyle name="Normal 15 2 6 8 2" xfId="10611" xr:uid="{00000000-0005-0000-0000-000074290000}"/>
    <cellStyle name="Normal 15 2 6 9" xfId="10612" xr:uid="{00000000-0005-0000-0000-000075290000}"/>
    <cellStyle name="Normal 15 2 7" xfId="10613" xr:uid="{00000000-0005-0000-0000-000076290000}"/>
    <cellStyle name="Normal 15 2 7 2" xfId="10614" xr:uid="{00000000-0005-0000-0000-000077290000}"/>
    <cellStyle name="Normal 15 2 7 2 2" xfId="10615" xr:uid="{00000000-0005-0000-0000-000078290000}"/>
    <cellStyle name="Normal 15 2 7 2 2 2" xfId="10616" xr:uid="{00000000-0005-0000-0000-000079290000}"/>
    <cellStyle name="Normal 15 2 7 2 3" xfId="10617" xr:uid="{00000000-0005-0000-0000-00007A290000}"/>
    <cellStyle name="Normal 15 2 7 3" xfId="10618" xr:uid="{00000000-0005-0000-0000-00007B290000}"/>
    <cellStyle name="Normal 15 2 7 3 2" xfId="10619" xr:uid="{00000000-0005-0000-0000-00007C290000}"/>
    <cellStyle name="Normal 15 2 7 3 2 2" xfId="10620" xr:uid="{00000000-0005-0000-0000-00007D290000}"/>
    <cellStyle name="Normal 15 2 7 3 3" xfId="10621" xr:uid="{00000000-0005-0000-0000-00007E290000}"/>
    <cellStyle name="Normal 15 2 7 4" xfId="10622" xr:uid="{00000000-0005-0000-0000-00007F290000}"/>
    <cellStyle name="Normal 15 2 7 4 2" xfId="10623" xr:uid="{00000000-0005-0000-0000-000080290000}"/>
    <cellStyle name="Normal 15 2 7 4 2 2" xfId="10624" xr:uid="{00000000-0005-0000-0000-000081290000}"/>
    <cellStyle name="Normal 15 2 7 4 3" xfId="10625" xr:uid="{00000000-0005-0000-0000-000082290000}"/>
    <cellStyle name="Normal 15 2 7 5" xfId="10626" xr:uid="{00000000-0005-0000-0000-000083290000}"/>
    <cellStyle name="Normal 15 2 7 5 2" xfId="10627" xr:uid="{00000000-0005-0000-0000-000084290000}"/>
    <cellStyle name="Normal 15 2 7 6" xfId="10628" xr:uid="{00000000-0005-0000-0000-000085290000}"/>
    <cellStyle name="Normal 15 2 7 6 2" xfId="10629" xr:uid="{00000000-0005-0000-0000-000086290000}"/>
    <cellStyle name="Normal 15 2 7 7" xfId="10630" xr:uid="{00000000-0005-0000-0000-000087290000}"/>
    <cellStyle name="Normal 15 2 8" xfId="10631" xr:uid="{00000000-0005-0000-0000-000088290000}"/>
    <cellStyle name="Normal 15 2 8 2" xfId="10632" xr:uid="{00000000-0005-0000-0000-000089290000}"/>
    <cellStyle name="Normal 15 2 8 2 2" xfId="10633" xr:uid="{00000000-0005-0000-0000-00008A290000}"/>
    <cellStyle name="Normal 15 2 8 2 2 2" xfId="10634" xr:uid="{00000000-0005-0000-0000-00008B290000}"/>
    <cellStyle name="Normal 15 2 8 2 3" xfId="10635" xr:uid="{00000000-0005-0000-0000-00008C290000}"/>
    <cellStyle name="Normal 15 2 8 3" xfId="10636" xr:uid="{00000000-0005-0000-0000-00008D290000}"/>
    <cellStyle name="Normal 15 2 8 3 2" xfId="10637" xr:uid="{00000000-0005-0000-0000-00008E290000}"/>
    <cellStyle name="Normal 15 2 8 3 2 2" xfId="10638" xr:uid="{00000000-0005-0000-0000-00008F290000}"/>
    <cellStyle name="Normal 15 2 8 3 3" xfId="10639" xr:uid="{00000000-0005-0000-0000-000090290000}"/>
    <cellStyle name="Normal 15 2 8 4" xfId="10640" xr:uid="{00000000-0005-0000-0000-000091290000}"/>
    <cellStyle name="Normal 15 2 8 4 2" xfId="10641" xr:uid="{00000000-0005-0000-0000-000092290000}"/>
    <cellStyle name="Normal 15 2 8 4 2 2" xfId="10642" xr:uid="{00000000-0005-0000-0000-000093290000}"/>
    <cellStyle name="Normal 15 2 8 4 3" xfId="10643" xr:uid="{00000000-0005-0000-0000-000094290000}"/>
    <cellStyle name="Normal 15 2 8 5" xfId="10644" xr:uid="{00000000-0005-0000-0000-000095290000}"/>
    <cellStyle name="Normal 15 2 8 5 2" xfId="10645" xr:uid="{00000000-0005-0000-0000-000096290000}"/>
    <cellStyle name="Normal 15 2 8 6" xfId="10646" xr:uid="{00000000-0005-0000-0000-000097290000}"/>
    <cellStyle name="Normal 15 2 8 6 2" xfId="10647" xr:uid="{00000000-0005-0000-0000-000098290000}"/>
    <cellStyle name="Normal 15 2 8 7" xfId="10648" xr:uid="{00000000-0005-0000-0000-000099290000}"/>
    <cellStyle name="Normal 15 2 9" xfId="10649" xr:uid="{00000000-0005-0000-0000-00009A290000}"/>
    <cellStyle name="Normal 15 2 9 2" xfId="10650" xr:uid="{00000000-0005-0000-0000-00009B290000}"/>
    <cellStyle name="Normal 15 2 9 2 2" xfId="10651" xr:uid="{00000000-0005-0000-0000-00009C290000}"/>
    <cellStyle name="Normal 15 2 9 3" xfId="10652" xr:uid="{00000000-0005-0000-0000-00009D290000}"/>
    <cellStyle name="Normal 15 2_Confidential Information" xfId="10653" xr:uid="{00000000-0005-0000-0000-00009E290000}"/>
    <cellStyle name="Normal 15 3" xfId="10654" xr:uid="{00000000-0005-0000-0000-00009F290000}"/>
    <cellStyle name="Normal 15 3 10" xfId="10655" xr:uid="{00000000-0005-0000-0000-0000A0290000}"/>
    <cellStyle name="Normal 15 3 10 2" xfId="10656" xr:uid="{00000000-0005-0000-0000-0000A1290000}"/>
    <cellStyle name="Normal 15 3 10 2 2" xfId="10657" xr:uid="{00000000-0005-0000-0000-0000A2290000}"/>
    <cellStyle name="Normal 15 3 10 3" xfId="10658" xr:uid="{00000000-0005-0000-0000-0000A3290000}"/>
    <cellStyle name="Normal 15 3 11" xfId="10659" xr:uid="{00000000-0005-0000-0000-0000A4290000}"/>
    <cellStyle name="Normal 15 3 11 2" xfId="10660" xr:uid="{00000000-0005-0000-0000-0000A5290000}"/>
    <cellStyle name="Normal 15 3 12" xfId="10661" xr:uid="{00000000-0005-0000-0000-0000A6290000}"/>
    <cellStyle name="Normal 15 3 12 2" xfId="10662" xr:uid="{00000000-0005-0000-0000-0000A7290000}"/>
    <cellStyle name="Normal 15 3 13" xfId="10663" xr:uid="{00000000-0005-0000-0000-0000A8290000}"/>
    <cellStyle name="Normal 15 3 2" xfId="10664" xr:uid="{00000000-0005-0000-0000-0000A9290000}"/>
    <cellStyle name="Normal 15 3 2 10" xfId="10665" xr:uid="{00000000-0005-0000-0000-0000AA290000}"/>
    <cellStyle name="Normal 15 3 2 10 2" xfId="10666" xr:uid="{00000000-0005-0000-0000-0000AB290000}"/>
    <cellStyle name="Normal 15 3 2 11" xfId="10667" xr:uid="{00000000-0005-0000-0000-0000AC290000}"/>
    <cellStyle name="Normal 15 3 2 2" xfId="10668" xr:uid="{00000000-0005-0000-0000-0000AD290000}"/>
    <cellStyle name="Normal 15 3 2 2 2" xfId="10669" xr:uid="{00000000-0005-0000-0000-0000AE290000}"/>
    <cellStyle name="Normal 15 3 2 2 2 2" xfId="10670" xr:uid="{00000000-0005-0000-0000-0000AF290000}"/>
    <cellStyle name="Normal 15 3 2 2 2 2 2" xfId="10671" xr:uid="{00000000-0005-0000-0000-0000B0290000}"/>
    <cellStyle name="Normal 15 3 2 2 2 2 2 2" xfId="10672" xr:uid="{00000000-0005-0000-0000-0000B1290000}"/>
    <cellStyle name="Normal 15 3 2 2 2 2 3" xfId="10673" xr:uid="{00000000-0005-0000-0000-0000B2290000}"/>
    <cellStyle name="Normal 15 3 2 2 2 3" xfId="10674" xr:uid="{00000000-0005-0000-0000-0000B3290000}"/>
    <cellStyle name="Normal 15 3 2 2 2 3 2" xfId="10675" xr:uid="{00000000-0005-0000-0000-0000B4290000}"/>
    <cellStyle name="Normal 15 3 2 2 2 3 2 2" xfId="10676" xr:uid="{00000000-0005-0000-0000-0000B5290000}"/>
    <cellStyle name="Normal 15 3 2 2 2 3 3" xfId="10677" xr:uid="{00000000-0005-0000-0000-0000B6290000}"/>
    <cellStyle name="Normal 15 3 2 2 2 4" xfId="10678" xr:uid="{00000000-0005-0000-0000-0000B7290000}"/>
    <cellStyle name="Normal 15 3 2 2 2 4 2" xfId="10679" xr:uid="{00000000-0005-0000-0000-0000B8290000}"/>
    <cellStyle name="Normal 15 3 2 2 2 4 2 2" xfId="10680" xr:uid="{00000000-0005-0000-0000-0000B9290000}"/>
    <cellStyle name="Normal 15 3 2 2 2 4 3" xfId="10681" xr:uid="{00000000-0005-0000-0000-0000BA290000}"/>
    <cellStyle name="Normal 15 3 2 2 2 5" xfId="10682" xr:uid="{00000000-0005-0000-0000-0000BB290000}"/>
    <cellStyle name="Normal 15 3 2 2 2 5 2" xfId="10683" xr:uid="{00000000-0005-0000-0000-0000BC290000}"/>
    <cellStyle name="Normal 15 3 2 2 2 6" xfId="10684" xr:uid="{00000000-0005-0000-0000-0000BD290000}"/>
    <cellStyle name="Normal 15 3 2 2 2 6 2" xfId="10685" xr:uid="{00000000-0005-0000-0000-0000BE290000}"/>
    <cellStyle name="Normal 15 3 2 2 2 7" xfId="10686" xr:uid="{00000000-0005-0000-0000-0000BF290000}"/>
    <cellStyle name="Normal 15 3 2 2 3" xfId="10687" xr:uid="{00000000-0005-0000-0000-0000C0290000}"/>
    <cellStyle name="Normal 15 3 2 2 3 2" xfId="10688" xr:uid="{00000000-0005-0000-0000-0000C1290000}"/>
    <cellStyle name="Normal 15 3 2 2 3 2 2" xfId="10689" xr:uid="{00000000-0005-0000-0000-0000C2290000}"/>
    <cellStyle name="Normal 15 3 2 2 3 2 2 2" xfId="10690" xr:uid="{00000000-0005-0000-0000-0000C3290000}"/>
    <cellStyle name="Normal 15 3 2 2 3 2 3" xfId="10691" xr:uid="{00000000-0005-0000-0000-0000C4290000}"/>
    <cellStyle name="Normal 15 3 2 2 3 3" xfId="10692" xr:uid="{00000000-0005-0000-0000-0000C5290000}"/>
    <cellStyle name="Normal 15 3 2 2 3 3 2" xfId="10693" xr:uid="{00000000-0005-0000-0000-0000C6290000}"/>
    <cellStyle name="Normal 15 3 2 2 3 3 2 2" xfId="10694" xr:uid="{00000000-0005-0000-0000-0000C7290000}"/>
    <cellStyle name="Normal 15 3 2 2 3 3 3" xfId="10695" xr:uid="{00000000-0005-0000-0000-0000C8290000}"/>
    <cellStyle name="Normal 15 3 2 2 3 4" xfId="10696" xr:uid="{00000000-0005-0000-0000-0000C9290000}"/>
    <cellStyle name="Normal 15 3 2 2 3 4 2" xfId="10697" xr:uid="{00000000-0005-0000-0000-0000CA290000}"/>
    <cellStyle name="Normal 15 3 2 2 3 4 2 2" xfId="10698" xr:uid="{00000000-0005-0000-0000-0000CB290000}"/>
    <cellStyle name="Normal 15 3 2 2 3 4 3" xfId="10699" xr:uid="{00000000-0005-0000-0000-0000CC290000}"/>
    <cellStyle name="Normal 15 3 2 2 3 5" xfId="10700" xr:uid="{00000000-0005-0000-0000-0000CD290000}"/>
    <cellStyle name="Normal 15 3 2 2 3 5 2" xfId="10701" xr:uid="{00000000-0005-0000-0000-0000CE290000}"/>
    <cellStyle name="Normal 15 3 2 2 3 6" xfId="10702" xr:uid="{00000000-0005-0000-0000-0000CF290000}"/>
    <cellStyle name="Normal 15 3 2 2 3 6 2" xfId="10703" xr:uid="{00000000-0005-0000-0000-0000D0290000}"/>
    <cellStyle name="Normal 15 3 2 2 3 7" xfId="10704" xr:uid="{00000000-0005-0000-0000-0000D1290000}"/>
    <cellStyle name="Normal 15 3 2 2 4" xfId="10705" xr:uid="{00000000-0005-0000-0000-0000D2290000}"/>
    <cellStyle name="Normal 15 3 2 2 4 2" xfId="10706" xr:uid="{00000000-0005-0000-0000-0000D3290000}"/>
    <cellStyle name="Normal 15 3 2 2 4 2 2" xfId="10707" xr:uid="{00000000-0005-0000-0000-0000D4290000}"/>
    <cellStyle name="Normal 15 3 2 2 4 3" xfId="10708" xr:uid="{00000000-0005-0000-0000-0000D5290000}"/>
    <cellStyle name="Normal 15 3 2 2 5" xfId="10709" xr:uid="{00000000-0005-0000-0000-0000D6290000}"/>
    <cellStyle name="Normal 15 3 2 2 5 2" xfId="10710" xr:uid="{00000000-0005-0000-0000-0000D7290000}"/>
    <cellStyle name="Normal 15 3 2 2 5 2 2" xfId="10711" xr:uid="{00000000-0005-0000-0000-0000D8290000}"/>
    <cellStyle name="Normal 15 3 2 2 5 3" xfId="10712" xr:uid="{00000000-0005-0000-0000-0000D9290000}"/>
    <cellStyle name="Normal 15 3 2 2 6" xfId="10713" xr:uid="{00000000-0005-0000-0000-0000DA290000}"/>
    <cellStyle name="Normal 15 3 2 2 6 2" xfId="10714" xr:uid="{00000000-0005-0000-0000-0000DB290000}"/>
    <cellStyle name="Normal 15 3 2 2 6 2 2" xfId="10715" xr:uid="{00000000-0005-0000-0000-0000DC290000}"/>
    <cellStyle name="Normal 15 3 2 2 6 3" xfId="10716" xr:uid="{00000000-0005-0000-0000-0000DD290000}"/>
    <cellStyle name="Normal 15 3 2 2 7" xfId="10717" xr:uid="{00000000-0005-0000-0000-0000DE290000}"/>
    <cellStyle name="Normal 15 3 2 2 7 2" xfId="10718" xr:uid="{00000000-0005-0000-0000-0000DF290000}"/>
    <cellStyle name="Normal 15 3 2 2 8" xfId="10719" xr:uid="{00000000-0005-0000-0000-0000E0290000}"/>
    <cellStyle name="Normal 15 3 2 2 8 2" xfId="10720" xr:uid="{00000000-0005-0000-0000-0000E1290000}"/>
    <cellStyle name="Normal 15 3 2 2 9" xfId="10721" xr:uid="{00000000-0005-0000-0000-0000E2290000}"/>
    <cellStyle name="Normal 15 3 2 3" xfId="10722" xr:uid="{00000000-0005-0000-0000-0000E3290000}"/>
    <cellStyle name="Normal 15 3 2 3 2" xfId="10723" xr:uid="{00000000-0005-0000-0000-0000E4290000}"/>
    <cellStyle name="Normal 15 3 2 3 2 2" xfId="10724" xr:uid="{00000000-0005-0000-0000-0000E5290000}"/>
    <cellStyle name="Normal 15 3 2 3 2 2 2" xfId="10725" xr:uid="{00000000-0005-0000-0000-0000E6290000}"/>
    <cellStyle name="Normal 15 3 2 3 2 2 2 2" xfId="10726" xr:uid="{00000000-0005-0000-0000-0000E7290000}"/>
    <cellStyle name="Normal 15 3 2 3 2 2 3" xfId="10727" xr:uid="{00000000-0005-0000-0000-0000E8290000}"/>
    <cellStyle name="Normal 15 3 2 3 2 3" xfId="10728" xr:uid="{00000000-0005-0000-0000-0000E9290000}"/>
    <cellStyle name="Normal 15 3 2 3 2 3 2" xfId="10729" xr:uid="{00000000-0005-0000-0000-0000EA290000}"/>
    <cellStyle name="Normal 15 3 2 3 2 3 2 2" xfId="10730" xr:uid="{00000000-0005-0000-0000-0000EB290000}"/>
    <cellStyle name="Normal 15 3 2 3 2 3 3" xfId="10731" xr:uid="{00000000-0005-0000-0000-0000EC290000}"/>
    <cellStyle name="Normal 15 3 2 3 2 4" xfId="10732" xr:uid="{00000000-0005-0000-0000-0000ED290000}"/>
    <cellStyle name="Normal 15 3 2 3 2 4 2" xfId="10733" xr:uid="{00000000-0005-0000-0000-0000EE290000}"/>
    <cellStyle name="Normal 15 3 2 3 2 4 2 2" xfId="10734" xr:uid="{00000000-0005-0000-0000-0000EF290000}"/>
    <cellStyle name="Normal 15 3 2 3 2 4 3" xfId="10735" xr:uid="{00000000-0005-0000-0000-0000F0290000}"/>
    <cellStyle name="Normal 15 3 2 3 2 5" xfId="10736" xr:uid="{00000000-0005-0000-0000-0000F1290000}"/>
    <cellStyle name="Normal 15 3 2 3 2 5 2" xfId="10737" xr:uid="{00000000-0005-0000-0000-0000F2290000}"/>
    <cellStyle name="Normal 15 3 2 3 2 6" xfId="10738" xr:uid="{00000000-0005-0000-0000-0000F3290000}"/>
    <cellStyle name="Normal 15 3 2 3 2 6 2" xfId="10739" xr:uid="{00000000-0005-0000-0000-0000F4290000}"/>
    <cellStyle name="Normal 15 3 2 3 2 7" xfId="10740" xr:uid="{00000000-0005-0000-0000-0000F5290000}"/>
    <cellStyle name="Normal 15 3 2 3 3" xfId="10741" xr:uid="{00000000-0005-0000-0000-0000F6290000}"/>
    <cellStyle name="Normal 15 3 2 3 3 2" xfId="10742" xr:uid="{00000000-0005-0000-0000-0000F7290000}"/>
    <cellStyle name="Normal 15 3 2 3 3 2 2" xfId="10743" xr:uid="{00000000-0005-0000-0000-0000F8290000}"/>
    <cellStyle name="Normal 15 3 2 3 3 3" xfId="10744" xr:uid="{00000000-0005-0000-0000-0000F9290000}"/>
    <cellStyle name="Normal 15 3 2 3 4" xfId="10745" xr:uid="{00000000-0005-0000-0000-0000FA290000}"/>
    <cellStyle name="Normal 15 3 2 3 4 2" xfId="10746" xr:uid="{00000000-0005-0000-0000-0000FB290000}"/>
    <cellStyle name="Normal 15 3 2 3 4 2 2" xfId="10747" xr:uid="{00000000-0005-0000-0000-0000FC290000}"/>
    <cellStyle name="Normal 15 3 2 3 4 3" xfId="10748" xr:uid="{00000000-0005-0000-0000-0000FD290000}"/>
    <cellStyle name="Normal 15 3 2 3 5" xfId="10749" xr:uid="{00000000-0005-0000-0000-0000FE290000}"/>
    <cellStyle name="Normal 15 3 2 3 5 2" xfId="10750" xr:uid="{00000000-0005-0000-0000-0000FF290000}"/>
    <cellStyle name="Normal 15 3 2 3 5 2 2" xfId="10751" xr:uid="{00000000-0005-0000-0000-0000002A0000}"/>
    <cellStyle name="Normal 15 3 2 3 5 3" xfId="10752" xr:uid="{00000000-0005-0000-0000-0000012A0000}"/>
    <cellStyle name="Normal 15 3 2 3 6" xfId="10753" xr:uid="{00000000-0005-0000-0000-0000022A0000}"/>
    <cellStyle name="Normal 15 3 2 3 6 2" xfId="10754" xr:uid="{00000000-0005-0000-0000-0000032A0000}"/>
    <cellStyle name="Normal 15 3 2 3 7" xfId="10755" xr:uid="{00000000-0005-0000-0000-0000042A0000}"/>
    <cellStyle name="Normal 15 3 2 3 7 2" xfId="10756" xr:uid="{00000000-0005-0000-0000-0000052A0000}"/>
    <cellStyle name="Normal 15 3 2 3 8" xfId="10757" xr:uid="{00000000-0005-0000-0000-0000062A0000}"/>
    <cellStyle name="Normal 15 3 2 4" xfId="10758" xr:uid="{00000000-0005-0000-0000-0000072A0000}"/>
    <cellStyle name="Normal 15 3 2 4 2" xfId="10759" xr:uid="{00000000-0005-0000-0000-0000082A0000}"/>
    <cellStyle name="Normal 15 3 2 4 2 2" xfId="10760" xr:uid="{00000000-0005-0000-0000-0000092A0000}"/>
    <cellStyle name="Normal 15 3 2 4 2 2 2" xfId="10761" xr:uid="{00000000-0005-0000-0000-00000A2A0000}"/>
    <cellStyle name="Normal 15 3 2 4 2 3" xfId="10762" xr:uid="{00000000-0005-0000-0000-00000B2A0000}"/>
    <cellStyle name="Normal 15 3 2 4 3" xfId="10763" xr:uid="{00000000-0005-0000-0000-00000C2A0000}"/>
    <cellStyle name="Normal 15 3 2 4 3 2" xfId="10764" xr:uid="{00000000-0005-0000-0000-00000D2A0000}"/>
    <cellStyle name="Normal 15 3 2 4 3 2 2" xfId="10765" xr:uid="{00000000-0005-0000-0000-00000E2A0000}"/>
    <cellStyle name="Normal 15 3 2 4 3 3" xfId="10766" xr:uid="{00000000-0005-0000-0000-00000F2A0000}"/>
    <cellStyle name="Normal 15 3 2 4 4" xfId="10767" xr:uid="{00000000-0005-0000-0000-0000102A0000}"/>
    <cellStyle name="Normal 15 3 2 4 4 2" xfId="10768" xr:uid="{00000000-0005-0000-0000-0000112A0000}"/>
    <cellStyle name="Normal 15 3 2 4 4 2 2" xfId="10769" xr:uid="{00000000-0005-0000-0000-0000122A0000}"/>
    <cellStyle name="Normal 15 3 2 4 4 3" xfId="10770" xr:uid="{00000000-0005-0000-0000-0000132A0000}"/>
    <cellStyle name="Normal 15 3 2 4 5" xfId="10771" xr:uid="{00000000-0005-0000-0000-0000142A0000}"/>
    <cellStyle name="Normal 15 3 2 4 5 2" xfId="10772" xr:uid="{00000000-0005-0000-0000-0000152A0000}"/>
    <cellStyle name="Normal 15 3 2 4 6" xfId="10773" xr:uid="{00000000-0005-0000-0000-0000162A0000}"/>
    <cellStyle name="Normal 15 3 2 4 6 2" xfId="10774" xr:uid="{00000000-0005-0000-0000-0000172A0000}"/>
    <cellStyle name="Normal 15 3 2 4 7" xfId="10775" xr:uid="{00000000-0005-0000-0000-0000182A0000}"/>
    <cellStyle name="Normal 15 3 2 5" xfId="10776" xr:uid="{00000000-0005-0000-0000-0000192A0000}"/>
    <cellStyle name="Normal 15 3 2 5 2" xfId="10777" xr:uid="{00000000-0005-0000-0000-00001A2A0000}"/>
    <cellStyle name="Normal 15 3 2 5 2 2" xfId="10778" xr:uid="{00000000-0005-0000-0000-00001B2A0000}"/>
    <cellStyle name="Normal 15 3 2 5 2 2 2" xfId="10779" xr:uid="{00000000-0005-0000-0000-00001C2A0000}"/>
    <cellStyle name="Normal 15 3 2 5 2 3" xfId="10780" xr:uid="{00000000-0005-0000-0000-00001D2A0000}"/>
    <cellStyle name="Normal 15 3 2 5 3" xfId="10781" xr:uid="{00000000-0005-0000-0000-00001E2A0000}"/>
    <cellStyle name="Normal 15 3 2 5 3 2" xfId="10782" xr:uid="{00000000-0005-0000-0000-00001F2A0000}"/>
    <cellStyle name="Normal 15 3 2 5 3 2 2" xfId="10783" xr:uid="{00000000-0005-0000-0000-0000202A0000}"/>
    <cellStyle name="Normal 15 3 2 5 3 3" xfId="10784" xr:uid="{00000000-0005-0000-0000-0000212A0000}"/>
    <cellStyle name="Normal 15 3 2 5 4" xfId="10785" xr:uid="{00000000-0005-0000-0000-0000222A0000}"/>
    <cellStyle name="Normal 15 3 2 5 4 2" xfId="10786" xr:uid="{00000000-0005-0000-0000-0000232A0000}"/>
    <cellStyle name="Normal 15 3 2 5 4 2 2" xfId="10787" xr:uid="{00000000-0005-0000-0000-0000242A0000}"/>
    <cellStyle name="Normal 15 3 2 5 4 3" xfId="10788" xr:uid="{00000000-0005-0000-0000-0000252A0000}"/>
    <cellStyle name="Normal 15 3 2 5 5" xfId="10789" xr:uid="{00000000-0005-0000-0000-0000262A0000}"/>
    <cellStyle name="Normal 15 3 2 5 5 2" xfId="10790" xr:uid="{00000000-0005-0000-0000-0000272A0000}"/>
    <cellStyle name="Normal 15 3 2 5 6" xfId="10791" xr:uid="{00000000-0005-0000-0000-0000282A0000}"/>
    <cellStyle name="Normal 15 3 2 5 6 2" xfId="10792" xr:uid="{00000000-0005-0000-0000-0000292A0000}"/>
    <cellStyle name="Normal 15 3 2 5 7" xfId="10793" xr:uid="{00000000-0005-0000-0000-00002A2A0000}"/>
    <cellStyle name="Normal 15 3 2 6" xfId="10794" xr:uid="{00000000-0005-0000-0000-00002B2A0000}"/>
    <cellStyle name="Normal 15 3 2 6 2" xfId="10795" xr:uid="{00000000-0005-0000-0000-00002C2A0000}"/>
    <cellStyle name="Normal 15 3 2 6 2 2" xfId="10796" xr:uid="{00000000-0005-0000-0000-00002D2A0000}"/>
    <cellStyle name="Normal 15 3 2 6 3" xfId="10797" xr:uid="{00000000-0005-0000-0000-00002E2A0000}"/>
    <cellStyle name="Normal 15 3 2 7" xfId="10798" xr:uid="{00000000-0005-0000-0000-00002F2A0000}"/>
    <cellStyle name="Normal 15 3 2 7 2" xfId="10799" xr:uid="{00000000-0005-0000-0000-0000302A0000}"/>
    <cellStyle name="Normal 15 3 2 7 2 2" xfId="10800" xr:uid="{00000000-0005-0000-0000-0000312A0000}"/>
    <cellStyle name="Normal 15 3 2 7 3" xfId="10801" xr:uid="{00000000-0005-0000-0000-0000322A0000}"/>
    <cellStyle name="Normal 15 3 2 8" xfId="10802" xr:uid="{00000000-0005-0000-0000-0000332A0000}"/>
    <cellStyle name="Normal 15 3 2 8 2" xfId="10803" xr:uid="{00000000-0005-0000-0000-0000342A0000}"/>
    <cellStyle name="Normal 15 3 2 8 2 2" xfId="10804" xr:uid="{00000000-0005-0000-0000-0000352A0000}"/>
    <cellStyle name="Normal 15 3 2 8 3" xfId="10805" xr:uid="{00000000-0005-0000-0000-0000362A0000}"/>
    <cellStyle name="Normal 15 3 2 9" xfId="10806" xr:uid="{00000000-0005-0000-0000-0000372A0000}"/>
    <cellStyle name="Normal 15 3 2 9 2" xfId="10807" xr:uid="{00000000-0005-0000-0000-0000382A0000}"/>
    <cellStyle name="Normal 15 3 3" xfId="10808" xr:uid="{00000000-0005-0000-0000-0000392A0000}"/>
    <cellStyle name="Normal 15 3 3 10" xfId="10809" xr:uid="{00000000-0005-0000-0000-00003A2A0000}"/>
    <cellStyle name="Normal 15 3 3 10 2" xfId="10810" xr:uid="{00000000-0005-0000-0000-00003B2A0000}"/>
    <cellStyle name="Normal 15 3 3 11" xfId="10811" xr:uid="{00000000-0005-0000-0000-00003C2A0000}"/>
    <cellStyle name="Normal 15 3 3 2" xfId="10812" xr:uid="{00000000-0005-0000-0000-00003D2A0000}"/>
    <cellStyle name="Normal 15 3 3 2 2" xfId="10813" xr:uid="{00000000-0005-0000-0000-00003E2A0000}"/>
    <cellStyle name="Normal 15 3 3 2 2 2" xfId="10814" xr:uid="{00000000-0005-0000-0000-00003F2A0000}"/>
    <cellStyle name="Normal 15 3 3 2 2 2 2" xfId="10815" xr:uid="{00000000-0005-0000-0000-0000402A0000}"/>
    <cellStyle name="Normal 15 3 3 2 2 2 2 2" xfId="10816" xr:uid="{00000000-0005-0000-0000-0000412A0000}"/>
    <cellStyle name="Normal 15 3 3 2 2 2 3" xfId="10817" xr:uid="{00000000-0005-0000-0000-0000422A0000}"/>
    <cellStyle name="Normal 15 3 3 2 2 3" xfId="10818" xr:uid="{00000000-0005-0000-0000-0000432A0000}"/>
    <cellStyle name="Normal 15 3 3 2 2 3 2" xfId="10819" xr:uid="{00000000-0005-0000-0000-0000442A0000}"/>
    <cellStyle name="Normal 15 3 3 2 2 3 2 2" xfId="10820" xr:uid="{00000000-0005-0000-0000-0000452A0000}"/>
    <cellStyle name="Normal 15 3 3 2 2 3 3" xfId="10821" xr:uid="{00000000-0005-0000-0000-0000462A0000}"/>
    <cellStyle name="Normal 15 3 3 2 2 4" xfId="10822" xr:uid="{00000000-0005-0000-0000-0000472A0000}"/>
    <cellStyle name="Normal 15 3 3 2 2 4 2" xfId="10823" xr:uid="{00000000-0005-0000-0000-0000482A0000}"/>
    <cellStyle name="Normal 15 3 3 2 2 4 2 2" xfId="10824" xr:uid="{00000000-0005-0000-0000-0000492A0000}"/>
    <cellStyle name="Normal 15 3 3 2 2 4 3" xfId="10825" xr:uid="{00000000-0005-0000-0000-00004A2A0000}"/>
    <cellStyle name="Normal 15 3 3 2 2 5" xfId="10826" xr:uid="{00000000-0005-0000-0000-00004B2A0000}"/>
    <cellStyle name="Normal 15 3 3 2 2 5 2" xfId="10827" xr:uid="{00000000-0005-0000-0000-00004C2A0000}"/>
    <cellStyle name="Normal 15 3 3 2 2 6" xfId="10828" xr:uid="{00000000-0005-0000-0000-00004D2A0000}"/>
    <cellStyle name="Normal 15 3 3 2 2 6 2" xfId="10829" xr:uid="{00000000-0005-0000-0000-00004E2A0000}"/>
    <cellStyle name="Normal 15 3 3 2 2 7" xfId="10830" xr:uid="{00000000-0005-0000-0000-00004F2A0000}"/>
    <cellStyle name="Normal 15 3 3 2 3" xfId="10831" xr:uid="{00000000-0005-0000-0000-0000502A0000}"/>
    <cellStyle name="Normal 15 3 3 2 3 2" xfId="10832" xr:uid="{00000000-0005-0000-0000-0000512A0000}"/>
    <cellStyle name="Normal 15 3 3 2 3 2 2" xfId="10833" xr:uid="{00000000-0005-0000-0000-0000522A0000}"/>
    <cellStyle name="Normal 15 3 3 2 3 2 2 2" xfId="10834" xr:uid="{00000000-0005-0000-0000-0000532A0000}"/>
    <cellStyle name="Normal 15 3 3 2 3 2 3" xfId="10835" xr:uid="{00000000-0005-0000-0000-0000542A0000}"/>
    <cellStyle name="Normal 15 3 3 2 3 3" xfId="10836" xr:uid="{00000000-0005-0000-0000-0000552A0000}"/>
    <cellStyle name="Normal 15 3 3 2 3 3 2" xfId="10837" xr:uid="{00000000-0005-0000-0000-0000562A0000}"/>
    <cellStyle name="Normal 15 3 3 2 3 3 2 2" xfId="10838" xr:uid="{00000000-0005-0000-0000-0000572A0000}"/>
    <cellStyle name="Normal 15 3 3 2 3 3 3" xfId="10839" xr:uid="{00000000-0005-0000-0000-0000582A0000}"/>
    <cellStyle name="Normal 15 3 3 2 3 4" xfId="10840" xr:uid="{00000000-0005-0000-0000-0000592A0000}"/>
    <cellStyle name="Normal 15 3 3 2 3 4 2" xfId="10841" xr:uid="{00000000-0005-0000-0000-00005A2A0000}"/>
    <cellStyle name="Normal 15 3 3 2 3 4 2 2" xfId="10842" xr:uid="{00000000-0005-0000-0000-00005B2A0000}"/>
    <cellStyle name="Normal 15 3 3 2 3 4 3" xfId="10843" xr:uid="{00000000-0005-0000-0000-00005C2A0000}"/>
    <cellStyle name="Normal 15 3 3 2 3 5" xfId="10844" xr:uid="{00000000-0005-0000-0000-00005D2A0000}"/>
    <cellStyle name="Normal 15 3 3 2 3 5 2" xfId="10845" xr:uid="{00000000-0005-0000-0000-00005E2A0000}"/>
    <cellStyle name="Normal 15 3 3 2 3 6" xfId="10846" xr:uid="{00000000-0005-0000-0000-00005F2A0000}"/>
    <cellStyle name="Normal 15 3 3 2 3 6 2" xfId="10847" xr:uid="{00000000-0005-0000-0000-0000602A0000}"/>
    <cellStyle name="Normal 15 3 3 2 3 7" xfId="10848" xr:uid="{00000000-0005-0000-0000-0000612A0000}"/>
    <cellStyle name="Normal 15 3 3 2 4" xfId="10849" xr:uid="{00000000-0005-0000-0000-0000622A0000}"/>
    <cellStyle name="Normal 15 3 3 2 4 2" xfId="10850" xr:uid="{00000000-0005-0000-0000-0000632A0000}"/>
    <cellStyle name="Normal 15 3 3 2 4 2 2" xfId="10851" xr:uid="{00000000-0005-0000-0000-0000642A0000}"/>
    <cellStyle name="Normal 15 3 3 2 4 3" xfId="10852" xr:uid="{00000000-0005-0000-0000-0000652A0000}"/>
    <cellStyle name="Normal 15 3 3 2 5" xfId="10853" xr:uid="{00000000-0005-0000-0000-0000662A0000}"/>
    <cellStyle name="Normal 15 3 3 2 5 2" xfId="10854" xr:uid="{00000000-0005-0000-0000-0000672A0000}"/>
    <cellStyle name="Normal 15 3 3 2 5 2 2" xfId="10855" xr:uid="{00000000-0005-0000-0000-0000682A0000}"/>
    <cellStyle name="Normal 15 3 3 2 5 3" xfId="10856" xr:uid="{00000000-0005-0000-0000-0000692A0000}"/>
    <cellStyle name="Normal 15 3 3 2 6" xfId="10857" xr:uid="{00000000-0005-0000-0000-00006A2A0000}"/>
    <cellStyle name="Normal 15 3 3 2 6 2" xfId="10858" xr:uid="{00000000-0005-0000-0000-00006B2A0000}"/>
    <cellStyle name="Normal 15 3 3 2 6 2 2" xfId="10859" xr:uid="{00000000-0005-0000-0000-00006C2A0000}"/>
    <cellStyle name="Normal 15 3 3 2 6 3" xfId="10860" xr:uid="{00000000-0005-0000-0000-00006D2A0000}"/>
    <cellStyle name="Normal 15 3 3 2 7" xfId="10861" xr:uid="{00000000-0005-0000-0000-00006E2A0000}"/>
    <cellStyle name="Normal 15 3 3 2 7 2" xfId="10862" xr:uid="{00000000-0005-0000-0000-00006F2A0000}"/>
    <cellStyle name="Normal 15 3 3 2 8" xfId="10863" xr:uid="{00000000-0005-0000-0000-0000702A0000}"/>
    <cellStyle name="Normal 15 3 3 2 8 2" xfId="10864" xr:uid="{00000000-0005-0000-0000-0000712A0000}"/>
    <cellStyle name="Normal 15 3 3 2 9" xfId="10865" xr:uid="{00000000-0005-0000-0000-0000722A0000}"/>
    <cellStyle name="Normal 15 3 3 3" xfId="10866" xr:uid="{00000000-0005-0000-0000-0000732A0000}"/>
    <cellStyle name="Normal 15 3 3 3 2" xfId="10867" xr:uid="{00000000-0005-0000-0000-0000742A0000}"/>
    <cellStyle name="Normal 15 3 3 3 2 2" xfId="10868" xr:uid="{00000000-0005-0000-0000-0000752A0000}"/>
    <cellStyle name="Normal 15 3 3 3 2 2 2" xfId="10869" xr:uid="{00000000-0005-0000-0000-0000762A0000}"/>
    <cellStyle name="Normal 15 3 3 3 2 2 2 2" xfId="10870" xr:uid="{00000000-0005-0000-0000-0000772A0000}"/>
    <cellStyle name="Normal 15 3 3 3 2 2 3" xfId="10871" xr:uid="{00000000-0005-0000-0000-0000782A0000}"/>
    <cellStyle name="Normal 15 3 3 3 2 3" xfId="10872" xr:uid="{00000000-0005-0000-0000-0000792A0000}"/>
    <cellStyle name="Normal 15 3 3 3 2 3 2" xfId="10873" xr:uid="{00000000-0005-0000-0000-00007A2A0000}"/>
    <cellStyle name="Normal 15 3 3 3 2 3 2 2" xfId="10874" xr:uid="{00000000-0005-0000-0000-00007B2A0000}"/>
    <cellStyle name="Normal 15 3 3 3 2 3 3" xfId="10875" xr:uid="{00000000-0005-0000-0000-00007C2A0000}"/>
    <cellStyle name="Normal 15 3 3 3 2 4" xfId="10876" xr:uid="{00000000-0005-0000-0000-00007D2A0000}"/>
    <cellStyle name="Normal 15 3 3 3 2 4 2" xfId="10877" xr:uid="{00000000-0005-0000-0000-00007E2A0000}"/>
    <cellStyle name="Normal 15 3 3 3 2 4 2 2" xfId="10878" xr:uid="{00000000-0005-0000-0000-00007F2A0000}"/>
    <cellStyle name="Normal 15 3 3 3 2 4 3" xfId="10879" xr:uid="{00000000-0005-0000-0000-0000802A0000}"/>
    <cellStyle name="Normal 15 3 3 3 2 5" xfId="10880" xr:uid="{00000000-0005-0000-0000-0000812A0000}"/>
    <cellStyle name="Normal 15 3 3 3 2 5 2" xfId="10881" xr:uid="{00000000-0005-0000-0000-0000822A0000}"/>
    <cellStyle name="Normal 15 3 3 3 2 6" xfId="10882" xr:uid="{00000000-0005-0000-0000-0000832A0000}"/>
    <cellStyle name="Normal 15 3 3 3 2 6 2" xfId="10883" xr:uid="{00000000-0005-0000-0000-0000842A0000}"/>
    <cellStyle name="Normal 15 3 3 3 2 7" xfId="10884" xr:uid="{00000000-0005-0000-0000-0000852A0000}"/>
    <cellStyle name="Normal 15 3 3 3 3" xfId="10885" xr:uid="{00000000-0005-0000-0000-0000862A0000}"/>
    <cellStyle name="Normal 15 3 3 3 3 2" xfId="10886" xr:uid="{00000000-0005-0000-0000-0000872A0000}"/>
    <cellStyle name="Normal 15 3 3 3 3 2 2" xfId="10887" xr:uid="{00000000-0005-0000-0000-0000882A0000}"/>
    <cellStyle name="Normal 15 3 3 3 3 3" xfId="10888" xr:uid="{00000000-0005-0000-0000-0000892A0000}"/>
    <cellStyle name="Normal 15 3 3 3 4" xfId="10889" xr:uid="{00000000-0005-0000-0000-00008A2A0000}"/>
    <cellStyle name="Normal 15 3 3 3 4 2" xfId="10890" xr:uid="{00000000-0005-0000-0000-00008B2A0000}"/>
    <cellStyle name="Normal 15 3 3 3 4 2 2" xfId="10891" xr:uid="{00000000-0005-0000-0000-00008C2A0000}"/>
    <cellStyle name="Normal 15 3 3 3 4 3" xfId="10892" xr:uid="{00000000-0005-0000-0000-00008D2A0000}"/>
    <cellStyle name="Normal 15 3 3 3 5" xfId="10893" xr:uid="{00000000-0005-0000-0000-00008E2A0000}"/>
    <cellStyle name="Normal 15 3 3 3 5 2" xfId="10894" xr:uid="{00000000-0005-0000-0000-00008F2A0000}"/>
    <cellStyle name="Normal 15 3 3 3 5 2 2" xfId="10895" xr:uid="{00000000-0005-0000-0000-0000902A0000}"/>
    <cellStyle name="Normal 15 3 3 3 5 3" xfId="10896" xr:uid="{00000000-0005-0000-0000-0000912A0000}"/>
    <cellStyle name="Normal 15 3 3 3 6" xfId="10897" xr:uid="{00000000-0005-0000-0000-0000922A0000}"/>
    <cellStyle name="Normal 15 3 3 3 6 2" xfId="10898" xr:uid="{00000000-0005-0000-0000-0000932A0000}"/>
    <cellStyle name="Normal 15 3 3 3 7" xfId="10899" xr:uid="{00000000-0005-0000-0000-0000942A0000}"/>
    <cellStyle name="Normal 15 3 3 3 7 2" xfId="10900" xr:uid="{00000000-0005-0000-0000-0000952A0000}"/>
    <cellStyle name="Normal 15 3 3 3 8" xfId="10901" xr:uid="{00000000-0005-0000-0000-0000962A0000}"/>
    <cellStyle name="Normal 15 3 3 4" xfId="10902" xr:uid="{00000000-0005-0000-0000-0000972A0000}"/>
    <cellStyle name="Normal 15 3 3 4 2" xfId="10903" xr:uid="{00000000-0005-0000-0000-0000982A0000}"/>
    <cellStyle name="Normal 15 3 3 4 2 2" xfId="10904" xr:uid="{00000000-0005-0000-0000-0000992A0000}"/>
    <cellStyle name="Normal 15 3 3 4 2 2 2" xfId="10905" xr:uid="{00000000-0005-0000-0000-00009A2A0000}"/>
    <cellStyle name="Normal 15 3 3 4 2 3" xfId="10906" xr:uid="{00000000-0005-0000-0000-00009B2A0000}"/>
    <cellStyle name="Normal 15 3 3 4 3" xfId="10907" xr:uid="{00000000-0005-0000-0000-00009C2A0000}"/>
    <cellStyle name="Normal 15 3 3 4 3 2" xfId="10908" xr:uid="{00000000-0005-0000-0000-00009D2A0000}"/>
    <cellStyle name="Normal 15 3 3 4 3 2 2" xfId="10909" xr:uid="{00000000-0005-0000-0000-00009E2A0000}"/>
    <cellStyle name="Normal 15 3 3 4 3 3" xfId="10910" xr:uid="{00000000-0005-0000-0000-00009F2A0000}"/>
    <cellStyle name="Normal 15 3 3 4 4" xfId="10911" xr:uid="{00000000-0005-0000-0000-0000A02A0000}"/>
    <cellStyle name="Normal 15 3 3 4 4 2" xfId="10912" xr:uid="{00000000-0005-0000-0000-0000A12A0000}"/>
    <cellStyle name="Normal 15 3 3 4 4 2 2" xfId="10913" xr:uid="{00000000-0005-0000-0000-0000A22A0000}"/>
    <cellStyle name="Normal 15 3 3 4 4 3" xfId="10914" xr:uid="{00000000-0005-0000-0000-0000A32A0000}"/>
    <cellStyle name="Normal 15 3 3 4 5" xfId="10915" xr:uid="{00000000-0005-0000-0000-0000A42A0000}"/>
    <cellStyle name="Normal 15 3 3 4 5 2" xfId="10916" xr:uid="{00000000-0005-0000-0000-0000A52A0000}"/>
    <cellStyle name="Normal 15 3 3 4 6" xfId="10917" xr:uid="{00000000-0005-0000-0000-0000A62A0000}"/>
    <cellStyle name="Normal 15 3 3 4 6 2" xfId="10918" xr:uid="{00000000-0005-0000-0000-0000A72A0000}"/>
    <cellStyle name="Normal 15 3 3 4 7" xfId="10919" xr:uid="{00000000-0005-0000-0000-0000A82A0000}"/>
    <cellStyle name="Normal 15 3 3 5" xfId="10920" xr:uid="{00000000-0005-0000-0000-0000A92A0000}"/>
    <cellStyle name="Normal 15 3 3 5 2" xfId="10921" xr:uid="{00000000-0005-0000-0000-0000AA2A0000}"/>
    <cellStyle name="Normal 15 3 3 5 2 2" xfId="10922" xr:uid="{00000000-0005-0000-0000-0000AB2A0000}"/>
    <cellStyle name="Normal 15 3 3 5 2 2 2" xfId="10923" xr:uid="{00000000-0005-0000-0000-0000AC2A0000}"/>
    <cellStyle name="Normal 15 3 3 5 2 3" xfId="10924" xr:uid="{00000000-0005-0000-0000-0000AD2A0000}"/>
    <cellStyle name="Normal 15 3 3 5 3" xfId="10925" xr:uid="{00000000-0005-0000-0000-0000AE2A0000}"/>
    <cellStyle name="Normal 15 3 3 5 3 2" xfId="10926" xr:uid="{00000000-0005-0000-0000-0000AF2A0000}"/>
    <cellStyle name="Normal 15 3 3 5 3 2 2" xfId="10927" xr:uid="{00000000-0005-0000-0000-0000B02A0000}"/>
    <cellStyle name="Normal 15 3 3 5 3 3" xfId="10928" xr:uid="{00000000-0005-0000-0000-0000B12A0000}"/>
    <cellStyle name="Normal 15 3 3 5 4" xfId="10929" xr:uid="{00000000-0005-0000-0000-0000B22A0000}"/>
    <cellStyle name="Normal 15 3 3 5 4 2" xfId="10930" xr:uid="{00000000-0005-0000-0000-0000B32A0000}"/>
    <cellStyle name="Normal 15 3 3 5 4 2 2" xfId="10931" xr:uid="{00000000-0005-0000-0000-0000B42A0000}"/>
    <cellStyle name="Normal 15 3 3 5 4 3" xfId="10932" xr:uid="{00000000-0005-0000-0000-0000B52A0000}"/>
    <cellStyle name="Normal 15 3 3 5 5" xfId="10933" xr:uid="{00000000-0005-0000-0000-0000B62A0000}"/>
    <cellStyle name="Normal 15 3 3 5 5 2" xfId="10934" xr:uid="{00000000-0005-0000-0000-0000B72A0000}"/>
    <cellStyle name="Normal 15 3 3 5 6" xfId="10935" xr:uid="{00000000-0005-0000-0000-0000B82A0000}"/>
    <cellStyle name="Normal 15 3 3 5 6 2" xfId="10936" xr:uid="{00000000-0005-0000-0000-0000B92A0000}"/>
    <cellStyle name="Normal 15 3 3 5 7" xfId="10937" xr:uid="{00000000-0005-0000-0000-0000BA2A0000}"/>
    <cellStyle name="Normal 15 3 3 6" xfId="10938" xr:uid="{00000000-0005-0000-0000-0000BB2A0000}"/>
    <cellStyle name="Normal 15 3 3 6 2" xfId="10939" xr:uid="{00000000-0005-0000-0000-0000BC2A0000}"/>
    <cellStyle name="Normal 15 3 3 6 2 2" xfId="10940" xr:uid="{00000000-0005-0000-0000-0000BD2A0000}"/>
    <cellStyle name="Normal 15 3 3 6 3" xfId="10941" xr:uid="{00000000-0005-0000-0000-0000BE2A0000}"/>
    <cellStyle name="Normal 15 3 3 7" xfId="10942" xr:uid="{00000000-0005-0000-0000-0000BF2A0000}"/>
    <cellStyle name="Normal 15 3 3 7 2" xfId="10943" xr:uid="{00000000-0005-0000-0000-0000C02A0000}"/>
    <cellStyle name="Normal 15 3 3 7 2 2" xfId="10944" xr:uid="{00000000-0005-0000-0000-0000C12A0000}"/>
    <cellStyle name="Normal 15 3 3 7 3" xfId="10945" xr:uid="{00000000-0005-0000-0000-0000C22A0000}"/>
    <cellStyle name="Normal 15 3 3 8" xfId="10946" xr:uid="{00000000-0005-0000-0000-0000C32A0000}"/>
    <cellStyle name="Normal 15 3 3 8 2" xfId="10947" xr:uid="{00000000-0005-0000-0000-0000C42A0000}"/>
    <cellStyle name="Normal 15 3 3 8 2 2" xfId="10948" xr:uid="{00000000-0005-0000-0000-0000C52A0000}"/>
    <cellStyle name="Normal 15 3 3 8 3" xfId="10949" xr:uid="{00000000-0005-0000-0000-0000C62A0000}"/>
    <cellStyle name="Normal 15 3 3 9" xfId="10950" xr:uid="{00000000-0005-0000-0000-0000C72A0000}"/>
    <cellStyle name="Normal 15 3 3 9 2" xfId="10951" xr:uid="{00000000-0005-0000-0000-0000C82A0000}"/>
    <cellStyle name="Normal 15 3 4" xfId="10952" xr:uid="{00000000-0005-0000-0000-0000C92A0000}"/>
    <cellStyle name="Normal 15 3 4 2" xfId="10953" xr:uid="{00000000-0005-0000-0000-0000CA2A0000}"/>
    <cellStyle name="Normal 15 3 4 2 2" xfId="10954" xr:uid="{00000000-0005-0000-0000-0000CB2A0000}"/>
    <cellStyle name="Normal 15 3 4 2 2 2" xfId="10955" xr:uid="{00000000-0005-0000-0000-0000CC2A0000}"/>
    <cellStyle name="Normal 15 3 4 2 2 2 2" xfId="10956" xr:uid="{00000000-0005-0000-0000-0000CD2A0000}"/>
    <cellStyle name="Normal 15 3 4 2 2 3" xfId="10957" xr:uid="{00000000-0005-0000-0000-0000CE2A0000}"/>
    <cellStyle name="Normal 15 3 4 2 3" xfId="10958" xr:uid="{00000000-0005-0000-0000-0000CF2A0000}"/>
    <cellStyle name="Normal 15 3 4 2 3 2" xfId="10959" xr:uid="{00000000-0005-0000-0000-0000D02A0000}"/>
    <cellStyle name="Normal 15 3 4 2 3 2 2" xfId="10960" xr:uid="{00000000-0005-0000-0000-0000D12A0000}"/>
    <cellStyle name="Normal 15 3 4 2 3 3" xfId="10961" xr:uid="{00000000-0005-0000-0000-0000D22A0000}"/>
    <cellStyle name="Normal 15 3 4 2 4" xfId="10962" xr:uid="{00000000-0005-0000-0000-0000D32A0000}"/>
    <cellStyle name="Normal 15 3 4 2 4 2" xfId="10963" xr:uid="{00000000-0005-0000-0000-0000D42A0000}"/>
    <cellStyle name="Normal 15 3 4 2 4 2 2" xfId="10964" xr:uid="{00000000-0005-0000-0000-0000D52A0000}"/>
    <cellStyle name="Normal 15 3 4 2 4 3" xfId="10965" xr:uid="{00000000-0005-0000-0000-0000D62A0000}"/>
    <cellStyle name="Normal 15 3 4 2 5" xfId="10966" xr:uid="{00000000-0005-0000-0000-0000D72A0000}"/>
    <cellStyle name="Normal 15 3 4 2 5 2" xfId="10967" xr:uid="{00000000-0005-0000-0000-0000D82A0000}"/>
    <cellStyle name="Normal 15 3 4 2 6" xfId="10968" xr:uid="{00000000-0005-0000-0000-0000D92A0000}"/>
    <cellStyle name="Normal 15 3 4 2 6 2" xfId="10969" xr:uid="{00000000-0005-0000-0000-0000DA2A0000}"/>
    <cellStyle name="Normal 15 3 4 2 7" xfId="10970" xr:uid="{00000000-0005-0000-0000-0000DB2A0000}"/>
    <cellStyle name="Normal 15 3 4 3" xfId="10971" xr:uid="{00000000-0005-0000-0000-0000DC2A0000}"/>
    <cellStyle name="Normal 15 3 4 3 2" xfId="10972" xr:uid="{00000000-0005-0000-0000-0000DD2A0000}"/>
    <cellStyle name="Normal 15 3 4 3 2 2" xfId="10973" xr:uid="{00000000-0005-0000-0000-0000DE2A0000}"/>
    <cellStyle name="Normal 15 3 4 3 2 2 2" xfId="10974" xr:uid="{00000000-0005-0000-0000-0000DF2A0000}"/>
    <cellStyle name="Normal 15 3 4 3 2 3" xfId="10975" xr:uid="{00000000-0005-0000-0000-0000E02A0000}"/>
    <cellStyle name="Normal 15 3 4 3 3" xfId="10976" xr:uid="{00000000-0005-0000-0000-0000E12A0000}"/>
    <cellStyle name="Normal 15 3 4 3 3 2" xfId="10977" xr:uid="{00000000-0005-0000-0000-0000E22A0000}"/>
    <cellStyle name="Normal 15 3 4 3 3 2 2" xfId="10978" xr:uid="{00000000-0005-0000-0000-0000E32A0000}"/>
    <cellStyle name="Normal 15 3 4 3 3 3" xfId="10979" xr:uid="{00000000-0005-0000-0000-0000E42A0000}"/>
    <cellStyle name="Normal 15 3 4 3 4" xfId="10980" xr:uid="{00000000-0005-0000-0000-0000E52A0000}"/>
    <cellStyle name="Normal 15 3 4 3 4 2" xfId="10981" xr:uid="{00000000-0005-0000-0000-0000E62A0000}"/>
    <cellStyle name="Normal 15 3 4 3 4 2 2" xfId="10982" xr:uid="{00000000-0005-0000-0000-0000E72A0000}"/>
    <cellStyle name="Normal 15 3 4 3 4 3" xfId="10983" xr:uid="{00000000-0005-0000-0000-0000E82A0000}"/>
    <cellStyle name="Normal 15 3 4 3 5" xfId="10984" xr:uid="{00000000-0005-0000-0000-0000E92A0000}"/>
    <cellStyle name="Normal 15 3 4 3 5 2" xfId="10985" xr:uid="{00000000-0005-0000-0000-0000EA2A0000}"/>
    <cellStyle name="Normal 15 3 4 3 6" xfId="10986" xr:uid="{00000000-0005-0000-0000-0000EB2A0000}"/>
    <cellStyle name="Normal 15 3 4 3 6 2" xfId="10987" xr:uid="{00000000-0005-0000-0000-0000EC2A0000}"/>
    <cellStyle name="Normal 15 3 4 3 7" xfId="10988" xr:uid="{00000000-0005-0000-0000-0000ED2A0000}"/>
    <cellStyle name="Normal 15 3 4 4" xfId="10989" xr:uid="{00000000-0005-0000-0000-0000EE2A0000}"/>
    <cellStyle name="Normal 15 3 4 4 2" xfId="10990" xr:uid="{00000000-0005-0000-0000-0000EF2A0000}"/>
    <cellStyle name="Normal 15 3 4 4 2 2" xfId="10991" xr:uid="{00000000-0005-0000-0000-0000F02A0000}"/>
    <cellStyle name="Normal 15 3 4 4 3" xfId="10992" xr:uid="{00000000-0005-0000-0000-0000F12A0000}"/>
    <cellStyle name="Normal 15 3 4 5" xfId="10993" xr:uid="{00000000-0005-0000-0000-0000F22A0000}"/>
    <cellStyle name="Normal 15 3 4 5 2" xfId="10994" xr:uid="{00000000-0005-0000-0000-0000F32A0000}"/>
    <cellStyle name="Normal 15 3 4 5 2 2" xfId="10995" xr:uid="{00000000-0005-0000-0000-0000F42A0000}"/>
    <cellStyle name="Normal 15 3 4 5 3" xfId="10996" xr:uid="{00000000-0005-0000-0000-0000F52A0000}"/>
    <cellStyle name="Normal 15 3 4 6" xfId="10997" xr:uid="{00000000-0005-0000-0000-0000F62A0000}"/>
    <cellStyle name="Normal 15 3 4 6 2" xfId="10998" xr:uid="{00000000-0005-0000-0000-0000F72A0000}"/>
    <cellStyle name="Normal 15 3 4 6 2 2" xfId="10999" xr:uid="{00000000-0005-0000-0000-0000F82A0000}"/>
    <cellStyle name="Normal 15 3 4 6 3" xfId="11000" xr:uid="{00000000-0005-0000-0000-0000F92A0000}"/>
    <cellStyle name="Normal 15 3 4 7" xfId="11001" xr:uid="{00000000-0005-0000-0000-0000FA2A0000}"/>
    <cellStyle name="Normal 15 3 4 7 2" xfId="11002" xr:uid="{00000000-0005-0000-0000-0000FB2A0000}"/>
    <cellStyle name="Normal 15 3 4 8" xfId="11003" xr:uid="{00000000-0005-0000-0000-0000FC2A0000}"/>
    <cellStyle name="Normal 15 3 4 8 2" xfId="11004" xr:uid="{00000000-0005-0000-0000-0000FD2A0000}"/>
    <cellStyle name="Normal 15 3 4 9" xfId="11005" xr:uid="{00000000-0005-0000-0000-0000FE2A0000}"/>
    <cellStyle name="Normal 15 3 5" xfId="11006" xr:uid="{00000000-0005-0000-0000-0000FF2A0000}"/>
    <cellStyle name="Normal 15 3 5 2" xfId="11007" xr:uid="{00000000-0005-0000-0000-0000002B0000}"/>
    <cellStyle name="Normal 15 3 5 2 2" xfId="11008" xr:uid="{00000000-0005-0000-0000-0000012B0000}"/>
    <cellStyle name="Normal 15 3 5 2 2 2" xfId="11009" xr:uid="{00000000-0005-0000-0000-0000022B0000}"/>
    <cellStyle name="Normal 15 3 5 2 2 2 2" xfId="11010" xr:uid="{00000000-0005-0000-0000-0000032B0000}"/>
    <cellStyle name="Normal 15 3 5 2 2 3" xfId="11011" xr:uid="{00000000-0005-0000-0000-0000042B0000}"/>
    <cellStyle name="Normal 15 3 5 2 3" xfId="11012" xr:uid="{00000000-0005-0000-0000-0000052B0000}"/>
    <cellStyle name="Normal 15 3 5 2 3 2" xfId="11013" xr:uid="{00000000-0005-0000-0000-0000062B0000}"/>
    <cellStyle name="Normal 15 3 5 2 3 2 2" xfId="11014" xr:uid="{00000000-0005-0000-0000-0000072B0000}"/>
    <cellStyle name="Normal 15 3 5 2 3 3" xfId="11015" xr:uid="{00000000-0005-0000-0000-0000082B0000}"/>
    <cellStyle name="Normal 15 3 5 2 4" xfId="11016" xr:uid="{00000000-0005-0000-0000-0000092B0000}"/>
    <cellStyle name="Normal 15 3 5 2 4 2" xfId="11017" xr:uid="{00000000-0005-0000-0000-00000A2B0000}"/>
    <cellStyle name="Normal 15 3 5 2 4 2 2" xfId="11018" xr:uid="{00000000-0005-0000-0000-00000B2B0000}"/>
    <cellStyle name="Normal 15 3 5 2 4 3" xfId="11019" xr:uid="{00000000-0005-0000-0000-00000C2B0000}"/>
    <cellStyle name="Normal 15 3 5 2 5" xfId="11020" xr:uid="{00000000-0005-0000-0000-00000D2B0000}"/>
    <cellStyle name="Normal 15 3 5 2 5 2" xfId="11021" xr:uid="{00000000-0005-0000-0000-00000E2B0000}"/>
    <cellStyle name="Normal 15 3 5 2 6" xfId="11022" xr:uid="{00000000-0005-0000-0000-00000F2B0000}"/>
    <cellStyle name="Normal 15 3 5 2 6 2" xfId="11023" xr:uid="{00000000-0005-0000-0000-0000102B0000}"/>
    <cellStyle name="Normal 15 3 5 2 7" xfId="11024" xr:uid="{00000000-0005-0000-0000-0000112B0000}"/>
    <cellStyle name="Normal 15 3 5 3" xfId="11025" xr:uid="{00000000-0005-0000-0000-0000122B0000}"/>
    <cellStyle name="Normal 15 3 5 3 2" xfId="11026" xr:uid="{00000000-0005-0000-0000-0000132B0000}"/>
    <cellStyle name="Normal 15 3 5 3 2 2" xfId="11027" xr:uid="{00000000-0005-0000-0000-0000142B0000}"/>
    <cellStyle name="Normal 15 3 5 3 3" xfId="11028" xr:uid="{00000000-0005-0000-0000-0000152B0000}"/>
    <cellStyle name="Normal 15 3 5 4" xfId="11029" xr:uid="{00000000-0005-0000-0000-0000162B0000}"/>
    <cellStyle name="Normal 15 3 5 4 2" xfId="11030" xr:uid="{00000000-0005-0000-0000-0000172B0000}"/>
    <cellStyle name="Normal 15 3 5 4 2 2" xfId="11031" xr:uid="{00000000-0005-0000-0000-0000182B0000}"/>
    <cellStyle name="Normal 15 3 5 4 3" xfId="11032" xr:uid="{00000000-0005-0000-0000-0000192B0000}"/>
    <cellStyle name="Normal 15 3 5 5" xfId="11033" xr:uid="{00000000-0005-0000-0000-00001A2B0000}"/>
    <cellStyle name="Normal 15 3 5 5 2" xfId="11034" xr:uid="{00000000-0005-0000-0000-00001B2B0000}"/>
    <cellStyle name="Normal 15 3 5 5 2 2" xfId="11035" xr:uid="{00000000-0005-0000-0000-00001C2B0000}"/>
    <cellStyle name="Normal 15 3 5 5 3" xfId="11036" xr:uid="{00000000-0005-0000-0000-00001D2B0000}"/>
    <cellStyle name="Normal 15 3 5 6" xfId="11037" xr:uid="{00000000-0005-0000-0000-00001E2B0000}"/>
    <cellStyle name="Normal 15 3 5 6 2" xfId="11038" xr:uid="{00000000-0005-0000-0000-00001F2B0000}"/>
    <cellStyle name="Normal 15 3 5 7" xfId="11039" xr:uid="{00000000-0005-0000-0000-0000202B0000}"/>
    <cellStyle name="Normal 15 3 5 7 2" xfId="11040" xr:uid="{00000000-0005-0000-0000-0000212B0000}"/>
    <cellStyle name="Normal 15 3 5 8" xfId="11041" xr:uid="{00000000-0005-0000-0000-0000222B0000}"/>
    <cellStyle name="Normal 15 3 6" xfId="11042" xr:uid="{00000000-0005-0000-0000-0000232B0000}"/>
    <cellStyle name="Normal 15 3 6 2" xfId="11043" xr:uid="{00000000-0005-0000-0000-0000242B0000}"/>
    <cellStyle name="Normal 15 3 6 2 2" xfId="11044" xr:uid="{00000000-0005-0000-0000-0000252B0000}"/>
    <cellStyle name="Normal 15 3 6 2 2 2" xfId="11045" xr:uid="{00000000-0005-0000-0000-0000262B0000}"/>
    <cellStyle name="Normal 15 3 6 2 3" xfId="11046" xr:uid="{00000000-0005-0000-0000-0000272B0000}"/>
    <cellStyle name="Normal 15 3 6 3" xfId="11047" xr:uid="{00000000-0005-0000-0000-0000282B0000}"/>
    <cellStyle name="Normal 15 3 6 3 2" xfId="11048" xr:uid="{00000000-0005-0000-0000-0000292B0000}"/>
    <cellStyle name="Normal 15 3 6 3 2 2" xfId="11049" xr:uid="{00000000-0005-0000-0000-00002A2B0000}"/>
    <cellStyle name="Normal 15 3 6 3 3" xfId="11050" xr:uid="{00000000-0005-0000-0000-00002B2B0000}"/>
    <cellStyle name="Normal 15 3 6 4" xfId="11051" xr:uid="{00000000-0005-0000-0000-00002C2B0000}"/>
    <cellStyle name="Normal 15 3 6 4 2" xfId="11052" xr:uid="{00000000-0005-0000-0000-00002D2B0000}"/>
    <cellStyle name="Normal 15 3 6 4 2 2" xfId="11053" xr:uid="{00000000-0005-0000-0000-00002E2B0000}"/>
    <cellStyle name="Normal 15 3 6 4 3" xfId="11054" xr:uid="{00000000-0005-0000-0000-00002F2B0000}"/>
    <cellStyle name="Normal 15 3 6 5" xfId="11055" xr:uid="{00000000-0005-0000-0000-0000302B0000}"/>
    <cellStyle name="Normal 15 3 6 5 2" xfId="11056" xr:uid="{00000000-0005-0000-0000-0000312B0000}"/>
    <cellStyle name="Normal 15 3 6 6" xfId="11057" xr:uid="{00000000-0005-0000-0000-0000322B0000}"/>
    <cellStyle name="Normal 15 3 6 6 2" xfId="11058" xr:uid="{00000000-0005-0000-0000-0000332B0000}"/>
    <cellStyle name="Normal 15 3 6 7" xfId="11059" xr:uid="{00000000-0005-0000-0000-0000342B0000}"/>
    <cellStyle name="Normal 15 3 7" xfId="11060" xr:uid="{00000000-0005-0000-0000-0000352B0000}"/>
    <cellStyle name="Normal 15 3 7 2" xfId="11061" xr:uid="{00000000-0005-0000-0000-0000362B0000}"/>
    <cellStyle name="Normal 15 3 7 2 2" xfId="11062" xr:uid="{00000000-0005-0000-0000-0000372B0000}"/>
    <cellStyle name="Normal 15 3 7 2 2 2" xfId="11063" xr:uid="{00000000-0005-0000-0000-0000382B0000}"/>
    <cellStyle name="Normal 15 3 7 2 3" xfId="11064" xr:uid="{00000000-0005-0000-0000-0000392B0000}"/>
    <cellStyle name="Normal 15 3 7 3" xfId="11065" xr:uid="{00000000-0005-0000-0000-00003A2B0000}"/>
    <cellStyle name="Normal 15 3 7 3 2" xfId="11066" xr:uid="{00000000-0005-0000-0000-00003B2B0000}"/>
    <cellStyle name="Normal 15 3 7 3 2 2" xfId="11067" xr:uid="{00000000-0005-0000-0000-00003C2B0000}"/>
    <cellStyle name="Normal 15 3 7 3 3" xfId="11068" xr:uid="{00000000-0005-0000-0000-00003D2B0000}"/>
    <cellStyle name="Normal 15 3 7 4" xfId="11069" xr:uid="{00000000-0005-0000-0000-00003E2B0000}"/>
    <cellStyle name="Normal 15 3 7 4 2" xfId="11070" xr:uid="{00000000-0005-0000-0000-00003F2B0000}"/>
    <cellStyle name="Normal 15 3 7 4 2 2" xfId="11071" xr:uid="{00000000-0005-0000-0000-0000402B0000}"/>
    <cellStyle name="Normal 15 3 7 4 3" xfId="11072" xr:uid="{00000000-0005-0000-0000-0000412B0000}"/>
    <cellStyle name="Normal 15 3 7 5" xfId="11073" xr:uid="{00000000-0005-0000-0000-0000422B0000}"/>
    <cellStyle name="Normal 15 3 7 5 2" xfId="11074" xr:uid="{00000000-0005-0000-0000-0000432B0000}"/>
    <cellStyle name="Normal 15 3 7 6" xfId="11075" xr:uid="{00000000-0005-0000-0000-0000442B0000}"/>
    <cellStyle name="Normal 15 3 7 6 2" xfId="11076" xr:uid="{00000000-0005-0000-0000-0000452B0000}"/>
    <cellStyle name="Normal 15 3 7 7" xfId="11077" xr:uid="{00000000-0005-0000-0000-0000462B0000}"/>
    <cellStyle name="Normal 15 3 8" xfId="11078" xr:uid="{00000000-0005-0000-0000-0000472B0000}"/>
    <cellStyle name="Normal 15 3 8 2" xfId="11079" xr:uid="{00000000-0005-0000-0000-0000482B0000}"/>
    <cellStyle name="Normal 15 3 8 2 2" xfId="11080" xr:uid="{00000000-0005-0000-0000-0000492B0000}"/>
    <cellStyle name="Normal 15 3 8 3" xfId="11081" xr:uid="{00000000-0005-0000-0000-00004A2B0000}"/>
    <cellStyle name="Normal 15 3 9" xfId="11082" xr:uid="{00000000-0005-0000-0000-00004B2B0000}"/>
    <cellStyle name="Normal 15 3 9 2" xfId="11083" xr:uid="{00000000-0005-0000-0000-00004C2B0000}"/>
    <cellStyle name="Normal 15 3 9 2 2" xfId="11084" xr:uid="{00000000-0005-0000-0000-00004D2B0000}"/>
    <cellStyle name="Normal 15 3 9 3" xfId="11085" xr:uid="{00000000-0005-0000-0000-00004E2B0000}"/>
    <cellStyle name="Normal 15 3_Confidential Information" xfId="11086" xr:uid="{00000000-0005-0000-0000-00004F2B0000}"/>
    <cellStyle name="Normal 15 4" xfId="11087" xr:uid="{00000000-0005-0000-0000-0000502B0000}"/>
    <cellStyle name="Normal 15 4 10" xfId="11088" xr:uid="{00000000-0005-0000-0000-0000512B0000}"/>
    <cellStyle name="Normal 15 4 10 2" xfId="11089" xr:uid="{00000000-0005-0000-0000-0000522B0000}"/>
    <cellStyle name="Normal 15 4 10 2 2" xfId="11090" xr:uid="{00000000-0005-0000-0000-0000532B0000}"/>
    <cellStyle name="Normal 15 4 10 3" xfId="11091" xr:uid="{00000000-0005-0000-0000-0000542B0000}"/>
    <cellStyle name="Normal 15 4 11" xfId="11092" xr:uid="{00000000-0005-0000-0000-0000552B0000}"/>
    <cellStyle name="Normal 15 4 11 2" xfId="11093" xr:uid="{00000000-0005-0000-0000-0000562B0000}"/>
    <cellStyle name="Normal 15 4 12" xfId="11094" xr:uid="{00000000-0005-0000-0000-0000572B0000}"/>
    <cellStyle name="Normal 15 4 12 2" xfId="11095" xr:uid="{00000000-0005-0000-0000-0000582B0000}"/>
    <cellStyle name="Normal 15 4 13" xfId="11096" xr:uid="{00000000-0005-0000-0000-0000592B0000}"/>
    <cellStyle name="Normal 15 4 2" xfId="11097" xr:uid="{00000000-0005-0000-0000-00005A2B0000}"/>
    <cellStyle name="Normal 15 4 2 10" xfId="11098" xr:uid="{00000000-0005-0000-0000-00005B2B0000}"/>
    <cellStyle name="Normal 15 4 2 10 2" xfId="11099" xr:uid="{00000000-0005-0000-0000-00005C2B0000}"/>
    <cellStyle name="Normal 15 4 2 11" xfId="11100" xr:uid="{00000000-0005-0000-0000-00005D2B0000}"/>
    <cellStyle name="Normal 15 4 2 2" xfId="11101" xr:uid="{00000000-0005-0000-0000-00005E2B0000}"/>
    <cellStyle name="Normal 15 4 2 2 2" xfId="11102" xr:uid="{00000000-0005-0000-0000-00005F2B0000}"/>
    <cellStyle name="Normal 15 4 2 2 2 2" xfId="11103" xr:uid="{00000000-0005-0000-0000-0000602B0000}"/>
    <cellStyle name="Normal 15 4 2 2 2 2 2" xfId="11104" xr:uid="{00000000-0005-0000-0000-0000612B0000}"/>
    <cellStyle name="Normal 15 4 2 2 2 2 2 2" xfId="11105" xr:uid="{00000000-0005-0000-0000-0000622B0000}"/>
    <cellStyle name="Normal 15 4 2 2 2 2 3" xfId="11106" xr:uid="{00000000-0005-0000-0000-0000632B0000}"/>
    <cellStyle name="Normal 15 4 2 2 2 3" xfId="11107" xr:uid="{00000000-0005-0000-0000-0000642B0000}"/>
    <cellStyle name="Normal 15 4 2 2 2 3 2" xfId="11108" xr:uid="{00000000-0005-0000-0000-0000652B0000}"/>
    <cellStyle name="Normal 15 4 2 2 2 3 2 2" xfId="11109" xr:uid="{00000000-0005-0000-0000-0000662B0000}"/>
    <cellStyle name="Normal 15 4 2 2 2 3 3" xfId="11110" xr:uid="{00000000-0005-0000-0000-0000672B0000}"/>
    <cellStyle name="Normal 15 4 2 2 2 4" xfId="11111" xr:uid="{00000000-0005-0000-0000-0000682B0000}"/>
    <cellStyle name="Normal 15 4 2 2 2 4 2" xfId="11112" xr:uid="{00000000-0005-0000-0000-0000692B0000}"/>
    <cellStyle name="Normal 15 4 2 2 2 4 2 2" xfId="11113" xr:uid="{00000000-0005-0000-0000-00006A2B0000}"/>
    <cellStyle name="Normal 15 4 2 2 2 4 3" xfId="11114" xr:uid="{00000000-0005-0000-0000-00006B2B0000}"/>
    <cellStyle name="Normal 15 4 2 2 2 5" xfId="11115" xr:uid="{00000000-0005-0000-0000-00006C2B0000}"/>
    <cellStyle name="Normal 15 4 2 2 2 5 2" xfId="11116" xr:uid="{00000000-0005-0000-0000-00006D2B0000}"/>
    <cellStyle name="Normal 15 4 2 2 2 6" xfId="11117" xr:uid="{00000000-0005-0000-0000-00006E2B0000}"/>
    <cellStyle name="Normal 15 4 2 2 2 6 2" xfId="11118" xr:uid="{00000000-0005-0000-0000-00006F2B0000}"/>
    <cellStyle name="Normal 15 4 2 2 2 7" xfId="11119" xr:uid="{00000000-0005-0000-0000-0000702B0000}"/>
    <cellStyle name="Normal 15 4 2 2 3" xfId="11120" xr:uid="{00000000-0005-0000-0000-0000712B0000}"/>
    <cellStyle name="Normal 15 4 2 2 3 2" xfId="11121" xr:uid="{00000000-0005-0000-0000-0000722B0000}"/>
    <cellStyle name="Normal 15 4 2 2 3 2 2" xfId="11122" xr:uid="{00000000-0005-0000-0000-0000732B0000}"/>
    <cellStyle name="Normal 15 4 2 2 3 2 2 2" xfId="11123" xr:uid="{00000000-0005-0000-0000-0000742B0000}"/>
    <cellStyle name="Normal 15 4 2 2 3 2 3" xfId="11124" xr:uid="{00000000-0005-0000-0000-0000752B0000}"/>
    <cellStyle name="Normal 15 4 2 2 3 3" xfId="11125" xr:uid="{00000000-0005-0000-0000-0000762B0000}"/>
    <cellStyle name="Normal 15 4 2 2 3 3 2" xfId="11126" xr:uid="{00000000-0005-0000-0000-0000772B0000}"/>
    <cellStyle name="Normal 15 4 2 2 3 3 2 2" xfId="11127" xr:uid="{00000000-0005-0000-0000-0000782B0000}"/>
    <cellStyle name="Normal 15 4 2 2 3 3 3" xfId="11128" xr:uid="{00000000-0005-0000-0000-0000792B0000}"/>
    <cellStyle name="Normal 15 4 2 2 3 4" xfId="11129" xr:uid="{00000000-0005-0000-0000-00007A2B0000}"/>
    <cellStyle name="Normal 15 4 2 2 3 4 2" xfId="11130" xr:uid="{00000000-0005-0000-0000-00007B2B0000}"/>
    <cellStyle name="Normal 15 4 2 2 3 4 2 2" xfId="11131" xr:uid="{00000000-0005-0000-0000-00007C2B0000}"/>
    <cellStyle name="Normal 15 4 2 2 3 4 3" xfId="11132" xr:uid="{00000000-0005-0000-0000-00007D2B0000}"/>
    <cellStyle name="Normal 15 4 2 2 3 5" xfId="11133" xr:uid="{00000000-0005-0000-0000-00007E2B0000}"/>
    <cellStyle name="Normal 15 4 2 2 3 5 2" xfId="11134" xr:uid="{00000000-0005-0000-0000-00007F2B0000}"/>
    <cellStyle name="Normal 15 4 2 2 3 6" xfId="11135" xr:uid="{00000000-0005-0000-0000-0000802B0000}"/>
    <cellStyle name="Normal 15 4 2 2 3 6 2" xfId="11136" xr:uid="{00000000-0005-0000-0000-0000812B0000}"/>
    <cellStyle name="Normal 15 4 2 2 3 7" xfId="11137" xr:uid="{00000000-0005-0000-0000-0000822B0000}"/>
    <cellStyle name="Normal 15 4 2 2 4" xfId="11138" xr:uid="{00000000-0005-0000-0000-0000832B0000}"/>
    <cellStyle name="Normal 15 4 2 2 4 2" xfId="11139" xr:uid="{00000000-0005-0000-0000-0000842B0000}"/>
    <cellStyle name="Normal 15 4 2 2 4 2 2" xfId="11140" xr:uid="{00000000-0005-0000-0000-0000852B0000}"/>
    <cellStyle name="Normal 15 4 2 2 4 3" xfId="11141" xr:uid="{00000000-0005-0000-0000-0000862B0000}"/>
    <cellStyle name="Normal 15 4 2 2 5" xfId="11142" xr:uid="{00000000-0005-0000-0000-0000872B0000}"/>
    <cellStyle name="Normal 15 4 2 2 5 2" xfId="11143" xr:uid="{00000000-0005-0000-0000-0000882B0000}"/>
    <cellStyle name="Normal 15 4 2 2 5 2 2" xfId="11144" xr:uid="{00000000-0005-0000-0000-0000892B0000}"/>
    <cellStyle name="Normal 15 4 2 2 5 3" xfId="11145" xr:uid="{00000000-0005-0000-0000-00008A2B0000}"/>
    <cellStyle name="Normal 15 4 2 2 6" xfId="11146" xr:uid="{00000000-0005-0000-0000-00008B2B0000}"/>
    <cellStyle name="Normal 15 4 2 2 6 2" xfId="11147" xr:uid="{00000000-0005-0000-0000-00008C2B0000}"/>
    <cellStyle name="Normal 15 4 2 2 6 2 2" xfId="11148" xr:uid="{00000000-0005-0000-0000-00008D2B0000}"/>
    <cellStyle name="Normal 15 4 2 2 6 3" xfId="11149" xr:uid="{00000000-0005-0000-0000-00008E2B0000}"/>
    <cellStyle name="Normal 15 4 2 2 7" xfId="11150" xr:uid="{00000000-0005-0000-0000-00008F2B0000}"/>
    <cellStyle name="Normal 15 4 2 2 7 2" xfId="11151" xr:uid="{00000000-0005-0000-0000-0000902B0000}"/>
    <cellStyle name="Normal 15 4 2 2 8" xfId="11152" xr:uid="{00000000-0005-0000-0000-0000912B0000}"/>
    <cellStyle name="Normal 15 4 2 2 8 2" xfId="11153" xr:uid="{00000000-0005-0000-0000-0000922B0000}"/>
    <cellStyle name="Normal 15 4 2 2 9" xfId="11154" xr:uid="{00000000-0005-0000-0000-0000932B0000}"/>
    <cellStyle name="Normal 15 4 2 3" xfId="11155" xr:uid="{00000000-0005-0000-0000-0000942B0000}"/>
    <cellStyle name="Normal 15 4 2 3 2" xfId="11156" xr:uid="{00000000-0005-0000-0000-0000952B0000}"/>
    <cellStyle name="Normal 15 4 2 3 2 2" xfId="11157" xr:uid="{00000000-0005-0000-0000-0000962B0000}"/>
    <cellStyle name="Normal 15 4 2 3 2 2 2" xfId="11158" xr:uid="{00000000-0005-0000-0000-0000972B0000}"/>
    <cellStyle name="Normal 15 4 2 3 2 2 2 2" xfId="11159" xr:uid="{00000000-0005-0000-0000-0000982B0000}"/>
    <cellStyle name="Normal 15 4 2 3 2 2 3" xfId="11160" xr:uid="{00000000-0005-0000-0000-0000992B0000}"/>
    <cellStyle name="Normal 15 4 2 3 2 3" xfId="11161" xr:uid="{00000000-0005-0000-0000-00009A2B0000}"/>
    <cellStyle name="Normal 15 4 2 3 2 3 2" xfId="11162" xr:uid="{00000000-0005-0000-0000-00009B2B0000}"/>
    <cellStyle name="Normal 15 4 2 3 2 3 2 2" xfId="11163" xr:uid="{00000000-0005-0000-0000-00009C2B0000}"/>
    <cellStyle name="Normal 15 4 2 3 2 3 3" xfId="11164" xr:uid="{00000000-0005-0000-0000-00009D2B0000}"/>
    <cellStyle name="Normal 15 4 2 3 2 4" xfId="11165" xr:uid="{00000000-0005-0000-0000-00009E2B0000}"/>
    <cellStyle name="Normal 15 4 2 3 2 4 2" xfId="11166" xr:uid="{00000000-0005-0000-0000-00009F2B0000}"/>
    <cellStyle name="Normal 15 4 2 3 2 4 2 2" xfId="11167" xr:uid="{00000000-0005-0000-0000-0000A02B0000}"/>
    <cellStyle name="Normal 15 4 2 3 2 4 3" xfId="11168" xr:uid="{00000000-0005-0000-0000-0000A12B0000}"/>
    <cellStyle name="Normal 15 4 2 3 2 5" xfId="11169" xr:uid="{00000000-0005-0000-0000-0000A22B0000}"/>
    <cellStyle name="Normal 15 4 2 3 2 5 2" xfId="11170" xr:uid="{00000000-0005-0000-0000-0000A32B0000}"/>
    <cellStyle name="Normal 15 4 2 3 2 6" xfId="11171" xr:uid="{00000000-0005-0000-0000-0000A42B0000}"/>
    <cellStyle name="Normal 15 4 2 3 2 6 2" xfId="11172" xr:uid="{00000000-0005-0000-0000-0000A52B0000}"/>
    <cellStyle name="Normal 15 4 2 3 2 7" xfId="11173" xr:uid="{00000000-0005-0000-0000-0000A62B0000}"/>
    <cellStyle name="Normal 15 4 2 3 3" xfId="11174" xr:uid="{00000000-0005-0000-0000-0000A72B0000}"/>
    <cellStyle name="Normal 15 4 2 3 3 2" xfId="11175" xr:uid="{00000000-0005-0000-0000-0000A82B0000}"/>
    <cellStyle name="Normal 15 4 2 3 3 2 2" xfId="11176" xr:uid="{00000000-0005-0000-0000-0000A92B0000}"/>
    <cellStyle name="Normal 15 4 2 3 3 3" xfId="11177" xr:uid="{00000000-0005-0000-0000-0000AA2B0000}"/>
    <cellStyle name="Normal 15 4 2 3 4" xfId="11178" xr:uid="{00000000-0005-0000-0000-0000AB2B0000}"/>
    <cellStyle name="Normal 15 4 2 3 4 2" xfId="11179" xr:uid="{00000000-0005-0000-0000-0000AC2B0000}"/>
    <cellStyle name="Normal 15 4 2 3 4 2 2" xfId="11180" xr:uid="{00000000-0005-0000-0000-0000AD2B0000}"/>
    <cellStyle name="Normal 15 4 2 3 4 3" xfId="11181" xr:uid="{00000000-0005-0000-0000-0000AE2B0000}"/>
    <cellStyle name="Normal 15 4 2 3 5" xfId="11182" xr:uid="{00000000-0005-0000-0000-0000AF2B0000}"/>
    <cellStyle name="Normal 15 4 2 3 5 2" xfId="11183" xr:uid="{00000000-0005-0000-0000-0000B02B0000}"/>
    <cellStyle name="Normal 15 4 2 3 5 2 2" xfId="11184" xr:uid="{00000000-0005-0000-0000-0000B12B0000}"/>
    <cellStyle name="Normal 15 4 2 3 5 3" xfId="11185" xr:uid="{00000000-0005-0000-0000-0000B22B0000}"/>
    <cellStyle name="Normal 15 4 2 3 6" xfId="11186" xr:uid="{00000000-0005-0000-0000-0000B32B0000}"/>
    <cellStyle name="Normal 15 4 2 3 6 2" xfId="11187" xr:uid="{00000000-0005-0000-0000-0000B42B0000}"/>
    <cellStyle name="Normal 15 4 2 3 7" xfId="11188" xr:uid="{00000000-0005-0000-0000-0000B52B0000}"/>
    <cellStyle name="Normal 15 4 2 3 7 2" xfId="11189" xr:uid="{00000000-0005-0000-0000-0000B62B0000}"/>
    <cellStyle name="Normal 15 4 2 3 8" xfId="11190" xr:uid="{00000000-0005-0000-0000-0000B72B0000}"/>
    <cellStyle name="Normal 15 4 2 4" xfId="11191" xr:uid="{00000000-0005-0000-0000-0000B82B0000}"/>
    <cellStyle name="Normal 15 4 2 4 2" xfId="11192" xr:uid="{00000000-0005-0000-0000-0000B92B0000}"/>
    <cellStyle name="Normal 15 4 2 4 2 2" xfId="11193" xr:uid="{00000000-0005-0000-0000-0000BA2B0000}"/>
    <cellStyle name="Normal 15 4 2 4 2 2 2" xfId="11194" xr:uid="{00000000-0005-0000-0000-0000BB2B0000}"/>
    <cellStyle name="Normal 15 4 2 4 2 3" xfId="11195" xr:uid="{00000000-0005-0000-0000-0000BC2B0000}"/>
    <cellStyle name="Normal 15 4 2 4 3" xfId="11196" xr:uid="{00000000-0005-0000-0000-0000BD2B0000}"/>
    <cellStyle name="Normal 15 4 2 4 3 2" xfId="11197" xr:uid="{00000000-0005-0000-0000-0000BE2B0000}"/>
    <cellStyle name="Normal 15 4 2 4 3 2 2" xfId="11198" xr:uid="{00000000-0005-0000-0000-0000BF2B0000}"/>
    <cellStyle name="Normal 15 4 2 4 3 3" xfId="11199" xr:uid="{00000000-0005-0000-0000-0000C02B0000}"/>
    <cellStyle name="Normal 15 4 2 4 4" xfId="11200" xr:uid="{00000000-0005-0000-0000-0000C12B0000}"/>
    <cellStyle name="Normal 15 4 2 4 4 2" xfId="11201" xr:uid="{00000000-0005-0000-0000-0000C22B0000}"/>
    <cellStyle name="Normal 15 4 2 4 4 2 2" xfId="11202" xr:uid="{00000000-0005-0000-0000-0000C32B0000}"/>
    <cellStyle name="Normal 15 4 2 4 4 3" xfId="11203" xr:uid="{00000000-0005-0000-0000-0000C42B0000}"/>
    <cellStyle name="Normal 15 4 2 4 5" xfId="11204" xr:uid="{00000000-0005-0000-0000-0000C52B0000}"/>
    <cellStyle name="Normal 15 4 2 4 5 2" xfId="11205" xr:uid="{00000000-0005-0000-0000-0000C62B0000}"/>
    <cellStyle name="Normal 15 4 2 4 6" xfId="11206" xr:uid="{00000000-0005-0000-0000-0000C72B0000}"/>
    <cellStyle name="Normal 15 4 2 4 6 2" xfId="11207" xr:uid="{00000000-0005-0000-0000-0000C82B0000}"/>
    <cellStyle name="Normal 15 4 2 4 7" xfId="11208" xr:uid="{00000000-0005-0000-0000-0000C92B0000}"/>
    <cellStyle name="Normal 15 4 2 5" xfId="11209" xr:uid="{00000000-0005-0000-0000-0000CA2B0000}"/>
    <cellStyle name="Normal 15 4 2 5 2" xfId="11210" xr:uid="{00000000-0005-0000-0000-0000CB2B0000}"/>
    <cellStyle name="Normal 15 4 2 5 2 2" xfId="11211" xr:uid="{00000000-0005-0000-0000-0000CC2B0000}"/>
    <cellStyle name="Normal 15 4 2 5 2 2 2" xfId="11212" xr:uid="{00000000-0005-0000-0000-0000CD2B0000}"/>
    <cellStyle name="Normal 15 4 2 5 2 3" xfId="11213" xr:uid="{00000000-0005-0000-0000-0000CE2B0000}"/>
    <cellStyle name="Normal 15 4 2 5 3" xfId="11214" xr:uid="{00000000-0005-0000-0000-0000CF2B0000}"/>
    <cellStyle name="Normal 15 4 2 5 3 2" xfId="11215" xr:uid="{00000000-0005-0000-0000-0000D02B0000}"/>
    <cellStyle name="Normal 15 4 2 5 3 2 2" xfId="11216" xr:uid="{00000000-0005-0000-0000-0000D12B0000}"/>
    <cellStyle name="Normal 15 4 2 5 3 3" xfId="11217" xr:uid="{00000000-0005-0000-0000-0000D22B0000}"/>
    <cellStyle name="Normal 15 4 2 5 4" xfId="11218" xr:uid="{00000000-0005-0000-0000-0000D32B0000}"/>
    <cellStyle name="Normal 15 4 2 5 4 2" xfId="11219" xr:uid="{00000000-0005-0000-0000-0000D42B0000}"/>
    <cellStyle name="Normal 15 4 2 5 4 2 2" xfId="11220" xr:uid="{00000000-0005-0000-0000-0000D52B0000}"/>
    <cellStyle name="Normal 15 4 2 5 4 3" xfId="11221" xr:uid="{00000000-0005-0000-0000-0000D62B0000}"/>
    <cellStyle name="Normal 15 4 2 5 5" xfId="11222" xr:uid="{00000000-0005-0000-0000-0000D72B0000}"/>
    <cellStyle name="Normal 15 4 2 5 5 2" xfId="11223" xr:uid="{00000000-0005-0000-0000-0000D82B0000}"/>
    <cellStyle name="Normal 15 4 2 5 6" xfId="11224" xr:uid="{00000000-0005-0000-0000-0000D92B0000}"/>
    <cellStyle name="Normal 15 4 2 5 6 2" xfId="11225" xr:uid="{00000000-0005-0000-0000-0000DA2B0000}"/>
    <cellStyle name="Normal 15 4 2 5 7" xfId="11226" xr:uid="{00000000-0005-0000-0000-0000DB2B0000}"/>
    <cellStyle name="Normal 15 4 2 6" xfId="11227" xr:uid="{00000000-0005-0000-0000-0000DC2B0000}"/>
    <cellStyle name="Normal 15 4 2 6 2" xfId="11228" xr:uid="{00000000-0005-0000-0000-0000DD2B0000}"/>
    <cellStyle name="Normal 15 4 2 6 2 2" xfId="11229" xr:uid="{00000000-0005-0000-0000-0000DE2B0000}"/>
    <cellStyle name="Normal 15 4 2 6 3" xfId="11230" xr:uid="{00000000-0005-0000-0000-0000DF2B0000}"/>
    <cellStyle name="Normal 15 4 2 7" xfId="11231" xr:uid="{00000000-0005-0000-0000-0000E02B0000}"/>
    <cellStyle name="Normal 15 4 2 7 2" xfId="11232" xr:uid="{00000000-0005-0000-0000-0000E12B0000}"/>
    <cellStyle name="Normal 15 4 2 7 2 2" xfId="11233" xr:uid="{00000000-0005-0000-0000-0000E22B0000}"/>
    <cellStyle name="Normal 15 4 2 7 3" xfId="11234" xr:uid="{00000000-0005-0000-0000-0000E32B0000}"/>
    <cellStyle name="Normal 15 4 2 8" xfId="11235" xr:uid="{00000000-0005-0000-0000-0000E42B0000}"/>
    <cellStyle name="Normal 15 4 2 8 2" xfId="11236" xr:uid="{00000000-0005-0000-0000-0000E52B0000}"/>
    <cellStyle name="Normal 15 4 2 8 2 2" xfId="11237" xr:uid="{00000000-0005-0000-0000-0000E62B0000}"/>
    <cellStyle name="Normal 15 4 2 8 3" xfId="11238" xr:uid="{00000000-0005-0000-0000-0000E72B0000}"/>
    <cellStyle name="Normal 15 4 2 9" xfId="11239" xr:uid="{00000000-0005-0000-0000-0000E82B0000}"/>
    <cellStyle name="Normal 15 4 2 9 2" xfId="11240" xr:uid="{00000000-0005-0000-0000-0000E92B0000}"/>
    <cellStyle name="Normal 15 4 3" xfId="11241" xr:uid="{00000000-0005-0000-0000-0000EA2B0000}"/>
    <cellStyle name="Normal 15 4 3 10" xfId="11242" xr:uid="{00000000-0005-0000-0000-0000EB2B0000}"/>
    <cellStyle name="Normal 15 4 3 10 2" xfId="11243" xr:uid="{00000000-0005-0000-0000-0000EC2B0000}"/>
    <cellStyle name="Normal 15 4 3 11" xfId="11244" xr:uid="{00000000-0005-0000-0000-0000ED2B0000}"/>
    <cellStyle name="Normal 15 4 3 2" xfId="11245" xr:uid="{00000000-0005-0000-0000-0000EE2B0000}"/>
    <cellStyle name="Normal 15 4 3 2 2" xfId="11246" xr:uid="{00000000-0005-0000-0000-0000EF2B0000}"/>
    <cellStyle name="Normal 15 4 3 2 2 2" xfId="11247" xr:uid="{00000000-0005-0000-0000-0000F02B0000}"/>
    <cellStyle name="Normal 15 4 3 2 2 2 2" xfId="11248" xr:uid="{00000000-0005-0000-0000-0000F12B0000}"/>
    <cellStyle name="Normal 15 4 3 2 2 2 2 2" xfId="11249" xr:uid="{00000000-0005-0000-0000-0000F22B0000}"/>
    <cellStyle name="Normal 15 4 3 2 2 2 3" xfId="11250" xr:uid="{00000000-0005-0000-0000-0000F32B0000}"/>
    <cellStyle name="Normal 15 4 3 2 2 3" xfId="11251" xr:uid="{00000000-0005-0000-0000-0000F42B0000}"/>
    <cellStyle name="Normal 15 4 3 2 2 3 2" xfId="11252" xr:uid="{00000000-0005-0000-0000-0000F52B0000}"/>
    <cellStyle name="Normal 15 4 3 2 2 3 2 2" xfId="11253" xr:uid="{00000000-0005-0000-0000-0000F62B0000}"/>
    <cellStyle name="Normal 15 4 3 2 2 3 3" xfId="11254" xr:uid="{00000000-0005-0000-0000-0000F72B0000}"/>
    <cellStyle name="Normal 15 4 3 2 2 4" xfId="11255" xr:uid="{00000000-0005-0000-0000-0000F82B0000}"/>
    <cellStyle name="Normal 15 4 3 2 2 4 2" xfId="11256" xr:uid="{00000000-0005-0000-0000-0000F92B0000}"/>
    <cellStyle name="Normal 15 4 3 2 2 4 2 2" xfId="11257" xr:uid="{00000000-0005-0000-0000-0000FA2B0000}"/>
    <cellStyle name="Normal 15 4 3 2 2 4 3" xfId="11258" xr:uid="{00000000-0005-0000-0000-0000FB2B0000}"/>
    <cellStyle name="Normal 15 4 3 2 2 5" xfId="11259" xr:uid="{00000000-0005-0000-0000-0000FC2B0000}"/>
    <cellStyle name="Normal 15 4 3 2 2 5 2" xfId="11260" xr:uid="{00000000-0005-0000-0000-0000FD2B0000}"/>
    <cellStyle name="Normal 15 4 3 2 2 6" xfId="11261" xr:uid="{00000000-0005-0000-0000-0000FE2B0000}"/>
    <cellStyle name="Normal 15 4 3 2 2 6 2" xfId="11262" xr:uid="{00000000-0005-0000-0000-0000FF2B0000}"/>
    <cellStyle name="Normal 15 4 3 2 2 7" xfId="11263" xr:uid="{00000000-0005-0000-0000-0000002C0000}"/>
    <cellStyle name="Normal 15 4 3 2 3" xfId="11264" xr:uid="{00000000-0005-0000-0000-0000012C0000}"/>
    <cellStyle name="Normal 15 4 3 2 3 2" xfId="11265" xr:uid="{00000000-0005-0000-0000-0000022C0000}"/>
    <cellStyle name="Normal 15 4 3 2 3 2 2" xfId="11266" xr:uid="{00000000-0005-0000-0000-0000032C0000}"/>
    <cellStyle name="Normal 15 4 3 2 3 2 2 2" xfId="11267" xr:uid="{00000000-0005-0000-0000-0000042C0000}"/>
    <cellStyle name="Normal 15 4 3 2 3 2 3" xfId="11268" xr:uid="{00000000-0005-0000-0000-0000052C0000}"/>
    <cellStyle name="Normal 15 4 3 2 3 3" xfId="11269" xr:uid="{00000000-0005-0000-0000-0000062C0000}"/>
    <cellStyle name="Normal 15 4 3 2 3 3 2" xfId="11270" xr:uid="{00000000-0005-0000-0000-0000072C0000}"/>
    <cellStyle name="Normal 15 4 3 2 3 3 2 2" xfId="11271" xr:uid="{00000000-0005-0000-0000-0000082C0000}"/>
    <cellStyle name="Normal 15 4 3 2 3 3 3" xfId="11272" xr:uid="{00000000-0005-0000-0000-0000092C0000}"/>
    <cellStyle name="Normal 15 4 3 2 3 4" xfId="11273" xr:uid="{00000000-0005-0000-0000-00000A2C0000}"/>
    <cellStyle name="Normal 15 4 3 2 3 4 2" xfId="11274" xr:uid="{00000000-0005-0000-0000-00000B2C0000}"/>
    <cellStyle name="Normal 15 4 3 2 3 4 2 2" xfId="11275" xr:uid="{00000000-0005-0000-0000-00000C2C0000}"/>
    <cellStyle name="Normal 15 4 3 2 3 4 3" xfId="11276" xr:uid="{00000000-0005-0000-0000-00000D2C0000}"/>
    <cellStyle name="Normal 15 4 3 2 3 5" xfId="11277" xr:uid="{00000000-0005-0000-0000-00000E2C0000}"/>
    <cellStyle name="Normal 15 4 3 2 3 5 2" xfId="11278" xr:uid="{00000000-0005-0000-0000-00000F2C0000}"/>
    <cellStyle name="Normal 15 4 3 2 3 6" xfId="11279" xr:uid="{00000000-0005-0000-0000-0000102C0000}"/>
    <cellStyle name="Normal 15 4 3 2 3 6 2" xfId="11280" xr:uid="{00000000-0005-0000-0000-0000112C0000}"/>
    <cellStyle name="Normal 15 4 3 2 3 7" xfId="11281" xr:uid="{00000000-0005-0000-0000-0000122C0000}"/>
    <cellStyle name="Normal 15 4 3 2 4" xfId="11282" xr:uid="{00000000-0005-0000-0000-0000132C0000}"/>
    <cellStyle name="Normal 15 4 3 2 4 2" xfId="11283" xr:uid="{00000000-0005-0000-0000-0000142C0000}"/>
    <cellStyle name="Normal 15 4 3 2 4 2 2" xfId="11284" xr:uid="{00000000-0005-0000-0000-0000152C0000}"/>
    <cellStyle name="Normal 15 4 3 2 4 3" xfId="11285" xr:uid="{00000000-0005-0000-0000-0000162C0000}"/>
    <cellStyle name="Normal 15 4 3 2 5" xfId="11286" xr:uid="{00000000-0005-0000-0000-0000172C0000}"/>
    <cellStyle name="Normal 15 4 3 2 5 2" xfId="11287" xr:uid="{00000000-0005-0000-0000-0000182C0000}"/>
    <cellStyle name="Normal 15 4 3 2 5 2 2" xfId="11288" xr:uid="{00000000-0005-0000-0000-0000192C0000}"/>
    <cellStyle name="Normal 15 4 3 2 5 3" xfId="11289" xr:uid="{00000000-0005-0000-0000-00001A2C0000}"/>
    <cellStyle name="Normal 15 4 3 2 6" xfId="11290" xr:uid="{00000000-0005-0000-0000-00001B2C0000}"/>
    <cellStyle name="Normal 15 4 3 2 6 2" xfId="11291" xr:uid="{00000000-0005-0000-0000-00001C2C0000}"/>
    <cellStyle name="Normal 15 4 3 2 6 2 2" xfId="11292" xr:uid="{00000000-0005-0000-0000-00001D2C0000}"/>
    <cellStyle name="Normal 15 4 3 2 6 3" xfId="11293" xr:uid="{00000000-0005-0000-0000-00001E2C0000}"/>
    <cellStyle name="Normal 15 4 3 2 7" xfId="11294" xr:uid="{00000000-0005-0000-0000-00001F2C0000}"/>
    <cellStyle name="Normal 15 4 3 2 7 2" xfId="11295" xr:uid="{00000000-0005-0000-0000-0000202C0000}"/>
    <cellStyle name="Normal 15 4 3 2 8" xfId="11296" xr:uid="{00000000-0005-0000-0000-0000212C0000}"/>
    <cellStyle name="Normal 15 4 3 2 8 2" xfId="11297" xr:uid="{00000000-0005-0000-0000-0000222C0000}"/>
    <cellStyle name="Normal 15 4 3 2 9" xfId="11298" xr:uid="{00000000-0005-0000-0000-0000232C0000}"/>
    <cellStyle name="Normal 15 4 3 3" xfId="11299" xr:uid="{00000000-0005-0000-0000-0000242C0000}"/>
    <cellStyle name="Normal 15 4 3 3 2" xfId="11300" xr:uid="{00000000-0005-0000-0000-0000252C0000}"/>
    <cellStyle name="Normal 15 4 3 3 2 2" xfId="11301" xr:uid="{00000000-0005-0000-0000-0000262C0000}"/>
    <cellStyle name="Normal 15 4 3 3 2 2 2" xfId="11302" xr:uid="{00000000-0005-0000-0000-0000272C0000}"/>
    <cellStyle name="Normal 15 4 3 3 2 2 2 2" xfId="11303" xr:uid="{00000000-0005-0000-0000-0000282C0000}"/>
    <cellStyle name="Normal 15 4 3 3 2 2 3" xfId="11304" xr:uid="{00000000-0005-0000-0000-0000292C0000}"/>
    <cellStyle name="Normal 15 4 3 3 2 3" xfId="11305" xr:uid="{00000000-0005-0000-0000-00002A2C0000}"/>
    <cellStyle name="Normal 15 4 3 3 2 3 2" xfId="11306" xr:uid="{00000000-0005-0000-0000-00002B2C0000}"/>
    <cellStyle name="Normal 15 4 3 3 2 3 2 2" xfId="11307" xr:uid="{00000000-0005-0000-0000-00002C2C0000}"/>
    <cellStyle name="Normal 15 4 3 3 2 3 3" xfId="11308" xr:uid="{00000000-0005-0000-0000-00002D2C0000}"/>
    <cellStyle name="Normal 15 4 3 3 2 4" xfId="11309" xr:uid="{00000000-0005-0000-0000-00002E2C0000}"/>
    <cellStyle name="Normal 15 4 3 3 2 4 2" xfId="11310" xr:uid="{00000000-0005-0000-0000-00002F2C0000}"/>
    <cellStyle name="Normal 15 4 3 3 2 4 2 2" xfId="11311" xr:uid="{00000000-0005-0000-0000-0000302C0000}"/>
    <cellStyle name="Normal 15 4 3 3 2 4 3" xfId="11312" xr:uid="{00000000-0005-0000-0000-0000312C0000}"/>
    <cellStyle name="Normal 15 4 3 3 2 5" xfId="11313" xr:uid="{00000000-0005-0000-0000-0000322C0000}"/>
    <cellStyle name="Normal 15 4 3 3 2 5 2" xfId="11314" xr:uid="{00000000-0005-0000-0000-0000332C0000}"/>
    <cellStyle name="Normal 15 4 3 3 2 6" xfId="11315" xr:uid="{00000000-0005-0000-0000-0000342C0000}"/>
    <cellStyle name="Normal 15 4 3 3 2 6 2" xfId="11316" xr:uid="{00000000-0005-0000-0000-0000352C0000}"/>
    <cellStyle name="Normal 15 4 3 3 2 7" xfId="11317" xr:uid="{00000000-0005-0000-0000-0000362C0000}"/>
    <cellStyle name="Normal 15 4 3 3 3" xfId="11318" xr:uid="{00000000-0005-0000-0000-0000372C0000}"/>
    <cellStyle name="Normal 15 4 3 3 3 2" xfId="11319" xr:uid="{00000000-0005-0000-0000-0000382C0000}"/>
    <cellStyle name="Normal 15 4 3 3 3 2 2" xfId="11320" xr:uid="{00000000-0005-0000-0000-0000392C0000}"/>
    <cellStyle name="Normal 15 4 3 3 3 3" xfId="11321" xr:uid="{00000000-0005-0000-0000-00003A2C0000}"/>
    <cellStyle name="Normal 15 4 3 3 4" xfId="11322" xr:uid="{00000000-0005-0000-0000-00003B2C0000}"/>
    <cellStyle name="Normal 15 4 3 3 4 2" xfId="11323" xr:uid="{00000000-0005-0000-0000-00003C2C0000}"/>
    <cellStyle name="Normal 15 4 3 3 4 2 2" xfId="11324" xr:uid="{00000000-0005-0000-0000-00003D2C0000}"/>
    <cellStyle name="Normal 15 4 3 3 4 3" xfId="11325" xr:uid="{00000000-0005-0000-0000-00003E2C0000}"/>
    <cellStyle name="Normal 15 4 3 3 5" xfId="11326" xr:uid="{00000000-0005-0000-0000-00003F2C0000}"/>
    <cellStyle name="Normal 15 4 3 3 5 2" xfId="11327" xr:uid="{00000000-0005-0000-0000-0000402C0000}"/>
    <cellStyle name="Normal 15 4 3 3 5 2 2" xfId="11328" xr:uid="{00000000-0005-0000-0000-0000412C0000}"/>
    <cellStyle name="Normal 15 4 3 3 5 3" xfId="11329" xr:uid="{00000000-0005-0000-0000-0000422C0000}"/>
    <cellStyle name="Normal 15 4 3 3 6" xfId="11330" xr:uid="{00000000-0005-0000-0000-0000432C0000}"/>
    <cellStyle name="Normal 15 4 3 3 6 2" xfId="11331" xr:uid="{00000000-0005-0000-0000-0000442C0000}"/>
    <cellStyle name="Normal 15 4 3 3 7" xfId="11332" xr:uid="{00000000-0005-0000-0000-0000452C0000}"/>
    <cellStyle name="Normal 15 4 3 3 7 2" xfId="11333" xr:uid="{00000000-0005-0000-0000-0000462C0000}"/>
    <cellStyle name="Normal 15 4 3 3 8" xfId="11334" xr:uid="{00000000-0005-0000-0000-0000472C0000}"/>
    <cellStyle name="Normal 15 4 3 4" xfId="11335" xr:uid="{00000000-0005-0000-0000-0000482C0000}"/>
    <cellStyle name="Normal 15 4 3 4 2" xfId="11336" xr:uid="{00000000-0005-0000-0000-0000492C0000}"/>
    <cellStyle name="Normal 15 4 3 4 2 2" xfId="11337" xr:uid="{00000000-0005-0000-0000-00004A2C0000}"/>
    <cellStyle name="Normal 15 4 3 4 2 2 2" xfId="11338" xr:uid="{00000000-0005-0000-0000-00004B2C0000}"/>
    <cellStyle name="Normal 15 4 3 4 2 3" xfId="11339" xr:uid="{00000000-0005-0000-0000-00004C2C0000}"/>
    <cellStyle name="Normal 15 4 3 4 3" xfId="11340" xr:uid="{00000000-0005-0000-0000-00004D2C0000}"/>
    <cellStyle name="Normal 15 4 3 4 3 2" xfId="11341" xr:uid="{00000000-0005-0000-0000-00004E2C0000}"/>
    <cellStyle name="Normal 15 4 3 4 3 2 2" xfId="11342" xr:uid="{00000000-0005-0000-0000-00004F2C0000}"/>
    <cellStyle name="Normal 15 4 3 4 3 3" xfId="11343" xr:uid="{00000000-0005-0000-0000-0000502C0000}"/>
    <cellStyle name="Normal 15 4 3 4 4" xfId="11344" xr:uid="{00000000-0005-0000-0000-0000512C0000}"/>
    <cellStyle name="Normal 15 4 3 4 4 2" xfId="11345" xr:uid="{00000000-0005-0000-0000-0000522C0000}"/>
    <cellStyle name="Normal 15 4 3 4 4 2 2" xfId="11346" xr:uid="{00000000-0005-0000-0000-0000532C0000}"/>
    <cellStyle name="Normal 15 4 3 4 4 3" xfId="11347" xr:uid="{00000000-0005-0000-0000-0000542C0000}"/>
    <cellStyle name="Normal 15 4 3 4 5" xfId="11348" xr:uid="{00000000-0005-0000-0000-0000552C0000}"/>
    <cellStyle name="Normal 15 4 3 4 5 2" xfId="11349" xr:uid="{00000000-0005-0000-0000-0000562C0000}"/>
    <cellStyle name="Normal 15 4 3 4 6" xfId="11350" xr:uid="{00000000-0005-0000-0000-0000572C0000}"/>
    <cellStyle name="Normal 15 4 3 4 6 2" xfId="11351" xr:uid="{00000000-0005-0000-0000-0000582C0000}"/>
    <cellStyle name="Normal 15 4 3 4 7" xfId="11352" xr:uid="{00000000-0005-0000-0000-0000592C0000}"/>
    <cellStyle name="Normal 15 4 3 5" xfId="11353" xr:uid="{00000000-0005-0000-0000-00005A2C0000}"/>
    <cellStyle name="Normal 15 4 3 5 2" xfId="11354" xr:uid="{00000000-0005-0000-0000-00005B2C0000}"/>
    <cellStyle name="Normal 15 4 3 5 2 2" xfId="11355" xr:uid="{00000000-0005-0000-0000-00005C2C0000}"/>
    <cellStyle name="Normal 15 4 3 5 2 2 2" xfId="11356" xr:uid="{00000000-0005-0000-0000-00005D2C0000}"/>
    <cellStyle name="Normal 15 4 3 5 2 3" xfId="11357" xr:uid="{00000000-0005-0000-0000-00005E2C0000}"/>
    <cellStyle name="Normal 15 4 3 5 3" xfId="11358" xr:uid="{00000000-0005-0000-0000-00005F2C0000}"/>
    <cellStyle name="Normal 15 4 3 5 3 2" xfId="11359" xr:uid="{00000000-0005-0000-0000-0000602C0000}"/>
    <cellStyle name="Normal 15 4 3 5 3 2 2" xfId="11360" xr:uid="{00000000-0005-0000-0000-0000612C0000}"/>
    <cellStyle name="Normal 15 4 3 5 3 3" xfId="11361" xr:uid="{00000000-0005-0000-0000-0000622C0000}"/>
    <cellStyle name="Normal 15 4 3 5 4" xfId="11362" xr:uid="{00000000-0005-0000-0000-0000632C0000}"/>
    <cellStyle name="Normal 15 4 3 5 4 2" xfId="11363" xr:uid="{00000000-0005-0000-0000-0000642C0000}"/>
    <cellStyle name="Normal 15 4 3 5 4 2 2" xfId="11364" xr:uid="{00000000-0005-0000-0000-0000652C0000}"/>
    <cellStyle name="Normal 15 4 3 5 4 3" xfId="11365" xr:uid="{00000000-0005-0000-0000-0000662C0000}"/>
    <cellStyle name="Normal 15 4 3 5 5" xfId="11366" xr:uid="{00000000-0005-0000-0000-0000672C0000}"/>
    <cellStyle name="Normal 15 4 3 5 5 2" xfId="11367" xr:uid="{00000000-0005-0000-0000-0000682C0000}"/>
    <cellStyle name="Normal 15 4 3 5 6" xfId="11368" xr:uid="{00000000-0005-0000-0000-0000692C0000}"/>
    <cellStyle name="Normal 15 4 3 5 6 2" xfId="11369" xr:uid="{00000000-0005-0000-0000-00006A2C0000}"/>
    <cellStyle name="Normal 15 4 3 5 7" xfId="11370" xr:uid="{00000000-0005-0000-0000-00006B2C0000}"/>
    <cellStyle name="Normal 15 4 3 6" xfId="11371" xr:uid="{00000000-0005-0000-0000-00006C2C0000}"/>
    <cellStyle name="Normal 15 4 3 6 2" xfId="11372" xr:uid="{00000000-0005-0000-0000-00006D2C0000}"/>
    <cellStyle name="Normal 15 4 3 6 2 2" xfId="11373" xr:uid="{00000000-0005-0000-0000-00006E2C0000}"/>
    <cellStyle name="Normal 15 4 3 6 3" xfId="11374" xr:uid="{00000000-0005-0000-0000-00006F2C0000}"/>
    <cellStyle name="Normal 15 4 3 7" xfId="11375" xr:uid="{00000000-0005-0000-0000-0000702C0000}"/>
    <cellStyle name="Normal 15 4 3 7 2" xfId="11376" xr:uid="{00000000-0005-0000-0000-0000712C0000}"/>
    <cellStyle name="Normal 15 4 3 7 2 2" xfId="11377" xr:uid="{00000000-0005-0000-0000-0000722C0000}"/>
    <cellStyle name="Normal 15 4 3 7 3" xfId="11378" xr:uid="{00000000-0005-0000-0000-0000732C0000}"/>
    <cellStyle name="Normal 15 4 3 8" xfId="11379" xr:uid="{00000000-0005-0000-0000-0000742C0000}"/>
    <cellStyle name="Normal 15 4 3 8 2" xfId="11380" xr:uid="{00000000-0005-0000-0000-0000752C0000}"/>
    <cellStyle name="Normal 15 4 3 8 2 2" xfId="11381" xr:uid="{00000000-0005-0000-0000-0000762C0000}"/>
    <cellStyle name="Normal 15 4 3 8 3" xfId="11382" xr:uid="{00000000-0005-0000-0000-0000772C0000}"/>
    <cellStyle name="Normal 15 4 3 9" xfId="11383" xr:uid="{00000000-0005-0000-0000-0000782C0000}"/>
    <cellStyle name="Normal 15 4 3 9 2" xfId="11384" xr:uid="{00000000-0005-0000-0000-0000792C0000}"/>
    <cellStyle name="Normal 15 4 4" xfId="11385" xr:uid="{00000000-0005-0000-0000-00007A2C0000}"/>
    <cellStyle name="Normal 15 4 4 2" xfId="11386" xr:uid="{00000000-0005-0000-0000-00007B2C0000}"/>
    <cellStyle name="Normal 15 4 4 2 2" xfId="11387" xr:uid="{00000000-0005-0000-0000-00007C2C0000}"/>
    <cellStyle name="Normal 15 4 4 2 2 2" xfId="11388" xr:uid="{00000000-0005-0000-0000-00007D2C0000}"/>
    <cellStyle name="Normal 15 4 4 2 2 2 2" xfId="11389" xr:uid="{00000000-0005-0000-0000-00007E2C0000}"/>
    <cellStyle name="Normal 15 4 4 2 2 3" xfId="11390" xr:uid="{00000000-0005-0000-0000-00007F2C0000}"/>
    <cellStyle name="Normal 15 4 4 2 3" xfId="11391" xr:uid="{00000000-0005-0000-0000-0000802C0000}"/>
    <cellStyle name="Normal 15 4 4 2 3 2" xfId="11392" xr:uid="{00000000-0005-0000-0000-0000812C0000}"/>
    <cellStyle name="Normal 15 4 4 2 3 2 2" xfId="11393" xr:uid="{00000000-0005-0000-0000-0000822C0000}"/>
    <cellStyle name="Normal 15 4 4 2 3 3" xfId="11394" xr:uid="{00000000-0005-0000-0000-0000832C0000}"/>
    <cellStyle name="Normal 15 4 4 2 4" xfId="11395" xr:uid="{00000000-0005-0000-0000-0000842C0000}"/>
    <cellStyle name="Normal 15 4 4 2 4 2" xfId="11396" xr:uid="{00000000-0005-0000-0000-0000852C0000}"/>
    <cellStyle name="Normal 15 4 4 2 4 2 2" xfId="11397" xr:uid="{00000000-0005-0000-0000-0000862C0000}"/>
    <cellStyle name="Normal 15 4 4 2 4 3" xfId="11398" xr:uid="{00000000-0005-0000-0000-0000872C0000}"/>
    <cellStyle name="Normal 15 4 4 2 5" xfId="11399" xr:uid="{00000000-0005-0000-0000-0000882C0000}"/>
    <cellStyle name="Normal 15 4 4 2 5 2" xfId="11400" xr:uid="{00000000-0005-0000-0000-0000892C0000}"/>
    <cellStyle name="Normal 15 4 4 2 6" xfId="11401" xr:uid="{00000000-0005-0000-0000-00008A2C0000}"/>
    <cellStyle name="Normal 15 4 4 2 6 2" xfId="11402" xr:uid="{00000000-0005-0000-0000-00008B2C0000}"/>
    <cellStyle name="Normal 15 4 4 2 7" xfId="11403" xr:uid="{00000000-0005-0000-0000-00008C2C0000}"/>
    <cellStyle name="Normal 15 4 4 3" xfId="11404" xr:uid="{00000000-0005-0000-0000-00008D2C0000}"/>
    <cellStyle name="Normal 15 4 4 3 2" xfId="11405" xr:uid="{00000000-0005-0000-0000-00008E2C0000}"/>
    <cellStyle name="Normal 15 4 4 3 2 2" xfId="11406" xr:uid="{00000000-0005-0000-0000-00008F2C0000}"/>
    <cellStyle name="Normal 15 4 4 3 2 2 2" xfId="11407" xr:uid="{00000000-0005-0000-0000-0000902C0000}"/>
    <cellStyle name="Normal 15 4 4 3 2 3" xfId="11408" xr:uid="{00000000-0005-0000-0000-0000912C0000}"/>
    <cellStyle name="Normal 15 4 4 3 3" xfId="11409" xr:uid="{00000000-0005-0000-0000-0000922C0000}"/>
    <cellStyle name="Normal 15 4 4 3 3 2" xfId="11410" xr:uid="{00000000-0005-0000-0000-0000932C0000}"/>
    <cellStyle name="Normal 15 4 4 3 3 2 2" xfId="11411" xr:uid="{00000000-0005-0000-0000-0000942C0000}"/>
    <cellStyle name="Normal 15 4 4 3 3 3" xfId="11412" xr:uid="{00000000-0005-0000-0000-0000952C0000}"/>
    <cellStyle name="Normal 15 4 4 3 4" xfId="11413" xr:uid="{00000000-0005-0000-0000-0000962C0000}"/>
    <cellStyle name="Normal 15 4 4 3 4 2" xfId="11414" xr:uid="{00000000-0005-0000-0000-0000972C0000}"/>
    <cellStyle name="Normal 15 4 4 3 4 2 2" xfId="11415" xr:uid="{00000000-0005-0000-0000-0000982C0000}"/>
    <cellStyle name="Normal 15 4 4 3 4 3" xfId="11416" xr:uid="{00000000-0005-0000-0000-0000992C0000}"/>
    <cellStyle name="Normal 15 4 4 3 5" xfId="11417" xr:uid="{00000000-0005-0000-0000-00009A2C0000}"/>
    <cellStyle name="Normal 15 4 4 3 5 2" xfId="11418" xr:uid="{00000000-0005-0000-0000-00009B2C0000}"/>
    <cellStyle name="Normal 15 4 4 3 6" xfId="11419" xr:uid="{00000000-0005-0000-0000-00009C2C0000}"/>
    <cellStyle name="Normal 15 4 4 3 6 2" xfId="11420" xr:uid="{00000000-0005-0000-0000-00009D2C0000}"/>
    <cellStyle name="Normal 15 4 4 3 7" xfId="11421" xr:uid="{00000000-0005-0000-0000-00009E2C0000}"/>
    <cellStyle name="Normal 15 4 4 4" xfId="11422" xr:uid="{00000000-0005-0000-0000-00009F2C0000}"/>
    <cellStyle name="Normal 15 4 4 4 2" xfId="11423" xr:uid="{00000000-0005-0000-0000-0000A02C0000}"/>
    <cellStyle name="Normal 15 4 4 4 2 2" xfId="11424" xr:uid="{00000000-0005-0000-0000-0000A12C0000}"/>
    <cellStyle name="Normal 15 4 4 4 3" xfId="11425" xr:uid="{00000000-0005-0000-0000-0000A22C0000}"/>
    <cellStyle name="Normal 15 4 4 5" xfId="11426" xr:uid="{00000000-0005-0000-0000-0000A32C0000}"/>
    <cellStyle name="Normal 15 4 4 5 2" xfId="11427" xr:uid="{00000000-0005-0000-0000-0000A42C0000}"/>
    <cellStyle name="Normal 15 4 4 5 2 2" xfId="11428" xr:uid="{00000000-0005-0000-0000-0000A52C0000}"/>
    <cellStyle name="Normal 15 4 4 5 3" xfId="11429" xr:uid="{00000000-0005-0000-0000-0000A62C0000}"/>
    <cellStyle name="Normal 15 4 4 6" xfId="11430" xr:uid="{00000000-0005-0000-0000-0000A72C0000}"/>
    <cellStyle name="Normal 15 4 4 6 2" xfId="11431" xr:uid="{00000000-0005-0000-0000-0000A82C0000}"/>
    <cellStyle name="Normal 15 4 4 6 2 2" xfId="11432" xr:uid="{00000000-0005-0000-0000-0000A92C0000}"/>
    <cellStyle name="Normal 15 4 4 6 3" xfId="11433" xr:uid="{00000000-0005-0000-0000-0000AA2C0000}"/>
    <cellStyle name="Normal 15 4 4 7" xfId="11434" xr:uid="{00000000-0005-0000-0000-0000AB2C0000}"/>
    <cellStyle name="Normal 15 4 4 7 2" xfId="11435" xr:uid="{00000000-0005-0000-0000-0000AC2C0000}"/>
    <cellStyle name="Normal 15 4 4 8" xfId="11436" xr:uid="{00000000-0005-0000-0000-0000AD2C0000}"/>
    <cellStyle name="Normal 15 4 4 8 2" xfId="11437" xr:uid="{00000000-0005-0000-0000-0000AE2C0000}"/>
    <cellStyle name="Normal 15 4 4 9" xfId="11438" xr:uid="{00000000-0005-0000-0000-0000AF2C0000}"/>
    <cellStyle name="Normal 15 4 5" xfId="11439" xr:uid="{00000000-0005-0000-0000-0000B02C0000}"/>
    <cellStyle name="Normal 15 4 5 2" xfId="11440" xr:uid="{00000000-0005-0000-0000-0000B12C0000}"/>
    <cellStyle name="Normal 15 4 5 2 2" xfId="11441" xr:uid="{00000000-0005-0000-0000-0000B22C0000}"/>
    <cellStyle name="Normal 15 4 5 2 2 2" xfId="11442" xr:uid="{00000000-0005-0000-0000-0000B32C0000}"/>
    <cellStyle name="Normal 15 4 5 2 2 2 2" xfId="11443" xr:uid="{00000000-0005-0000-0000-0000B42C0000}"/>
    <cellStyle name="Normal 15 4 5 2 2 3" xfId="11444" xr:uid="{00000000-0005-0000-0000-0000B52C0000}"/>
    <cellStyle name="Normal 15 4 5 2 3" xfId="11445" xr:uid="{00000000-0005-0000-0000-0000B62C0000}"/>
    <cellStyle name="Normal 15 4 5 2 3 2" xfId="11446" xr:uid="{00000000-0005-0000-0000-0000B72C0000}"/>
    <cellStyle name="Normal 15 4 5 2 3 2 2" xfId="11447" xr:uid="{00000000-0005-0000-0000-0000B82C0000}"/>
    <cellStyle name="Normal 15 4 5 2 3 3" xfId="11448" xr:uid="{00000000-0005-0000-0000-0000B92C0000}"/>
    <cellStyle name="Normal 15 4 5 2 4" xfId="11449" xr:uid="{00000000-0005-0000-0000-0000BA2C0000}"/>
    <cellStyle name="Normal 15 4 5 2 4 2" xfId="11450" xr:uid="{00000000-0005-0000-0000-0000BB2C0000}"/>
    <cellStyle name="Normal 15 4 5 2 4 2 2" xfId="11451" xr:uid="{00000000-0005-0000-0000-0000BC2C0000}"/>
    <cellStyle name="Normal 15 4 5 2 4 3" xfId="11452" xr:uid="{00000000-0005-0000-0000-0000BD2C0000}"/>
    <cellStyle name="Normal 15 4 5 2 5" xfId="11453" xr:uid="{00000000-0005-0000-0000-0000BE2C0000}"/>
    <cellStyle name="Normal 15 4 5 2 5 2" xfId="11454" xr:uid="{00000000-0005-0000-0000-0000BF2C0000}"/>
    <cellStyle name="Normal 15 4 5 2 6" xfId="11455" xr:uid="{00000000-0005-0000-0000-0000C02C0000}"/>
    <cellStyle name="Normal 15 4 5 2 6 2" xfId="11456" xr:uid="{00000000-0005-0000-0000-0000C12C0000}"/>
    <cellStyle name="Normal 15 4 5 2 7" xfId="11457" xr:uid="{00000000-0005-0000-0000-0000C22C0000}"/>
    <cellStyle name="Normal 15 4 5 3" xfId="11458" xr:uid="{00000000-0005-0000-0000-0000C32C0000}"/>
    <cellStyle name="Normal 15 4 5 3 2" xfId="11459" xr:uid="{00000000-0005-0000-0000-0000C42C0000}"/>
    <cellStyle name="Normal 15 4 5 3 2 2" xfId="11460" xr:uid="{00000000-0005-0000-0000-0000C52C0000}"/>
    <cellStyle name="Normal 15 4 5 3 3" xfId="11461" xr:uid="{00000000-0005-0000-0000-0000C62C0000}"/>
    <cellStyle name="Normal 15 4 5 4" xfId="11462" xr:uid="{00000000-0005-0000-0000-0000C72C0000}"/>
    <cellStyle name="Normal 15 4 5 4 2" xfId="11463" xr:uid="{00000000-0005-0000-0000-0000C82C0000}"/>
    <cellStyle name="Normal 15 4 5 4 2 2" xfId="11464" xr:uid="{00000000-0005-0000-0000-0000C92C0000}"/>
    <cellStyle name="Normal 15 4 5 4 3" xfId="11465" xr:uid="{00000000-0005-0000-0000-0000CA2C0000}"/>
    <cellStyle name="Normal 15 4 5 5" xfId="11466" xr:uid="{00000000-0005-0000-0000-0000CB2C0000}"/>
    <cellStyle name="Normal 15 4 5 5 2" xfId="11467" xr:uid="{00000000-0005-0000-0000-0000CC2C0000}"/>
    <cellStyle name="Normal 15 4 5 5 2 2" xfId="11468" xr:uid="{00000000-0005-0000-0000-0000CD2C0000}"/>
    <cellStyle name="Normal 15 4 5 5 3" xfId="11469" xr:uid="{00000000-0005-0000-0000-0000CE2C0000}"/>
    <cellStyle name="Normal 15 4 5 6" xfId="11470" xr:uid="{00000000-0005-0000-0000-0000CF2C0000}"/>
    <cellStyle name="Normal 15 4 5 6 2" xfId="11471" xr:uid="{00000000-0005-0000-0000-0000D02C0000}"/>
    <cellStyle name="Normal 15 4 5 7" xfId="11472" xr:uid="{00000000-0005-0000-0000-0000D12C0000}"/>
    <cellStyle name="Normal 15 4 5 7 2" xfId="11473" xr:uid="{00000000-0005-0000-0000-0000D22C0000}"/>
    <cellStyle name="Normal 15 4 5 8" xfId="11474" xr:uid="{00000000-0005-0000-0000-0000D32C0000}"/>
    <cellStyle name="Normal 15 4 6" xfId="11475" xr:uid="{00000000-0005-0000-0000-0000D42C0000}"/>
    <cellStyle name="Normal 15 4 6 2" xfId="11476" xr:uid="{00000000-0005-0000-0000-0000D52C0000}"/>
    <cellStyle name="Normal 15 4 6 2 2" xfId="11477" xr:uid="{00000000-0005-0000-0000-0000D62C0000}"/>
    <cellStyle name="Normal 15 4 6 2 2 2" xfId="11478" xr:uid="{00000000-0005-0000-0000-0000D72C0000}"/>
    <cellStyle name="Normal 15 4 6 2 3" xfId="11479" xr:uid="{00000000-0005-0000-0000-0000D82C0000}"/>
    <cellStyle name="Normal 15 4 6 3" xfId="11480" xr:uid="{00000000-0005-0000-0000-0000D92C0000}"/>
    <cellStyle name="Normal 15 4 6 3 2" xfId="11481" xr:uid="{00000000-0005-0000-0000-0000DA2C0000}"/>
    <cellStyle name="Normal 15 4 6 3 2 2" xfId="11482" xr:uid="{00000000-0005-0000-0000-0000DB2C0000}"/>
    <cellStyle name="Normal 15 4 6 3 3" xfId="11483" xr:uid="{00000000-0005-0000-0000-0000DC2C0000}"/>
    <cellStyle name="Normal 15 4 6 4" xfId="11484" xr:uid="{00000000-0005-0000-0000-0000DD2C0000}"/>
    <cellStyle name="Normal 15 4 6 4 2" xfId="11485" xr:uid="{00000000-0005-0000-0000-0000DE2C0000}"/>
    <cellStyle name="Normal 15 4 6 4 2 2" xfId="11486" xr:uid="{00000000-0005-0000-0000-0000DF2C0000}"/>
    <cellStyle name="Normal 15 4 6 4 3" xfId="11487" xr:uid="{00000000-0005-0000-0000-0000E02C0000}"/>
    <cellStyle name="Normal 15 4 6 5" xfId="11488" xr:uid="{00000000-0005-0000-0000-0000E12C0000}"/>
    <cellStyle name="Normal 15 4 6 5 2" xfId="11489" xr:uid="{00000000-0005-0000-0000-0000E22C0000}"/>
    <cellStyle name="Normal 15 4 6 6" xfId="11490" xr:uid="{00000000-0005-0000-0000-0000E32C0000}"/>
    <cellStyle name="Normal 15 4 6 6 2" xfId="11491" xr:uid="{00000000-0005-0000-0000-0000E42C0000}"/>
    <cellStyle name="Normal 15 4 6 7" xfId="11492" xr:uid="{00000000-0005-0000-0000-0000E52C0000}"/>
    <cellStyle name="Normal 15 4 7" xfId="11493" xr:uid="{00000000-0005-0000-0000-0000E62C0000}"/>
    <cellStyle name="Normal 15 4 7 2" xfId="11494" xr:uid="{00000000-0005-0000-0000-0000E72C0000}"/>
    <cellStyle name="Normal 15 4 7 2 2" xfId="11495" xr:uid="{00000000-0005-0000-0000-0000E82C0000}"/>
    <cellStyle name="Normal 15 4 7 2 2 2" xfId="11496" xr:uid="{00000000-0005-0000-0000-0000E92C0000}"/>
    <cellStyle name="Normal 15 4 7 2 3" xfId="11497" xr:uid="{00000000-0005-0000-0000-0000EA2C0000}"/>
    <cellStyle name="Normal 15 4 7 3" xfId="11498" xr:uid="{00000000-0005-0000-0000-0000EB2C0000}"/>
    <cellStyle name="Normal 15 4 7 3 2" xfId="11499" xr:uid="{00000000-0005-0000-0000-0000EC2C0000}"/>
    <cellStyle name="Normal 15 4 7 3 2 2" xfId="11500" xr:uid="{00000000-0005-0000-0000-0000ED2C0000}"/>
    <cellStyle name="Normal 15 4 7 3 3" xfId="11501" xr:uid="{00000000-0005-0000-0000-0000EE2C0000}"/>
    <cellStyle name="Normal 15 4 7 4" xfId="11502" xr:uid="{00000000-0005-0000-0000-0000EF2C0000}"/>
    <cellStyle name="Normal 15 4 7 4 2" xfId="11503" xr:uid="{00000000-0005-0000-0000-0000F02C0000}"/>
    <cellStyle name="Normal 15 4 7 4 2 2" xfId="11504" xr:uid="{00000000-0005-0000-0000-0000F12C0000}"/>
    <cellStyle name="Normal 15 4 7 4 3" xfId="11505" xr:uid="{00000000-0005-0000-0000-0000F22C0000}"/>
    <cellStyle name="Normal 15 4 7 5" xfId="11506" xr:uid="{00000000-0005-0000-0000-0000F32C0000}"/>
    <cellStyle name="Normal 15 4 7 5 2" xfId="11507" xr:uid="{00000000-0005-0000-0000-0000F42C0000}"/>
    <cellStyle name="Normal 15 4 7 6" xfId="11508" xr:uid="{00000000-0005-0000-0000-0000F52C0000}"/>
    <cellStyle name="Normal 15 4 7 6 2" xfId="11509" xr:uid="{00000000-0005-0000-0000-0000F62C0000}"/>
    <cellStyle name="Normal 15 4 7 7" xfId="11510" xr:uid="{00000000-0005-0000-0000-0000F72C0000}"/>
    <cellStyle name="Normal 15 4 8" xfId="11511" xr:uid="{00000000-0005-0000-0000-0000F82C0000}"/>
    <cellStyle name="Normal 15 4 8 2" xfId="11512" xr:uid="{00000000-0005-0000-0000-0000F92C0000}"/>
    <cellStyle name="Normal 15 4 8 2 2" xfId="11513" xr:uid="{00000000-0005-0000-0000-0000FA2C0000}"/>
    <cellStyle name="Normal 15 4 8 3" xfId="11514" xr:uid="{00000000-0005-0000-0000-0000FB2C0000}"/>
    <cellStyle name="Normal 15 4 9" xfId="11515" xr:uid="{00000000-0005-0000-0000-0000FC2C0000}"/>
    <cellStyle name="Normal 15 4 9 2" xfId="11516" xr:uid="{00000000-0005-0000-0000-0000FD2C0000}"/>
    <cellStyle name="Normal 15 4 9 2 2" xfId="11517" xr:uid="{00000000-0005-0000-0000-0000FE2C0000}"/>
    <cellStyle name="Normal 15 4 9 3" xfId="11518" xr:uid="{00000000-0005-0000-0000-0000FF2C0000}"/>
    <cellStyle name="Normal 15 4_Confidential Information" xfId="11519" xr:uid="{00000000-0005-0000-0000-0000002D0000}"/>
    <cellStyle name="Normal 15 5" xfId="11520" xr:uid="{00000000-0005-0000-0000-0000012D0000}"/>
    <cellStyle name="Normal 15 5 10" xfId="11521" xr:uid="{00000000-0005-0000-0000-0000022D0000}"/>
    <cellStyle name="Normal 15 5 10 2" xfId="11522" xr:uid="{00000000-0005-0000-0000-0000032D0000}"/>
    <cellStyle name="Normal 15 5 11" xfId="11523" xr:uid="{00000000-0005-0000-0000-0000042D0000}"/>
    <cellStyle name="Normal 15 5 2" xfId="11524" xr:uid="{00000000-0005-0000-0000-0000052D0000}"/>
    <cellStyle name="Normal 15 5 2 2" xfId="11525" xr:uid="{00000000-0005-0000-0000-0000062D0000}"/>
    <cellStyle name="Normal 15 5 2 2 2" xfId="11526" xr:uid="{00000000-0005-0000-0000-0000072D0000}"/>
    <cellStyle name="Normal 15 5 2 2 2 2" xfId="11527" xr:uid="{00000000-0005-0000-0000-0000082D0000}"/>
    <cellStyle name="Normal 15 5 2 2 2 2 2" xfId="11528" xr:uid="{00000000-0005-0000-0000-0000092D0000}"/>
    <cellStyle name="Normal 15 5 2 2 2 3" xfId="11529" xr:uid="{00000000-0005-0000-0000-00000A2D0000}"/>
    <cellStyle name="Normal 15 5 2 2 3" xfId="11530" xr:uid="{00000000-0005-0000-0000-00000B2D0000}"/>
    <cellStyle name="Normal 15 5 2 2 3 2" xfId="11531" xr:uid="{00000000-0005-0000-0000-00000C2D0000}"/>
    <cellStyle name="Normal 15 5 2 2 3 2 2" xfId="11532" xr:uid="{00000000-0005-0000-0000-00000D2D0000}"/>
    <cellStyle name="Normal 15 5 2 2 3 3" xfId="11533" xr:uid="{00000000-0005-0000-0000-00000E2D0000}"/>
    <cellStyle name="Normal 15 5 2 2 4" xfId="11534" xr:uid="{00000000-0005-0000-0000-00000F2D0000}"/>
    <cellStyle name="Normal 15 5 2 2 4 2" xfId="11535" xr:uid="{00000000-0005-0000-0000-0000102D0000}"/>
    <cellStyle name="Normal 15 5 2 2 4 2 2" xfId="11536" xr:uid="{00000000-0005-0000-0000-0000112D0000}"/>
    <cellStyle name="Normal 15 5 2 2 4 3" xfId="11537" xr:uid="{00000000-0005-0000-0000-0000122D0000}"/>
    <cellStyle name="Normal 15 5 2 2 5" xfId="11538" xr:uid="{00000000-0005-0000-0000-0000132D0000}"/>
    <cellStyle name="Normal 15 5 2 2 5 2" xfId="11539" xr:uid="{00000000-0005-0000-0000-0000142D0000}"/>
    <cellStyle name="Normal 15 5 2 2 6" xfId="11540" xr:uid="{00000000-0005-0000-0000-0000152D0000}"/>
    <cellStyle name="Normal 15 5 2 2 6 2" xfId="11541" xr:uid="{00000000-0005-0000-0000-0000162D0000}"/>
    <cellStyle name="Normal 15 5 2 2 7" xfId="11542" xr:uid="{00000000-0005-0000-0000-0000172D0000}"/>
    <cellStyle name="Normal 15 5 2 3" xfId="11543" xr:uid="{00000000-0005-0000-0000-0000182D0000}"/>
    <cellStyle name="Normal 15 5 2 3 2" xfId="11544" xr:uid="{00000000-0005-0000-0000-0000192D0000}"/>
    <cellStyle name="Normal 15 5 2 3 2 2" xfId="11545" xr:uid="{00000000-0005-0000-0000-00001A2D0000}"/>
    <cellStyle name="Normal 15 5 2 3 2 2 2" xfId="11546" xr:uid="{00000000-0005-0000-0000-00001B2D0000}"/>
    <cellStyle name="Normal 15 5 2 3 2 3" xfId="11547" xr:uid="{00000000-0005-0000-0000-00001C2D0000}"/>
    <cellStyle name="Normal 15 5 2 3 3" xfId="11548" xr:uid="{00000000-0005-0000-0000-00001D2D0000}"/>
    <cellStyle name="Normal 15 5 2 3 3 2" xfId="11549" xr:uid="{00000000-0005-0000-0000-00001E2D0000}"/>
    <cellStyle name="Normal 15 5 2 3 3 2 2" xfId="11550" xr:uid="{00000000-0005-0000-0000-00001F2D0000}"/>
    <cellStyle name="Normal 15 5 2 3 3 3" xfId="11551" xr:uid="{00000000-0005-0000-0000-0000202D0000}"/>
    <cellStyle name="Normal 15 5 2 3 4" xfId="11552" xr:uid="{00000000-0005-0000-0000-0000212D0000}"/>
    <cellStyle name="Normal 15 5 2 3 4 2" xfId="11553" xr:uid="{00000000-0005-0000-0000-0000222D0000}"/>
    <cellStyle name="Normal 15 5 2 3 4 2 2" xfId="11554" xr:uid="{00000000-0005-0000-0000-0000232D0000}"/>
    <cellStyle name="Normal 15 5 2 3 4 3" xfId="11555" xr:uid="{00000000-0005-0000-0000-0000242D0000}"/>
    <cellStyle name="Normal 15 5 2 3 5" xfId="11556" xr:uid="{00000000-0005-0000-0000-0000252D0000}"/>
    <cellStyle name="Normal 15 5 2 3 5 2" xfId="11557" xr:uid="{00000000-0005-0000-0000-0000262D0000}"/>
    <cellStyle name="Normal 15 5 2 3 6" xfId="11558" xr:uid="{00000000-0005-0000-0000-0000272D0000}"/>
    <cellStyle name="Normal 15 5 2 3 6 2" xfId="11559" xr:uid="{00000000-0005-0000-0000-0000282D0000}"/>
    <cellStyle name="Normal 15 5 2 3 7" xfId="11560" xr:uid="{00000000-0005-0000-0000-0000292D0000}"/>
    <cellStyle name="Normal 15 5 2 4" xfId="11561" xr:uid="{00000000-0005-0000-0000-00002A2D0000}"/>
    <cellStyle name="Normal 15 5 2 4 2" xfId="11562" xr:uid="{00000000-0005-0000-0000-00002B2D0000}"/>
    <cellStyle name="Normal 15 5 2 4 2 2" xfId="11563" xr:uid="{00000000-0005-0000-0000-00002C2D0000}"/>
    <cellStyle name="Normal 15 5 2 4 3" xfId="11564" xr:uid="{00000000-0005-0000-0000-00002D2D0000}"/>
    <cellStyle name="Normal 15 5 2 5" xfId="11565" xr:uid="{00000000-0005-0000-0000-00002E2D0000}"/>
    <cellStyle name="Normal 15 5 2 5 2" xfId="11566" xr:uid="{00000000-0005-0000-0000-00002F2D0000}"/>
    <cellStyle name="Normal 15 5 2 5 2 2" xfId="11567" xr:uid="{00000000-0005-0000-0000-0000302D0000}"/>
    <cellStyle name="Normal 15 5 2 5 3" xfId="11568" xr:uid="{00000000-0005-0000-0000-0000312D0000}"/>
    <cellStyle name="Normal 15 5 2 6" xfId="11569" xr:uid="{00000000-0005-0000-0000-0000322D0000}"/>
    <cellStyle name="Normal 15 5 2 6 2" xfId="11570" xr:uid="{00000000-0005-0000-0000-0000332D0000}"/>
    <cellStyle name="Normal 15 5 2 6 2 2" xfId="11571" xr:uid="{00000000-0005-0000-0000-0000342D0000}"/>
    <cellStyle name="Normal 15 5 2 6 3" xfId="11572" xr:uid="{00000000-0005-0000-0000-0000352D0000}"/>
    <cellStyle name="Normal 15 5 2 7" xfId="11573" xr:uid="{00000000-0005-0000-0000-0000362D0000}"/>
    <cellStyle name="Normal 15 5 2 7 2" xfId="11574" xr:uid="{00000000-0005-0000-0000-0000372D0000}"/>
    <cellStyle name="Normal 15 5 2 8" xfId="11575" xr:uid="{00000000-0005-0000-0000-0000382D0000}"/>
    <cellStyle name="Normal 15 5 2 8 2" xfId="11576" xr:uid="{00000000-0005-0000-0000-0000392D0000}"/>
    <cellStyle name="Normal 15 5 2 9" xfId="11577" xr:uid="{00000000-0005-0000-0000-00003A2D0000}"/>
    <cellStyle name="Normal 15 5 3" xfId="11578" xr:uid="{00000000-0005-0000-0000-00003B2D0000}"/>
    <cellStyle name="Normal 15 5 3 2" xfId="11579" xr:uid="{00000000-0005-0000-0000-00003C2D0000}"/>
    <cellStyle name="Normal 15 5 3 2 2" xfId="11580" xr:uid="{00000000-0005-0000-0000-00003D2D0000}"/>
    <cellStyle name="Normal 15 5 3 2 2 2" xfId="11581" xr:uid="{00000000-0005-0000-0000-00003E2D0000}"/>
    <cellStyle name="Normal 15 5 3 2 2 2 2" xfId="11582" xr:uid="{00000000-0005-0000-0000-00003F2D0000}"/>
    <cellStyle name="Normal 15 5 3 2 2 3" xfId="11583" xr:uid="{00000000-0005-0000-0000-0000402D0000}"/>
    <cellStyle name="Normal 15 5 3 2 3" xfId="11584" xr:uid="{00000000-0005-0000-0000-0000412D0000}"/>
    <cellStyle name="Normal 15 5 3 2 3 2" xfId="11585" xr:uid="{00000000-0005-0000-0000-0000422D0000}"/>
    <cellStyle name="Normal 15 5 3 2 3 2 2" xfId="11586" xr:uid="{00000000-0005-0000-0000-0000432D0000}"/>
    <cellStyle name="Normal 15 5 3 2 3 3" xfId="11587" xr:uid="{00000000-0005-0000-0000-0000442D0000}"/>
    <cellStyle name="Normal 15 5 3 2 4" xfId="11588" xr:uid="{00000000-0005-0000-0000-0000452D0000}"/>
    <cellStyle name="Normal 15 5 3 2 4 2" xfId="11589" xr:uid="{00000000-0005-0000-0000-0000462D0000}"/>
    <cellStyle name="Normal 15 5 3 2 4 2 2" xfId="11590" xr:uid="{00000000-0005-0000-0000-0000472D0000}"/>
    <cellStyle name="Normal 15 5 3 2 4 3" xfId="11591" xr:uid="{00000000-0005-0000-0000-0000482D0000}"/>
    <cellStyle name="Normal 15 5 3 2 5" xfId="11592" xr:uid="{00000000-0005-0000-0000-0000492D0000}"/>
    <cellStyle name="Normal 15 5 3 2 5 2" xfId="11593" xr:uid="{00000000-0005-0000-0000-00004A2D0000}"/>
    <cellStyle name="Normal 15 5 3 2 6" xfId="11594" xr:uid="{00000000-0005-0000-0000-00004B2D0000}"/>
    <cellStyle name="Normal 15 5 3 2 6 2" xfId="11595" xr:uid="{00000000-0005-0000-0000-00004C2D0000}"/>
    <cellStyle name="Normal 15 5 3 2 7" xfId="11596" xr:uid="{00000000-0005-0000-0000-00004D2D0000}"/>
    <cellStyle name="Normal 15 5 3 3" xfId="11597" xr:uid="{00000000-0005-0000-0000-00004E2D0000}"/>
    <cellStyle name="Normal 15 5 3 3 2" xfId="11598" xr:uid="{00000000-0005-0000-0000-00004F2D0000}"/>
    <cellStyle name="Normal 15 5 3 3 2 2" xfId="11599" xr:uid="{00000000-0005-0000-0000-0000502D0000}"/>
    <cellStyle name="Normal 15 5 3 3 3" xfId="11600" xr:uid="{00000000-0005-0000-0000-0000512D0000}"/>
    <cellStyle name="Normal 15 5 3 4" xfId="11601" xr:uid="{00000000-0005-0000-0000-0000522D0000}"/>
    <cellStyle name="Normal 15 5 3 4 2" xfId="11602" xr:uid="{00000000-0005-0000-0000-0000532D0000}"/>
    <cellStyle name="Normal 15 5 3 4 2 2" xfId="11603" xr:uid="{00000000-0005-0000-0000-0000542D0000}"/>
    <cellStyle name="Normal 15 5 3 4 3" xfId="11604" xr:uid="{00000000-0005-0000-0000-0000552D0000}"/>
    <cellStyle name="Normal 15 5 3 5" xfId="11605" xr:uid="{00000000-0005-0000-0000-0000562D0000}"/>
    <cellStyle name="Normal 15 5 3 5 2" xfId="11606" xr:uid="{00000000-0005-0000-0000-0000572D0000}"/>
    <cellStyle name="Normal 15 5 3 5 2 2" xfId="11607" xr:uid="{00000000-0005-0000-0000-0000582D0000}"/>
    <cellStyle name="Normal 15 5 3 5 3" xfId="11608" xr:uid="{00000000-0005-0000-0000-0000592D0000}"/>
    <cellStyle name="Normal 15 5 3 6" xfId="11609" xr:uid="{00000000-0005-0000-0000-00005A2D0000}"/>
    <cellStyle name="Normal 15 5 3 6 2" xfId="11610" xr:uid="{00000000-0005-0000-0000-00005B2D0000}"/>
    <cellStyle name="Normal 15 5 3 7" xfId="11611" xr:uid="{00000000-0005-0000-0000-00005C2D0000}"/>
    <cellStyle name="Normal 15 5 3 7 2" xfId="11612" xr:uid="{00000000-0005-0000-0000-00005D2D0000}"/>
    <cellStyle name="Normal 15 5 3 8" xfId="11613" xr:uid="{00000000-0005-0000-0000-00005E2D0000}"/>
    <cellStyle name="Normal 15 5 4" xfId="11614" xr:uid="{00000000-0005-0000-0000-00005F2D0000}"/>
    <cellStyle name="Normal 15 5 4 2" xfId="11615" xr:uid="{00000000-0005-0000-0000-0000602D0000}"/>
    <cellStyle name="Normal 15 5 4 2 2" xfId="11616" xr:uid="{00000000-0005-0000-0000-0000612D0000}"/>
    <cellStyle name="Normal 15 5 4 2 2 2" xfId="11617" xr:uid="{00000000-0005-0000-0000-0000622D0000}"/>
    <cellStyle name="Normal 15 5 4 2 3" xfId="11618" xr:uid="{00000000-0005-0000-0000-0000632D0000}"/>
    <cellStyle name="Normal 15 5 4 3" xfId="11619" xr:uid="{00000000-0005-0000-0000-0000642D0000}"/>
    <cellStyle name="Normal 15 5 4 3 2" xfId="11620" xr:uid="{00000000-0005-0000-0000-0000652D0000}"/>
    <cellStyle name="Normal 15 5 4 3 2 2" xfId="11621" xr:uid="{00000000-0005-0000-0000-0000662D0000}"/>
    <cellStyle name="Normal 15 5 4 3 3" xfId="11622" xr:uid="{00000000-0005-0000-0000-0000672D0000}"/>
    <cellStyle name="Normal 15 5 4 4" xfId="11623" xr:uid="{00000000-0005-0000-0000-0000682D0000}"/>
    <cellStyle name="Normal 15 5 4 4 2" xfId="11624" xr:uid="{00000000-0005-0000-0000-0000692D0000}"/>
    <cellStyle name="Normal 15 5 4 4 2 2" xfId="11625" xr:uid="{00000000-0005-0000-0000-00006A2D0000}"/>
    <cellStyle name="Normal 15 5 4 4 3" xfId="11626" xr:uid="{00000000-0005-0000-0000-00006B2D0000}"/>
    <cellStyle name="Normal 15 5 4 5" xfId="11627" xr:uid="{00000000-0005-0000-0000-00006C2D0000}"/>
    <cellStyle name="Normal 15 5 4 5 2" xfId="11628" xr:uid="{00000000-0005-0000-0000-00006D2D0000}"/>
    <cellStyle name="Normal 15 5 4 6" xfId="11629" xr:uid="{00000000-0005-0000-0000-00006E2D0000}"/>
    <cellStyle name="Normal 15 5 4 6 2" xfId="11630" xr:uid="{00000000-0005-0000-0000-00006F2D0000}"/>
    <cellStyle name="Normal 15 5 4 7" xfId="11631" xr:uid="{00000000-0005-0000-0000-0000702D0000}"/>
    <cellStyle name="Normal 15 5 5" xfId="11632" xr:uid="{00000000-0005-0000-0000-0000712D0000}"/>
    <cellStyle name="Normal 15 5 5 2" xfId="11633" xr:uid="{00000000-0005-0000-0000-0000722D0000}"/>
    <cellStyle name="Normal 15 5 5 2 2" xfId="11634" xr:uid="{00000000-0005-0000-0000-0000732D0000}"/>
    <cellStyle name="Normal 15 5 5 2 2 2" xfId="11635" xr:uid="{00000000-0005-0000-0000-0000742D0000}"/>
    <cellStyle name="Normal 15 5 5 2 3" xfId="11636" xr:uid="{00000000-0005-0000-0000-0000752D0000}"/>
    <cellStyle name="Normal 15 5 5 3" xfId="11637" xr:uid="{00000000-0005-0000-0000-0000762D0000}"/>
    <cellStyle name="Normal 15 5 5 3 2" xfId="11638" xr:uid="{00000000-0005-0000-0000-0000772D0000}"/>
    <cellStyle name="Normal 15 5 5 3 2 2" xfId="11639" xr:uid="{00000000-0005-0000-0000-0000782D0000}"/>
    <cellStyle name="Normal 15 5 5 3 3" xfId="11640" xr:uid="{00000000-0005-0000-0000-0000792D0000}"/>
    <cellStyle name="Normal 15 5 5 4" xfId="11641" xr:uid="{00000000-0005-0000-0000-00007A2D0000}"/>
    <cellStyle name="Normal 15 5 5 4 2" xfId="11642" xr:uid="{00000000-0005-0000-0000-00007B2D0000}"/>
    <cellStyle name="Normal 15 5 5 4 2 2" xfId="11643" xr:uid="{00000000-0005-0000-0000-00007C2D0000}"/>
    <cellStyle name="Normal 15 5 5 4 3" xfId="11644" xr:uid="{00000000-0005-0000-0000-00007D2D0000}"/>
    <cellStyle name="Normal 15 5 5 5" xfId="11645" xr:uid="{00000000-0005-0000-0000-00007E2D0000}"/>
    <cellStyle name="Normal 15 5 5 5 2" xfId="11646" xr:uid="{00000000-0005-0000-0000-00007F2D0000}"/>
    <cellStyle name="Normal 15 5 5 6" xfId="11647" xr:uid="{00000000-0005-0000-0000-0000802D0000}"/>
    <cellStyle name="Normal 15 5 5 6 2" xfId="11648" xr:uid="{00000000-0005-0000-0000-0000812D0000}"/>
    <cellStyle name="Normal 15 5 5 7" xfId="11649" xr:uid="{00000000-0005-0000-0000-0000822D0000}"/>
    <cellStyle name="Normal 15 5 6" xfId="11650" xr:uid="{00000000-0005-0000-0000-0000832D0000}"/>
    <cellStyle name="Normal 15 5 6 2" xfId="11651" xr:uid="{00000000-0005-0000-0000-0000842D0000}"/>
    <cellStyle name="Normal 15 5 6 2 2" xfId="11652" xr:uid="{00000000-0005-0000-0000-0000852D0000}"/>
    <cellStyle name="Normal 15 5 6 3" xfId="11653" xr:uid="{00000000-0005-0000-0000-0000862D0000}"/>
    <cellStyle name="Normal 15 5 7" xfId="11654" xr:uid="{00000000-0005-0000-0000-0000872D0000}"/>
    <cellStyle name="Normal 15 5 7 2" xfId="11655" xr:uid="{00000000-0005-0000-0000-0000882D0000}"/>
    <cellStyle name="Normal 15 5 7 2 2" xfId="11656" xr:uid="{00000000-0005-0000-0000-0000892D0000}"/>
    <cellStyle name="Normal 15 5 7 3" xfId="11657" xr:uid="{00000000-0005-0000-0000-00008A2D0000}"/>
    <cellStyle name="Normal 15 5 8" xfId="11658" xr:uid="{00000000-0005-0000-0000-00008B2D0000}"/>
    <cellStyle name="Normal 15 5 8 2" xfId="11659" xr:uid="{00000000-0005-0000-0000-00008C2D0000}"/>
    <cellStyle name="Normal 15 5 8 2 2" xfId="11660" xr:uid="{00000000-0005-0000-0000-00008D2D0000}"/>
    <cellStyle name="Normal 15 5 8 3" xfId="11661" xr:uid="{00000000-0005-0000-0000-00008E2D0000}"/>
    <cellStyle name="Normal 15 5 9" xfId="11662" xr:uid="{00000000-0005-0000-0000-00008F2D0000}"/>
    <cellStyle name="Normal 15 5 9 2" xfId="11663" xr:uid="{00000000-0005-0000-0000-0000902D0000}"/>
    <cellStyle name="Normal 15 6" xfId="11664" xr:uid="{00000000-0005-0000-0000-0000912D0000}"/>
    <cellStyle name="Normal 15 6 10" xfId="11665" xr:uid="{00000000-0005-0000-0000-0000922D0000}"/>
    <cellStyle name="Normal 15 6 10 2" xfId="11666" xr:uid="{00000000-0005-0000-0000-0000932D0000}"/>
    <cellStyle name="Normal 15 6 11" xfId="11667" xr:uid="{00000000-0005-0000-0000-0000942D0000}"/>
    <cellStyle name="Normal 15 6 2" xfId="11668" xr:uid="{00000000-0005-0000-0000-0000952D0000}"/>
    <cellStyle name="Normal 15 6 2 2" xfId="11669" xr:uid="{00000000-0005-0000-0000-0000962D0000}"/>
    <cellStyle name="Normal 15 6 2 2 2" xfId="11670" xr:uid="{00000000-0005-0000-0000-0000972D0000}"/>
    <cellStyle name="Normal 15 6 2 2 2 2" xfId="11671" xr:uid="{00000000-0005-0000-0000-0000982D0000}"/>
    <cellStyle name="Normal 15 6 2 2 2 2 2" xfId="11672" xr:uid="{00000000-0005-0000-0000-0000992D0000}"/>
    <cellStyle name="Normal 15 6 2 2 2 3" xfId="11673" xr:uid="{00000000-0005-0000-0000-00009A2D0000}"/>
    <cellStyle name="Normal 15 6 2 2 3" xfId="11674" xr:uid="{00000000-0005-0000-0000-00009B2D0000}"/>
    <cellStyle name="Normal 15 6 2 2 3 2" xfId="11675" xr:uid="{00000000-0005-0000-0000-00009C2D0000}"/>
    <cellStyle name="Normal 15 6 2 2 3 2 2" xfId="11676" xr:uid="{00000000-0005-0000-0000-00009D2D0000}"/>
    <cellStyle name="Normal 15 6 2 2 3 3" xfId="11677" xr:uid="{00000000-0005-0000-0000-00009E2D0000}"/>
    <cellStyle name="Normal 15 6 2 2 4" xfId="11678" xr:uid="{00000000-0005-0000-0000-00009F2D0000}"/>
    <cellStyle name="Normal 15 6 2 2 4 2" xfId="11679" xr:uid="{00000000-0005-0000-0000-0000A02D0000}"/>
    <cellStyle name="Normal 15 6 2 2 4 2 2" xfId="11680" xr:uid="{00000000-0005-0000-0000-0000A12D0000}"/>
    <cellStyle name="Normal 15 6 2 2 4 3" xfId="11681" xr:uid="{00000000-0005-0000-0000-0000A22D0000}"/>
    <cellStyle name="Normal 15 6 2 2 5" xfId="11682" xr:uid="{00000000-0005-0000-0000-0000A32D0000}"/>
    <cellStyle name="Normal 15 6 2 2 5 2" xfId="11683" xr:uid="{00000000-0005-0000-0000-0000A42D0000}"/>
    <cellStyle name="Normal 15 6 2 2 6" xfId="11684" xr:uid="{00000000-0005-0000-0000-0000A52D0000}"/>
    <cellStyle name="Normal 15 6 2 2 6 2" xfId="11685" xr:uid="{00000000-0005-0000-0000-0000A62D0000}"/>
    <cellStyle name="Normal 15 6 2 2 7" xfId="11686" xr:uid="{00000000-0005-0000-0000-0000A72D0000}"/>
    <cellStyle name="Normal 15 6 2 3" xfId="11687" xr:uid="{00000000-0005-0000-0000-0000A82D0000}"/>
    <cellStyle name="Normal 15 6 2 3 2" xfId="11688" xr:uid="{00000000-0005-0000-0000-0000A92D0000}"/>
    <cellStyle name="Normal 15 6 2 3 2 2" xfId="11689" xr:uid="{00000000-0005-0000-0000-0000AA2D0000}"/>
    <cellStyle name="Normal 15 6 2 3 2 2 2" xfId="11690" xr:uid="{00000000-0005-0000-0000-0000AB2D0000}"/>
    <cellStyle name="Normal 15 6 2 3 2 3" xfId="11691" xr:uid="{00000000-0005-0000-0000-0000AC2D0000}"/>
    <cellStyle name="Normal 15 6 2 3 3" xfId="11692" xr:uid="{00000000-0005-0000-0000-0000AD2D0000}"/>
    <cellStyle name="Normal 15 6 2 3 3 2" xfId="11693" xr:uid="{00000000-0005-0000-0000-0000AE2D0000}"/>
    <cellStyle name="Normal 15 6 2 3 3 2 2" xfId="11694" xr:uid="{00000000-0005-0000-0000-0000AF2D0000}"/>
    <cellStyle name="Normal 15 6 2 3 3 3" xfId="11695" xr:uid="{00000000-0005-0000-0000-0000B02D0000}"/>
    <cellStyle name="Normal 15 6 2 3 4" xfId="11696" xr:uid="{00000000-0005-0000-0000-0000B12D0000}"/>
    <cellStyle name="Normal 15 6 2 3 4 2" xfId="11697" xr:uid="{00000000-0005-0000-0000-0000B22D0000}"/>
    <cellStyle name="Normal 15 6 2 3 4 2 2" xfId="11698" xr:uid="{00000000-0005-0000-0000-0000B32D0000}"/>
    <cellStyle name="Normal 15 6 2 3 4 3" xfId="11699" xr:uid="{00000000-0005-0000-0000-0000B42D0000}"/>
    <cellStyle name="Normal 15 6 2 3 5" xfId="11700" xr:uid="{00000000-0005-0000-0000-0000B52D0000}"/>
    <cellStyle name="Normal 15 6 2 3 5 2" xfId="11701" xr:uid="{00000000-0005-0000-0000-0000B62D0000}"/>
    <cellStyle name="Normal 15 6 2 3 6" xfId="11702" xr:uid="{00000000-0005-0000-0000-0000B72D0000}"/>
    <cellStyle name="Normal 15 6 2 3 6 2" xfId="11703" xr:uid="{00000000-0005-0000-0000-0000B82D0000}"/>
    <cellStyle name="Normal 15 6 2 3 7" xfId="11704" xr:uid="{00000000-0005-0000-0000-0000B92D0000}"/>
    <cellStyle name="Normal 15 6 2 4" xfId="11705" xr:uid="{00000000-0005-0000-0000-0000BA2D0000}"/>
    <cellStyle name="Normal 15 6 2 4 2" xfId="11706" xr:uid="{00000000-0005-0000-0000-0000BB2D0000}"/>
    <cellStyle name="Normal 15 6 2 4 2 2" xfId="11707" xr:uid="{00000000-0005-0000-0000-0000BC2D0000}"/>
    <cellStyle name="Normal 15 6 2 4 3" xfId="11708" xr:uid="{00000000-0005-0000-0000-0000BD2D0000}"/>
    <cellStyle name="Normal 15 6 2 5" xfId="11709" xr:uid="{00000000-0005-0000-0000-0000BE2D0000}"/>
    <cellStyle name="Normal 15 6 2 5 2" xfId="11710" xr:uid="{00000000-0005-0000-0000-0000BF2D0000}"/>
    <cellStyle name="Normal 15 6 2 5 2 2" xfId="11711" xr:uid="{00000000-0005-0000-0000-0000C02D0000}"/>
    <cellStyle name="Normal 15 6 2 5 3" xfId="11712" xr:uid="{00000000-0005-0000-0000-0000C12D0000}"/>
    <cellStyle name="Normal 15 6 2 6" xfId="11713" xr:uid="{00000000-0005-0000-0000-0000C22D0000}"/>
    <cellStyle name="Normal 15 6 2 6 2" xfId="11714" xr:uid="{00000000-0005-0000-0000-0000C32D0000}"/>
    <cellStyle name="Normal 15 6 2 6 2 2" xfId="11715" xr:uid="{00000000-0005-0000-0000-0000C42D0000}"/>
    <cellStyle name="Normal 15 6 2 6 3" xfId="11716" xr:uid="{00000000-0005-0000-0000-0000C52D0000}"/>
    <cellStyle name="Normal 15 6 2 7" xfId="11717" xr:uid="{00000000-0005-0000-0000-0000C62D0000}"/>
    <cellStyle name="Normal 15 6 2 7 2" xfId="11718" xr:uid="{00000000-0005-0000-0000-0000C72D0000}"/>
    <cellStyle name="Normal 15 6 2 8" xfId="11719" xr:uid="{00000000-0005-0000-0000-0000C82D0000}"/>
    <cellStyle name="Normal 15 6 2 8 2" xfId="11720" xr:uid="{00000000-0005-0000-0000-0000C92D0000}"/>
    <cellStyle name="Normal 15 6 2 9" xfId="11721" xr:uid="{00000000-0005-0000-0000-0000CA2D0000}"/>
    <cellStyle name="Normal 15 6 3" xfId="11722" xr:uid="{00000000-0005-0000-0000-0000CB2D0000}"/>
    <cellStyle name="Normal 15 6 3 2" xfId="11723" xr:uid="{00000000-0005-0000-0000-0000CC2D0000}"/>
    <cellStyle name="Normal 15 6 3 2 2" xfId="11724" xr:uid="{00000000-0005-0000-0000-0000CD2D0000}"/>
    <cellStyle name="Normal 15 6 3 2 2 2" xfId="11725" xr:uid="{00000000-0005-0000-0000-0000CE2D0000}"/>
    <cellStyle name="Normal 15 6 3 2 2 2 2" xfId="11726" xr:uid="{00000000-0005-0000-0000-0000CF2D0000}"/>
    <cellStyle name="Normal 15 6 3 2 2 3" xfId="11727" xr:uid="{00000000-0005-0000-0000-0000D02D0000}"/>
    <cellStyle name="Normal 15 6 3 2 3" xfId="11728" xr:uid="{00000000-0005-0000-0000-0000D12D0000}"/>
    <cellStyle name="Normal 15 6 3 2 3 2" xfId="11729" xr:uid="{00000000-0005-0000-0000-0000D22D0000}"/>
    <cellStyle name="Normal 15 6 3 2 3 2 2" xfId="11730" xr:uid="{00000000-0005-0000-0000-0000D32D0000}"/>
    <cellStyle name="Normal 15 6 3 2 3 3" xfId="11731" xr:uid="{00000000-0005-0000-0000-0000D42D0000}"/>
    <cellStyle name="Normal 15 6 3 2 4" xfId="11732" xr:uid="{00000000-0005-0000-0000-0000D52D0000}"/>
    <cellStyle name="Normal 15 6 3 2 4 2" xfId="11733" xr:uid="{00000000-0005-0000-0000-0000D62D0000}"/>
    <cellStyle name="Normal 15 6 3 2 4 2 2" xfId="11734" xr:uid="{00000000-0005-0000-0000-0000D72D0000}"/>
    <cellStyle name="Normal 15 6 3 2 4 3" xfId="11735" xr:uid="{00000000-0005-0000-0000-0000D82D0000}"/>
    <cellStyle name="Normal 15 6 3 2 5" xfId="11736" xr:uid="{00000000-0005-0000-0000-0000D92D0000}"/>
    <cellStyle name="Normal 15 6 3 2 5 2" xfId="11737" xr:uid="{00000000-0005-0000-0000-0000DA2D0000}"/>
    <cellStyle name="Normal 15 6 3 2 6" xfId="11738" xr:uid="{00000000-0005-0000-0000-0000DB2D0000}"/>
    <cellStyle name="Normal 15 6 3 2 6 2" xfId="11739" xr:uid="{00000000-0005-0000-0000-0000DC2D0000}"/>
    <cellStyle name="Normal 15 6 3 2 7" xfId="11740" xr:uid="{00000000-0005-0000-0000-0000DD2D0000}"/>
    <cellStyle name="Normal 15 6 3 3" xfId="11741" xr:uid="{00000000-0005-0000-0000-0000DE2D0000}"/>
    <cellStyle name="Normal 15 6 3 3 2" xfId="11742" xr:uid="{00000000-0005-0000-0000-0000DF2D0000}"/>
    <cellStyle name="Normal 15 6 3 3 2 2" xfId="11743" xr:uid="{00000000-0005-0000-0000-0000E02D0000}"/>
    <cellStyle name="Normal 15 6 3 3 3" xfId="11744" xr:uid="{00000000-0005-0000-0000-0000E12D0000}"/>
    <cellStyle name="Normal 15 6 3 4" xfId="11745" xr:uid="{00000000-0005-0000-0000-0000E22D0000}"/>
    <cellStyle name="Normal 15 6 3 4 2" xfId="11746" xr:uid="{00000000-0005-0000-0000-0000E32D0000}"/>
    <cellStyle name="Normal 15 6 3 4 2 2" xfId="11747" xr:uid="{00000000-0005-0000-0000-0000E42D0000}"/>
    <cellStyle name="Normal 15 6 3 4 3" xfId="11748" xr:uid="{00000000-0005-0000-0000-0000E52D0000}"/>
    <cellStyle name="Normal 15 6 3 5" xfId="11749" xr:uid="{00000000-0005-0000-0000-0000E62D0000}"/>
    <cellStyle name="Normal 15 6 3 5 2" xfId="11750" xr:uid="{00000000-0005-0000-0000-0000E72D0000}"/>
    <cellStyle name="Normal 15 6 3 5 2 2" xfId="11751" xr:uid="{00000000-0005-0000-0000-0000E82D0000}"/>
    <cellStyle name="Normal 15 6 3 5 3" xfId="11752" xr:uid="{00000000-0005-0000-0000-0000E92D0000}"/>
    <cellStyle name="Normal 15 6 3 6" xfId="11753" xr:uid="{00000000-0005-0000-0000-0000EA2D0000}"/>
    <cellStyle name="Normal 15 6 3 6 2" xfId="11754" xr:uid="{00000000-0005-0000-0000-0000EB2D0000}"/>
    <cellStyle name="Normal 15 6 3 7" xfId="11755" xr:uid="{00000000-0005-0000-0000-0000EC2D0000}"/>
    <cellStyle name="Normal 15 6 3 7 2" xfId="11756" xr:uid="{00000000-0005-0000-0000-0000ED2D0000}"/>
    <cellStyle name="Normal 15 6 3 8" xfId="11757" xr:uid="{00000000-0005-0000-0000-0000EE2D0000}"/>
    <cellStyle name="Normal 15 6 4" xfId="11758" xr:uid="{00000000-0005-0000-0000-0000EF2D0000}"/>
    <cellStyle name="Normal 15 6 4 2" xfId="11759" xr:uid="{00000000-0005-0000-0000-0000F02D0000}"/>
    <cellStyle name="Normal 15 6 4 2 2" xfId="11760" xr:uid="{00000000-0005-0000-0000-0000F12D0000}"/>
    <cellStyle name="Normal 15 6 4 2 2 2" xfId="11761" xr:uid="{00000000-0005-0000-0000-0000F22D0000}"/>
    <cellStyle name="Normal 15 6 4 2 3" xfId="11762" xr:uid="{00000000-0005-0000-0000-0000F32D0000}"/>
    <cellStyle name="Normal 15 6 4 3" xfId="11763" xr:uid="{00000000-0005-0000-0000-0000F42D0000}"/>
    <cellStyle name="Normal 15 6 4 3 2" xfId="11764" xr:uid="{00000000-0005-0000-0000-0000F52D0000}"/>
    <cellStyle name="Normal 15 6 4 3 2 2" xfId="11765" xr:uid="{00000000-0005-0000-0000-0000F62D0000}"/>
    <cellStyle name="Normal 15 6 4 3 3" xfId="11766" xr:uid="{00000000-0005-0000-0000-0000F72D0000}"/>
    <cellStyle name="Normal 15 6 4 4" xfId="11767" xr:uid="{00000000-0005-0000-0000-0000F82D0000}"/>
    <cellStyle name="Normal 15 6 4 4 2" xfId="11768" xr:uid="{00000000-0005-0000-0000-0000F92D0000}"/>
    <cellStyle name="Normal 15 6 4 4 2 2" xfId="11769" xr:uid="{00000000-0005-0000-0000-0000FA2D0000}"/>
    <cellStyle name="Normal 15 6 4 4 3" xfId="11770" xr:uid="{00000000-0005-0000-0000-0000FB2D0000}"/>
    <cellStyle name="Normal 15 6 4 5" xfId="11771" xr:uid="{00000000-0005-0000-0000-0000FC2D0000}"/>
    <cellStyle name="Normal 15 6 4 5 2" xfId="11772" xr:uid="{00000000-0005-0000-0000-0000FD2D0000}"/>
    <cellStyle name="Normal 15 6 4 6" xfId="11773" xr:uid="{00000000-0005-0000-0000-0000FE2D0000}"/>
    <cellStyle name="Normal 15 6 4 6 2" xfId="11774" xr:uid="{00000000-0005-0000-0000-0000FF2D0000}"/>
    <cellStyle name="Normal 15 6 4 7" xfId="11775" xr:uid="{00000000-0005-0000-0000-0000002E0000}"/>
    <cellStyle name="Normal 15 6 5" xfId="11776" xr:uid="{00000000-0005-0000-0000-0000012E0000}"/>
    <cellStyle name="Normal 15 6 5 2" xfId="11777" xr:uid="{00000000-0005-0000-0000-0000022E0000}"/>
    <cellStyle name="Normal 15 6 5 2 2" xfId="11778" xr:uid="{00000000-0005-0000-0000-0000032E0000}"/>
    <cellStyle name="Normal 15 6 5 2 2 2" xfId="11779" xr:uid="{00000000-0005-0000-0000-0000042E0000}"/>
    <cellStyle name="Normal 15 6 5 2 3" xfId="11780" xr:uid="{00000000-0005-0000-0000-0000052E0000}"/>
    <cellStyle name="Normal 15 6 5 3" xfId="11781" xr:uid="{00000000-0005-0000-0000-0000062E0000}"/>
    <cellStyle name="Normal 15 6 5 3 2" xfId="11782" xr:uid="{00000000-0005-0000-0000-0000072E0000}"/>
    <cellStyle name="Normal 15 6 5 3 2 2" xfId="11783" xr:uid="{00000000-0005-0000-0000-0000082E0000}"/>
    <cellStyle name="Normal 15 6 5 3 3" xfId="11784" xr:uid="{00000000-0005-0000-0000-0000092E0000}"/>
    <cellStyle name="Normal 15 6 5 4" xfId="11785" xr:uid="{00000000-0005-0000-0000-00000A2E0000}"/>
    <cellStyle name="Normal 15 6 5 4 2" xfId="11786" xr:uid="{00000000-0005-0000-0000-00000B2E0000}"/>
    <cellStyle name="Normal 15 6 5 4 2 2" xfId="11787" xr:uid="{00000000-0005-0000-0000-00000C2E0000}"/>
    <cellStyle name="Normal 15 6 5 4 3" xfId="11788" xr:uid="{00000000-0005-0000-0000-00000D2E0000}"/>
    <cellStyle name="Normal 15 6 5 5" xfId="11789" xr:uid="{00000000-0005-0000-0000-00000E2E0000}"/>
    <cellStyle name="Normal 15 6 5 5 2" xfId="11790" xr:uid="{00000000-0005-0000-0000-00000F2E0000}"/>
    <cellStyle name="Normal 15 6 5 6" xfId="11791" xr:uid="{00000000-0005-0000-0000-0000102E0000}"/>
    <cellStyle name="Normal 15 6 5 6 2" xfId="11792" xr:uid="{00000000-0005-0000-0000-0000112E0000}"/>
    <cellStyle name="Normal 15 6 5 7" xfId="11793" xr:uid="{00000000-0005-0000-0000-0000122E0000}"/>
    <cellStyle name="Normal 15 6 6" xfId="11794" xr:uid="{00000000-0005-0000-0000-0000132E0000}"/>
    <cellStyle name="Normal 15 6 6 2" xfId="11795" xr:uid="{00000000-0005-0000-0000-0000142E0000}"/>
    <cellStyle name="Normal 15 6 6 2 2" xfId="11796" xr:uid="{00000000-0005-0000-0000-0000152E0000}"/>
    <cellStyle name="Normal 15 6 6 3" xfId="11797" xr:uid="{00000000-0005-0000-0000-0000162E0000}"/>
    <cellStyle name="Normal 15 6 7" xfId="11798" xr:uid="{00000000-0005-0000-0000-0000172E0000}"/>
    <cellStyle name="Normal 15 6 7 2" xfId="11799" xr:uid="{00000000-0005-0000-0000-0000182E0000}"/>
    <cellStyle name="Normal 15 6 7 2 2" xfId="11800" xr:uid="{00000000-0005-0000-0000-0000192E0000}"/>
    <cellStyle name="Normal 15 6 7 3" xfId="11801" xr:uid="{00000000-0005-0000-0000-00001A2E0000}"/>
    <cellStyle name="Normal 15 6 8" xfId="11802" xr:uid="{00000000-0005-0000-0000-00001B2E0000}"/>
    <cellStyle name="Normal 15 6 8 2" xfId="11803" xr:uid="{00000000-0005-0000-0000-00001C2E0000}"/>
    <cellStyle name="Normal 15 6 8 2 2" xfId="11804" xr:uid="{00000000-0005-0000-0000-00001D2E0000}"/>
    <cellStyle name="Normal 15 6 8 3" xfId="11805" xr:uid="{00000000-0005-0000-0000-00001E2E0000}"/>
    <cellStyle name="Normal 15 6 9" xfId="11806" xr:uid="{00000000-0005-0000-0000-00001F2E0000}"/>
    <cellStyle name="Normal 15 6 9 2" xfId="11807" xr:uid="{00000000-0005-0000-0000-0000202E0000}"/>
    <cellStyle name="Normal 15 7" xfId="11808" xr:uid="{00000000-0005-0000-0000-0000212E0000}"/>
    <cellStyle name="Normal 15 7 2" xfId="11809" xr:uid="{00000000-0005-0000-0000-0000222E0000}"/>
    <cellStyle name="Normal 15 7 2 2" xfId="11810" xr:uid="{00000000-0005-0000-0000-0000232E0000}"/>
    <cellStyle name="Normal 15 7 2 2 2" xfId="11811" xr:uid="{00000000-0005-0000-0000-0000242E0000}"/>
    <cellStyle name="Normal 15 7 2 2 2 2" xfId="11812" xr:uid="{00000000-0005-0000-0000-0000252E0000}"/>
    <cellStyle name="Normal 15 7 2 2 3" xfId="11813" xr:uid="{00000000-0005-0000-0000-0000262E0000}"/>
    <cellStyle name="Normal 15 7 2 3" xfId="11814" xr:uid="{00000000-0005-0000-0000-0000272E0000}"/>
    <cellStyle name="Normal 15 7 2 3 2" xfId="11815" xr:uid="{00000000-0005-0000-0000-0000282E0000}"/>
    <cellStyle name="Normal 15 7 2 3 2 2" xfId="11816" xr:uid="{00000000-0005-0000-0000-0000292E0000}"/>
    <cellStyle name="Normal 15 7 2 3 3" xfId="11817" xr:uid="{00000000-0005-0000-0000-00002A2E0000}"/>
    <cellStyle name="Normal 15 7 2 4" xfId="11818" xr:uid="{00000000-0005-0000-0000-00002B2E0000}"/>
    <cellStyle name="Normal 15 7 2 4 2" xfId="11819" xr:uid="{00000000-0005-0000-0000-00002C2E0000}"/>
    <cellStyle name="Normal 15 7 2 4 2 2" xfId="11820" xr:uid="{00000000-0005-0000-0000-00002D2E0000}"/>
    <cellStyle name="Normal 15 7 2 4 3" xfId="11821" xr:uid="{00000000-0005-0000-0000-00002E2E0000}"/>
    <cellStyle name="Normal 15 7 2 5" xfId="11822" xr:uid="{00000000-0005-0000-0000-00002F2E0000}"/>
    <cellStyle name="Normal 15 7 2 5 2" xfId="11823" xr:uid="{00000000-0005-0000-0000-0000302E0000}"/>
    <cellStyle name="Normal 15 7 2 6" xfId="11824" xr:uid="{00000000-0005-0000-0000-0000312E0000}"/>
    <cellStyle name="Normal 15 7 2 6 2" xfId="11825" xr:uid="{00000000-0005-0000-0000-0000322E0000}"/>
    <cellStyle name="Normal 15 7 2 7" xfId="11826" xr:uid="{00000000-0005-0000-0000-0000332E0000}"/>
    <cellStyle name="Normal 15 7 3" xfId="11827" xr:uid="{00000000-0005-0000-0000-0000342E0000}"/>
    <cellStyle name="Normal 15 7 3 2" xfId="11828" xr:uid="{00000000-0005-0000-0000-0000352E0000}"/>
    <cellStyle name="Normal 15 7 3 2 2" xfId="11829" xr:uid="{00000000-0005-0000-0000-0000362E0000}"/>
    <cellStyle name="Normal 15 7 3 2 2 2" xfId="11830" xr:uid="{00000000-0005-0000-0000-0000372E0000}"/>
    <cellStyle name="Normal 15 7 3 2 3" xfId="11831" xr:uid="{00000000-0005-0000-0000-0000382E0000}"/>
    <cellStyle name="Normal 15 7 3 3" xfId="11832" xr:uid="{00000000-0005-0000-0000-0000392E0000}"/>
    <cellStyle name="Normal 15 7 3 3 2" xfId="11833" xr:uid="{00000000-0005-0000-0000-00003A2E0000}"/>
    <cellStyle name="Normal 15 7 3 3 2 2" xfId="11834" xr:uid="{00000000-0005-0000-0000-00003B2E0000}"/>
    <cellStyle name="Normal 15 7 3 3 3" xfId="11835" xr:uid="{00000000-0005-0000-0000-00003C2E0000}"/>
    <cellStyle name="Normal 15 7 3 4" xfId="11836" xr:uid="{00000000-0005-0000-0000-00003D2E0000}"/>
    <cellStyle name="Normal 15 7 3 4 2" xfId="11837" xr:uid="{00000000-0005-0000-0000-00003E2E0000}"/>
    <cellStyle name="Normal 15 7 3 4 2 2" xfId="11838" xr:uid="{00000000-0005-0000-0000-00003F2E0000}"/>
    <cellStyle name="Normal 15 7 3 4 3" xfId="11839" xr:uid="{00000000-0005-0000-0000-0000402E0000}"/>
    <cellStyle name="Normal 15 7 3 5" xfId="11840" xr:uid="{00000000-0005-0000-0000-0000412E0000}"/>
    <cellStyle name="Normal 15 7 3 5 2" xfId="11841" xr:uid="{00000000-0005-0000-0000-0000422E0000}"/>
    <cellStyle name="Normal 15 7 3 6" xfId="11842" xr:uid="{00000000-0005-0000-0000-0000432E0000}"/>
    <cellStyle name="Normal 15 7 3 6 2" xfId="11843" xr:uid="{00000000-0005-0000-0000-0000442E0000}"/>
    <cellStyle name="Normal 15 7 3 7" xfId="11844" xr:uid="{00000000-0005-0000-0000-0000452E0000}"/>
    <cellStyle name="Normal 15 7 4" xfId="11845" xr:uid="{00000000-0005-0000-0000-0000462E0000}"/>
    <cellStyle name="Normal 15 7 4 2" xfId="11846" xr:uid="{00000000-0005-0000-0000-0000472E0000}"/>
    <cellStyle name="Normal 15 7 4 2 2" xfId="11847" xr:uid="{00000000-0005-0000-0000-0000482E0000}"/>
    <cellStyle name="Normal 15 7 4 3" xfId="11848" xr:uid="{00000000-0005-0000-0000-0000492E0000}"/>
    <cellStyle name="Normal 15 7 5" xfId="11849" xr:uid="{00000000-0005-0000-0000-00004A2E0000}"/>
    <cellStyle name="Normal 15 7 5 2" xfId="11850" xr:uid="{00000000-0005-0000-0000-00004B2E0000}"/>
    <cellStyle name="Normal 15 7 5 2 2" xfId="11851" xr:uid="{00000000-0005-0000-0000-00004C2E0000}"/>
    <cellStyle name="Normal 15 7 5 3" xfId="11852" xr:uid="{00000000-0005-0000-0000-00004D2E0000}"/>
    <cellStyle name="Normal 15 7 6" xfId="11853" xr:uid="{00000000-0005-0000-0000-00004E2E0000}"/>
    <cellStyle name="Normal 15 7 6 2" xfId="11854" xr:uid="{00000000-0005-0000-0000-00004F2E0000}"/>
    <cellStyle name="Normal 15 7 6 2 2" xfId="11855" xr:uid="{00000000-0005-0000-0000-0000502E0000}"/>
    <cellStyle name="Normal 15 7 6 3" xfId="11856" xr:uid="{00000000-0005-0000-0000-0000512E0000}"/>
    <cellStyle name="Normal 15 7 7" xfId="11857" xr:uid="{00000000-0005-0000-0000-0000522E0000}"/>
    <cellStyle name="Normal 15 7 7 2" xfId="11858" xr:uid="{00000000-0005-0000-0000-0000532E0000}"/>
    <cellStyle name="Normal 15 7 8" xfId="11859" xr:uid="{00000000-0005-0000-0000-0000542E0000}"/>
    <cellStyle name="Normal 15 7 8 2" xfId="11860" xr:uid="{00000000-0005-0000-0000-0000552E0000}"/>
    <cellStyle name="Normal 15 7 9" xfId="11861" xr:uid="{00000000-0005-0000-0000-0000562E0000}"/>
    <cellStyle name="Normal 15 8" xfId="11862" xr:uid="{00000000-0005-0000-0000-0000572E0000}"/>
    <cellStyle name="Normal 15 8 2" xfId="11863" xr:uid="{00000000-0005-0000-0000-0000582E0000}"/>
    <cellStyle name="Normal 15 8 2 2" xfId="11864" xr:uid="{00000000-0005-0000-0000-0000592E0000}"/>
    <cellStyle name="Normal 15 8 2 2 2" xfId="11865" xr:uid="{00000000-0005-0000-0000-00005A2E0000}"/>
    <cellStyle name="Normal 15 8 2 2 2 2" xfId="11866" xr:uid="{00000000-0005-0000-0000-00005B2E0000}"/>
    <cellStyle name="Normal 15 8 2 2 3" xfId="11867" xr:uid="{00000000-0005-0000-0000-00005C2E0000}"/>
    <cellStyle name="Normal 15 8 2 3" xfId="11868" xr:uid="{00000000-0005-0000-0000-00005D2E0000}"/>
    <cellStyle name="Normal 15 8 2 3 2" xfId="11869" xr:uid="{00000000-0005-0000-0000-00005E2E0000}"/>
    <cellStyle name="Normal 15 8 2 3 2 2" xfId="11870" xr:uid="{00000000-0005-0000-0000-00005F2E0000}"/>
    <cellStyle name="Normal 15 8 2 3 3" xfId="11871" xr:uid="{00000000-0005-0000-0000-0000602E0000}"/>
    <cellStyle name="Normal 15 8 2 4" xfId="11872" xr:uid="{00000000-0005-0000-0000-0000612E0000}"/>
    <cellStyle name="Normal 15 8 2 4 2" xfId="11873" xr:uid="{00000000-0005-0000-0000-0000622E0000}"/>
    <cellStyle name="Normal 15 8 2 4 2 2" xfId="11874" xr:uid="{00000000-0005-0000-0000-0000632E0000}"/>
    <cellStyle name="Normal 15 8 2 4 3" xfId="11875" xr:uid="{00000000-0005-0000-0000-0000642E0000}"/>
    <cellStyle name="Normal 15 8 2 5" xfId="11876" xr:uid="{00000000-0005-0000-0000-0000652E0000}"/>
    <cellStyle name="Normal 15 8 2 5 2" xfId="11877" xr:uid="{00000000-0005-0000-0000-0000662E0000}"/>
    <cellStyle name="Normal 15 8 2 6" xfId="11878" xr:uid="{00000000-0005-0000-0000-0000672E0000}"/>
    <cellStyle name="Normal 15 8 2 6 2" xfId="11879" xr:uid="{00000000-0005-0000-0000-0000682E0000}"/>
    <cellStyle name="Normal 15 8 2 7" xfId="11880" xr:uid="{00000000-0005-0000-0000-0000692E0000}"/>
    <cellStyle name="Normal 15 8 3" xfId="11881" xr:uid="{00000000-0005-0000-0000-00006A2E0000}"/>
    <cellStyle name="Normal 15 8 3 2" xfId="11882" xr:uid="{00000000-0005-0000-0000-00006B2E0000}"/>
    <cellStyle name="Normal 15 8 3 2 2" xfId="11883" xr:uid="{00000000-0005-0000-0000-00006C2E0000}"/>
    <cellStyle name="Normal 15 8 3 2 2 2" xfId="11884" xr:uid="{00000000-0005-0000-0000-00006D2E0000}"/>
    <cellStyle name="Normal 15 8 3 2 3" xfId="11885" xr:uid="{00000000-0005-0000-0000-00006E2E0000}"/>
    <cellStyle name="Normal 15 8 3 3" xfId="11886" xr:uid="{00000000-0005-0000-0000-00006F2E0000}"/>
    <cellStyle name="Normal 15 8 3 3 2" xfId="11887" xr:uid="{00000000-0005-0000-0000-0000702E0000}"/>
    <cellStyle name="Normal 15 8 3 3 2 2" xfId="11888" xr:uid="{00000000-0005-0000-0000-0000712E0000}"/>
    <cellStyle name="Normal 15 8 3 3 3" xfId="11889" xr:uid="{00000000-0005-0000-0000-0000722E0000}"/>
    <cellStyle name="Normal 15 8 3 4" xfId="11890" xr:uid="{00000000-0005-0000-0000-0000732E0000}"/>
    <cellStyle name="Normal 15 8 3 4 2" xfId="11891" xr:uid="{00000000-0005-0000-0000-0000742E0000}"/>
    <cellStyle name="Normal 15 8 3 4 2 2" xfId="11892" xr:uid="{00000000-0005-0000-0000-0000752E0000}"/>
    <cellStyle name="Normal 15 8 3 4 3" xfId="11893" xr:uid="{00000000-0005-0000-0000-0000762E0000}"/>
    <cellStyle name="Normal 15 8 3 5" xfId="11894" xr:uid="{00000000-0005-0000-0000-0000772E0000}"/>
    <cellStyle name="Normal 15 8 3 5 2" xfId="11895" xr:uid="{00000000-0005-0000-0000-0000782E0000}"/>
    <cellStyle name="Normal 15 8 3 6" xfId="11896" xr:uid="{00000000-0005-0000-0000-0000792E0000}"/>
    <cellStyle name="Normal 15 8 3 6 2" xfId="11897" xr:uid="{00000000-0005-0000-0000-00007A2E0000}"/>
    <cellStyle name="Normal 15 8 3 7" xfId="11898" xr:uid="{00000000-0005-0000-0000-00007B2E0000}"/>
    <cellStyle name="Normal 15 8 4" xfId="11899" xr:uid="{00000000-0005-0000-0000-00007C2E0000}"/>
    <cellStyle name="Normal 15 8 4 2" xfId="11900" xr:uid="{00000000-0005-0000-0000-00007D2E0000}"/>
    <cellStyle name="Normal 15 8 4 2 2" xfId="11901" xr:uid="{00000000-0005-0000-0000-00007E2E0000}"/>
    <cellStyle name="Normal 15 8 4 3" xfId="11902" xr:uid="{00000000-0005-0000-0000-00007F2E0000}"/>
    <cellStyle name="Normal 15 8 5" xfId="11903" xr:uid="{00000000-0005-0000-0000-0000802E0000}"/>
    <cellStyle name="Normal 15 8 5 2" xfId="11904" xr:uid="{00000000-0005-0000-0000-0000812E0000}"/>
    <cellStyle name="Normal 15 8 5 2 2" xfId="11905" xr:uid="{00000000-0005-0000-0000-0000822E0000}"/>
    <cellStyle name="Normal 15 8 5 3" xfId="11906" xr:uid="{00000000-0005-0000-0000-0000832E0000}"/>
    <cellStyle name="Normal 15 8 6" xfId="11907" xr:uid="{00000000-0005-0000-0000-0000842E0000}"/>
    <cellStyle name="Normal 15 8 6 2" xfId="11908" xr:uid="{00000000-0005-0000-0000-0000852E0000}"/>
    <cellStyle name="Normal 15 8 6 2 2" xfId="11909" xr:uid="{00000000-0005-0000-0000-0000862E0000}"/>
    <cellStyle name="Normal 15 8 6 3" xfId="11910" xr:uid="{00000000-0005-0000-0000-0000872E0000}"/>
    <cellStyle name="Normal 15 8 7" xfId="11911" xr:uid="{00000000-0005-0000-0000-0000882E0000}"/>
    <cellStyle name="Normal 15 8 7 2" xfId="11912" xr:uid="{00000000-0005-0000-0000-0000892E0000}"/>
    <cellStyle name="Normal 15 8 8" xfId="11913" xr:uid="{00000000-0005-0000-0000-00008A2E0000}"/>
    <cellStyle name="Normal 15 8 8 2" xfId="11914" xr:uid="{00000000-0005-0000-0000-00008B2E0000}"/>
    <cellStyle name="Normal 15 8 9" xfId="11915" xr:uid="{00000000-0005-0000-0000-00008C2E0000}"/>
    <cellStyle name="Normal 15 9" xfId="11916" xr:uid="{00000000-0005-0000-0000-00008D2E0000}"/>
    <cellStyle name="Normal 15 9 2" xfId="11917" xr:uid="{00000000-0005-0000-0000-00008E2E0000}"/>
    <cellStyle name="Normal 15 9 2 2" xfId="11918" xr:uid="{00000000-0005-0000-0000-00008F2E0000}"/>
    <cellStyle name="Normal 15 9 2 2 2" xfId="11919" xr:uid="{00000000-0005-0000-0000-0000902E0000}"/>
    <cellStyle name="Normal 15 9 2 3" xfId="11920" xr:uid="{00000000-0005-0000-0000-0000912E0000}"/>
    <cellStyle name="Normal 15 9 3" xfId="11921" xr:uid="{00000000-0005-0000-0000-0000922E0000}"/>
    <cellStyle name="Normal 15 9 3 2" xfId="11922" xr:uid="{00000000-0005-0000-0000-0000932E0000}"/>
    <cellStyle name="Normal 15 9 3 2 2" xfId="11923" xr:uid="{00000000-0005-0000-0000-0000942E0000}"/>
    <cellStyle name="Normal 15 9 3 3" xfId="11924" xr:uid="{00000000-0005-0000-0000-0000952E0000}"/>
    <cellStyle name="Normal 15 9 4" xfId="11925" xr:uid="{00000000-0005-0000-0000-0000962E0000}"/>
    <cellStyle name="Normal 15 9 4 2" xfId="11926" xr:uid="{00000000-0005-0000-0000-0000972E0000}"/>
    <cellStyle name="Normal 15 9 4 2 2" xfId="11927" xr:uid="{00000000-0005-0000-0000-0000982E0000}"/>
    <cellStyle name="Normal 15 9 4 3" xfId="11928" xr:uid="{00000000-0005-0000-0000-0000992E0000}"/>
    <cellStyle name="Normal 15 9 5" xfId="11929" xr:uid="{00000000-0005-0000-0000-00009A2E0000}"/>
    <cellStyle name="Normal 15 9 5 2" xfId="11930" xr:uid="{00000000-0005-0000-0000-00009B2E0000}"/>
    <cellStyle name="Normal 15 9 6" xfId="11931" xr:uid="{00000000-0005-0000-0000-00009C2E0000}"/>
    <cellStyle name="Normal 15 9 6 2" xfId="11932" xr:uid="{00000000-0005-0000-0000-00009D2E0000}"/>
    <cellStyle name="Normal 15 9 7" xfId="11933" xr:uid="{00000000-0005-0000-0000-00009E2E0000}"/>
    <cellStyle name="Normal 15_Confidential Information" xfId="11934" xr:uid="{00000000-0005-0000-0000-00009F2E0000}"/>
    <cellStyle name="Normal 16" xfId="11935" xr:uid="{00000000-0005-0000-0000-0000A02E0000}"/>
    <cellStyle name="Normal 17" xfId="11936" xr:uid="{00000000-0005-0000-0000-0000A12E0000}"/>
    <cellStyle name="Normal 18" xfId="11937" xr:uid="{00000000-0005-0000-0000-0000A22E0000}"/>
    <cellStyle name="Normal 18 2" xfId="11938" xr:uid="{00000000-0005-0000-0000-0000A32E0000}"/>
    <cellStyle name="Normal 18 2 10" xfId="11939" xr:uid="{00000000-0005-0000-0000-0000A42E0000}"/>
    <cellStyle name="Normal 18 2 10 2" xfId="11940" xr:uid="{00000000-0005-0000-0000-0000A52E0000}"/>
    <cellStyle name="Normal 18 2 10 2 2" xfId="11941" xr:uid="{00000000-0005-0000-0000-0000A62E0000}"/>
    <cellStyle name="Normal 18 2 10 3" xfId="11942" xr:uid="{00000000-0005-0000-0000-0000A72E0000}"/>
    <cellStyle name="Normal 18 2 11" xfId="11943" xr:uid="{00000000-0005-0000-0000-0000A82E0000}"/>
    <cellStyle name="Normal 18 2 11 2" xfId="11944" xr:uid="{00000000-0005-0000-0000-0000A92E0000}"/>
    <cellStyle name="Normal 18 2 11 2 2" xfId="11945" xr:uid="{00000000-0005-0000-0000-0000AA2E0000}"/>
    <cellStyle name="Normal 18 2 11 3" xfId="11946" xr:uid="{00000000-0005-0000-0000-0000AB2E0000}"/>
    <cellStyle name="Normal 18 2 12" xfId="11947" xr:uid="{00000000-0005-0000-0000-0000AC2E0000}"/>
    <cellStyle name="Normal 18 2 12 2" xfId="11948" xr:uid="{00000000-0005-0000-0000-0000AD2E0000}"/>
    <cellStyle name="Normal 18 2 12 2 2" xfId="11949" xr:uid="{00000000-0005-0000-0000-0000AE2E0000}"/>
    <cellStyle name="Normal 18 2 12 3" xfId="11950" xr:uid="{00000000-0005-0000-0000-0000AF2E0000}"/>
    <cellStyle name="Normal 18 2 13" xfId="11951" xr:uid="{00000000-0005-0000-0000-0000B02E0000}"/>
    <cellStyle name="Normal 18 2 13 2" xfId="11952" xr:uid="{00000000-0005-0000-0000-0000B12E0000}"/>
    <cellStyle name="Normal 18 2 14" xfId="11953" xr:uid="{00000000-0005-0000-0000-0000B22E0000}"/>
    <cellStyle name="Normal 18 2 14 2" xfId="11954" xr:uid="{00000000-0005-0000-0000-0000B32E0000}"/>
    <cellStyle name="Normal 18 2 15" xfId="11955" xr:uid="{00000000-0005-0000-0000-0000B42E0000}"/>
    <cellStyle name="Normal 18 2 2" xfId="11956" xr:uid="{00000000-0005-0000-0000-0000B52E0000}"/>
    <cellStyle name="Normal 18 2 2 10" xfId="11957" xr:uid="{00000000-0005-0000-0000-0000B62E0000}"/>
    <cellStyle name="Normal 18 2 2 10 2" xfId="11958" xr:uid="{00000000-0005-0000-0000-0000B72E0000}"/>
    <cellStyle name="Normal 18 2 2 10 2 2" xfId="11959" xr:uid="{00000000-0005-0000-0000-0000B82E0000}"/>
    <cellStyle name="Normal 18 2 2 10 3" xfId="11960" xr:uid="{00000000-0005-0000-0000-0000B92E0000}"/>
    <cellStyle name="Normal 18 2 2 11" xfId="11961" xr:uid="{00000000-0005-0000-0000-0000BA2E0000}"/>
    <cellStyle name="Normal 18 2 2 11 2" xfId="11962" xr:uid="{00000000-0005-0000-0000-0000BB2E0000}"/>
    <cellStyle name="Normal 18 2 2 12" xfId="11963" xr:uid="{00000000-0005-0000-0000-0000BC2E0000}"/>
    <cellStyle name="Normal 18 2 2 12 2" xfId="11964" xr:uid="{00000000-0005-0000-0000-0000BD2E0000}"/>
    <cellStyle name="Normal 18 2 2 13" xfId="11965" xr:uid="{00000000-0005-0000-0000-0000BE2E0000}"/>
    <cellStyle name="Normal 18 2 2 2" xfId="11966" xr:uid="{00000000-0005-0000-0000-0000BF2E0000}"/>
    <cellStyle name="Normal 18 2 2 2 10" xfId="11967" xr:uid="{00000000-0005-0000-0000-0000C02E0000}"/>
    <cellStyle name="Normal 18 2 2 2 10 2" xfId="11968" xr:uid="{00000000-0005-0000-0000-0000C12E0000}"/>
    <cellStyle name="Normal 18 2 2 2 11" xfId="11969" xr:uid="{00000000-0005-0000-0000-0000C22E0000}"/>
    <cellStyle name="Normal 18 2 2 2 2" xfId="11970" xr:uid="{00000000-0005-0000-0000-0000C32E0000}"/>
    <cellStyle name="Normal 18 2 2 2 2 2" xfId="11971" xr:uid="{00000000-0005-0000-0000-0000C42E0000}"/>
    <cellStyle name="Normal 18 2 2 2 2 2 2" xfId="11972" xr:uid="{00000000-0005-0000-0000-0000C52E0000}"/>
    <cellStyle name="Normal 18 2 2 2 2 2 2 2" xfId="11973" xr:uid="{00000000-0005-0000-0000-0000C62E0000}"/>
    <cellStyle name="Normal 18 2 2 2 2 2 2 2 2" xfId="11974" xr:uid="{00000000-0005-0000-0000-0000C72E0000}"/>
    <cellStyle name="Normal 18 2 2 2 2 2 2 3" xfId="11975" xr:uid="{00000000-0005-0000-0000-0000C82E0000}"/>
    <cellStyle name="Normal 18 2 2 2 2 2 3" xfId="11976" xr:uid="{00000000-0005-0000-0000-0000C92E0000}"/>
    <cellStyle name="Normal 18 2 2 2 2 2 3 2" xfId="11977" xr:uid="{00000000-0005-0000-0000-0000CA2E0000}"/>
    <cellStyle name="Normal 18 2 2 2 2 2 3 2 2" xfId="11978" xr:uid="{00000000-0005-0000-0000-0000CB2E0000}"/>
    <cellStyle name="Normal 18 2 2 2 2 2 3 3" xfId="11979" xr:uid="{00000000-0005-0000-0000-0000CC2E0000}"/>
    <cellStyle name="Normal 18 2 2 2 2 2 4" xfId="11980" xr:uid="{00000000-0005-0000-0000-0000CD2E0000}"/>
    <cellStyle name="Normal 18 2 2 2 2 2 4 2" xfId="11981" xr:uid="{00000000-0005-0000-0000-0000CE2E0000}"/>
    <cellStyle name="Normal 18 2 2 2 2 2 4 2 2" xfId="11982" xr:uid="{00000000-0005-0000-0000-0000CF2E0000}"/>
    <cellStyle name="Normal 18 2 2 2 2 2 4 3" xfId="11983" xr:uid="{00000000-0005-0000-0000-0000D02E0000}"/>
    <cellStyle name="Normal 18 2 2 2 2 2 5" xfId="11984" xr:uid="{00000000-0005-0000-0000-0000D12E0000}"/>
    <cellStyle name="Normal 18 2 2 2 2 2 5 2" xfId="11985" xr:uid="{00000000-0005-0000-0000-0000D22E0000}"/>
    <cellStyle name="Normal 18 2 2 2 2 2 6" xfId="11986" xr:uid="{00000000-0005-0000-0000-0000D32E0000}"/>
    <cellStyle name="Normal 18 2 2 2 2 2 6 2" xfId="11987" xr:uid="{00000000-0005-0000-0000-0000D42E0000}"/>
    <cellStyle name="Normal 18 2 2 2 2 2 7" xfId="11988" xr:uid="{00000000-0005-0000-0000-0000D52E0000}"/>
    <cellStyle name="Normal 18 2 2 2 2 3" xfId="11989" xr:uid="{00000000-0005-0000-0000-0000D62E0000}"/>
    <cellStyle name="Normal 18 2 2 2 2 3 2" xfId="11990" xr:uid="{00000000-0005-0000-0000-0000D72E0000}"/>
    <cellStyle name="Normal 18 2 2 2 2 3 2 2" xfId="11991" xr:uid="{00000000-0005-0000-0000-0000D82E0000}"/>
    <cellStyle name="Normal 18 2 2 2 2 3 2 2 2" xfId="11992" xr:uid="{00000000-0005-0000-0000-0000D92E0000}"/>
    <cellStyle name="Normal 18 2 2 2 2 3 2 3" xfId="11993" xr:uid="{00000000-0005-0000-0000-0000DA2E0000}"/>
    <cellStyle name="Normal 18 2 2 2 2 3 3" xfId="11994" xr:uid="{00000000-0005-0000-0000-0000DB2E0000}"/>
    <cellStyle name="Normal 18 2 2 2 2 3 3 2" xfId="11995" xr:uid="{00000000-0005-0000-0000-0000DC2E0000}"/>
    <cellStyle name="Normal 18 2 2 2 2 3 3 2 2" xfId="11996" xr:uid="{00000000-0005-0000-0000-0000DD2E0000}"/>
    <cellStyle name="Normal 18 2 2 2 2 3 3 3" xfId="11997" xr:uid="{00000000-0005-0000-0000-0000DE2E0000}"/>
    <cellStyle name="Normal 18 2 2 2 2 3 4" xfId="11998" xr:uid="{00000000-0005-0000-0000-0000DF2E0000}"/>
    <cellStyle name="Normal 18 2 2 2 2 3 4 2" xfId="11999" xr:uid="{00000000-0005-0000-0000-0000E02E0000}"/>
    <cellStyle name="Normal 18 2 2 2 2 3 4 2 2" xfId="12000" xr:uid="{00000000-0005-0000-0000-0000E12E0000}"/>
    <cellStyle name="Normal 18 2 2 2 2 3 4 3" xfId="12001" xr:uid="{00000000-0005-0000-0000-0000E22E0000}"/>
    <cellStyle name="Normal 18 2 2 2 2 3 5" xfId="12002" xr:uid="{00000000-0005-0000-0000-0000E32E0000}"/>
    <cellStyle name="Normal 18 2 2 2 2 3 5 2" xfId="12003" xr:uid="{00000000-0005-0000-0000-0000E42E0000}"/>
    <cellStyle name="Normal 18 2 2 2 2 3 6" xfId="12004" xr:uid="{00000000-0005-0000-0000-0000E52E0000}"/>
    <cellStyle name="Normal 18 2 2 2 2 3 6 2" xfId="12005" xr:uid="{00000000-0005-0000-0000-0000E62E0000}"/>
    <cellStyle name="Normal 18 2 2 2 2 3 7" xfId="12006" xr:uid="{00000000-0005-0000-0000-0000E72E0000}"/>
    <cellStyle name="Normal 18 2 2 2 2 4" xfId="12007" xr:uid="{00000000-0005-0000-0000-0000E82E0000}"/>
    <cellStyle name="Normal 18 2 2 2 2 4 2" xfId="12008" xr:uid="{00000000-0005-0000-0000-0000E92E0000}"/>
    <cellStyle name="Normal 18 2 2 2 2 4 2 2" xfId="12009" xr:uid="{00000000-0005-0000-0000-0000EA2E0000}"/>
    <cellStyle name="Normal 18 2 2 2 2 4 3" xfId="12010" xr:uid="{00000000-0005-0000-0000-0000EB2E0000}"/>
    <cellStyle name="Normal 18 2 2 2 2 5" xfId="12011" xr:uid="{00000000-0005-0000-0000-0000EC2E0000}"/>
    <cellStyle name="Normal 18 2 2 2 2 5 2" xfId="12012" xr:uid="{00000000-0005-0000-0000-0000ED2E0000}"/>
    <cellStyle name="Normal 18 2 2 2 2 5 2 2" xfId="12013" xr:uid="{00000000-0005-0000-0000-0000EE2E0000}"/>
    <cellStyle name="Normal 18 2 2 2 2 5 3" xfId="12014" xr:uid="{00000000-0005-0000-0000-0000EF2E0000}"/>
    <cellStyle name="Normal 18 2 2 2 2 6" xfId="12015" xr:uid="{00000000-0005-0000-0000-0000F02E0000}"/>
    <cellStyle name="Normal 18 2 2 2 2 6 2" xfId="12016" xr:uid="{00000000-0005-0000-0000-0000F12E0000}"/>
    <cellStyle name="Normal 18 2 2 2 2 6 2 2" xfId="12017" xr:uid="{00000000-0005-0000-0000-0000F22E0000}"/>
    <cellStyle name="Normal 18 2 2 2 2 6 3" xfId="12018" xr:uid="{00000000-0005-0000-0000-0000F32E0000}"/>
    <cellStyle name="Normal 18 2 2 2 2 7" xfId="12019" xr:uid="{00000000-0005-0000-0000-0000F42E0000}"/>
    <cellStyle name="Normal 18 2 2 2 2 7 2" xfId="12020" xr:uid="{00000000-0005-0000-0000-0000F52E0000}"/>
    <cellStyle name="Normal 18 2 2 2 2 8" xfId="12021" xr:uid="{00000000-0005-0000-0000-0000F62E0000}"/>
    <cellStyle name="Normal 18 2 2 2 2 8 2" xfId="12022" xr:uid="{00000000-0005-0000-0000-0000F72E0000}"/>
    <cellStyle name="Normal 18 2 2 2 2 9" xfId="12023" xr:uid="{00000000-0005-0000-0000-0000F82E0000}"/>
    <cellStyle name="Normal 18 2 2 2 3" xfId="12024" xr:uid="{00000000-0005-0000-0000-0000F92E0000}"/>
    <cellStyle name="Normal 18 2 2 2 3 2" xfId="12025" xr:uid="{00000000-0005-0000-0000-0000FA2E0000}"/>
    <cellStyle name="Normal 18 2 2 2 3 2 2" xfId="12026" xr:uid="{00000000-0005-0000-0000-0000FB2E0000}"/>
    <cellStyle name="Normal 18 2 2 2 3 2 2 2" xfId="12027" xr:uid="{00000000-0005-0000-0000-0000FC2E0000}"/>
    <cellStyle name="Normal 18 2 2 2 3 2 2 2 2" xfId="12028" xr:uid="{00000000-0005-0000-0000-0000FD2E0000}"/>
    <cellStyle name="Normal 18 2 2 2 3 2 2 3" xfId="12029" xr:uid="{00000000-0005-0000-0000-0000FE2E0000}"/>
    <cellStyle name="Normal 18 2 2 2 3 2 3" xfId="12030" xr:uid="{00000000-0005-0000-0000-0000FF2E0000}"/>
    <cellStyle name="Normal 18 2 2 2 3 2 3 2" xfId="12031" xr:uid="{00000000-0005-0000-0000-0000002F0000}"/>
    <cellStyle name="Normal 18 2 2 2 3 2 3 2 2" xfId="12032" xr:uid="{00000000-0005-0000-0000-0000012F0000}"/>
    <cellStyle name="Normal 18 2 2 2 3 2 3 3" xfId="12033" xr:uid="{00000000-0005-0000-0000-0000022F0000}"/>
    <cellStyle name="Normal 18 2 2 2 3 2 4" xfId="12034" xr:uid="{00000000-0005-0000-0000-0000032F0000}"/>
    <cellStyle name="Normal 18 2 2 2 3 2 4 2" xfId="12035" xr:uid="{00000000-0005-0000-0000-0000042F0000}"/>
    <cellStyle name="Normal 18 2 2 2 3 2 4 2 2" xfId="12036" xr:uid="{00000000-0005-0000-0000-0000052F0000}"/>
    <cellStyle name="Normal 18 2 2 2 3 2 4 3" xfId="12037" xr:uid="{00000000-0005-0000-0000-0000062F0000}"/>
    <cellStyle name="Normal 18 2 2 2 3 2 5" xfId="12038" xr:uid="{00000000-0005-0000-0000-0000072F0000}"/>
    <cellStyle name="Normal 18 2 2 2 3 2 5 2" xfId="12039" xr:uid="{00000000-0005-0000-0000-0000082F0000}"/>
    <cellStyle name="Normal 18 2 2 2 3 2 6" xfId="12040" xr:uid="{00000000-0005-0000-0000-0000092F0000}"/>
    <cellStyle name="Normal 18 2 2 2 3 2 6 2" xfId="12041" xr:uid="{00000000-0005-0000-0000-00000A2F0000}"/>
    <cellStyle name="Normal 18 2 2 2 3 2 7" xfId="12042" xr:uid="{00000000-0005-0000-0000-00000B2F0000}"/>
    <cellStyle name="Normal 18 2 2 2 3 3" xfId="12043" xr:uid="{00000000-0005-0000-0000-00000C2F0000}"/>
    <cellStyle name="Normal 18 2 2 2 3 3 2" xfId="12044" xr:uid="{00000000-0005-0000-0000-00000D2F0000}"/>
    <cellStyle name="Normal 18 2 2 2 3 3 2 2" xfId="12045" xr:uid="{00000000-0005-0000-0000-00000E2F0000}"/>
    <cellStyle name="Normal 18 2 2 2 3 3 3" xfId="12046" xr:uid="{00000000-0005-0000-0000-00000F2F0000}"/>
    <cellStyle name="Normal 18 2 2 2 3 4" xfId="12047" xr:uid="{00000000-0005-0000-0000-0000102F0000}"/>
    <cellStyle name="Normal 18 2 2 2 3 4 2" xfId="12048" xr:uid="{00000000-0005-0000-0000-0000112F0000}"/>
    <cellStyle name="Normal 18 2 2 2 3 4 2 2" xfId="12049" xr:uid="{00000000-0005-0000-0000-0000122F0000}"/>
    <cellStyle name="Normal 18 2 2 2 3 4 3" xfId="12050" xr:uid="{00000000-0005-0000-0000-0000132F0000}"/>
    <cellStyle name="Normal 18 2 2 2 3 5" xfId="12051" xr:uid="{00000000-0005-0000-0000-0000142F0000}"/>
    <cellStyle name="Normal 18 2 2 2 3 5 2" xfId="12052" xr:uid="{00000000-0005-0000-0000-0000152F0000}"/>
    <cellStyle name="Normal 18 2 2 2 3 5 2 2" xfId="12053" xr:uid="{00000000-0005-0000-0000-0000162F0000}"/>
    <cellStyle name="Normal 18 2 2 2 3 5 3" xfId="12054" xr:uid="{00000000-0005-0000-0000-0000172F0000}"/>
    <cellStyle name="Normal 18 2 2 2 3 6" xfId="12055" xr:uid="{00000000-0005-0000-0000-0000182F0000}"/>
    <cellStyle name="Normal 18 2 2 2 3 6 2" xfId="12056" xr:uid="{00000000-0005-0000-0000-0000192F0000}"/>
    <cellStyle name="Normal 18 2 2 2 3 7" xfId="12057" xr:uid="{00000000-0005-0000-0000-00001A2F0000}"/>
    <cellStyle name="Normal 18 2 2 2 3 7 2" xfId="12058" xr:uid="{00000000-0005-0000-0000-00001B2F0000}"/>
    <cellStyle name="Normal 18 2 2 2 3 8" xfId="12059" xr:uid="{00000000-0005-0000-0000-00001C2F0000}"/>
    <cellStyle name="Normal 18 2 2 2 4" xfId="12060" xr:uid="{00000000-0005-0000-0000-00001D2F0000}"/>
    <cellStyle name="Normal 18 2 2 2 4 2" xfId="12061" xr:uid="{00000000-0005-0000-0000-00001E2F0000}"/>
    <cellStyle name="Normal 18 2 2 2 4 2 2" xfId="12062" xr:uid="{00000000-0005-0000-0000-00001F2F0000}"/>
    <cellStyle name="Normal 18 2 2 2 4 2 2 2" xfId="12063" xr:uid="{00000000-0005-0000-0000-0000202F0000}"/>
    <cellStyle name="Normal 18 2 2 2 4 2 3" xfId="12064" xr:uid="{00000000-0005-0000-0000-0000212F0000}"/>
    <cellStyle name="Normal 18 2 2 2 4 3" xfId="12065" xr:uid="{00000000-0005-0000-0000-0000222F0000}"/>
    <cellStyle name="Normal 18 2 2 2 4 3 2" xfId="12066" xr:uid="{00000000-0005-0000-0000-0000232F0000}"/>
    <cellStyle name="Normal 18 2 2 2 4 3 2 2" xfId="12067" xr:uid="{00000000-0005-0000-0000-0000242F0000}"/>
    <cellStyle name="Normal 18 2 2 2 4 3 3" xfId="12068" xr:uid="{00000000-0005-0000-0000-0000252F0000}"/>
    <cellStyle name="Normal 18 2 2 2 4 4" xfId="12069" xr:uid="{00000000-0005-0000-0000-0000262F0000}"/>
    <cellStyle name="Normal 18 2 2 2 4 4 2" xfId="12070" xr:uid="{00000000-0005-0000-0000-0000272F0000}"/>
    <cellStyle name="Normal 18 2 2 2 4 4 2 2" xfId="12071" xr:uid="{00000000-0005-0000-0000-0000282F0000}"/>
    <cellStyle name="Normal 18 2 2 2 4 4 3" xfId="12072" xr:uid="{00000000-0005-0000-0000-0000292F0000}"/>
    <cellStyle name="Normal 18 2 2 2 4 5" xfId="12073" xr:uid="{00000000-0005-0000-0000-00002A2F0000}"/>
    <cellStyle name="Normal 18 2 2 2 4 5 2" xfId="12074" xr:uid="{00000000-0005-0000-0000-00002B2F0000}"/>
    <cellStyle name="Normal 18 2 2 2 4 6" xfId="12075" xr:uid="{00000000-0005-0000-0000-00002C2F0000}"/>
    <cellStyle name="Normal 18 2 2 2 4 6 2" xfId="12076" xr:uid="{00000000-0005-0000-0000-00002D2F0000}"/>
    <cellStyle name="Normal 18 2 2 2 4 7" xfId="12077" xr:uid="{00000000-0005-0000-0000-00002E2F0000}"/>
    <cellStyle name="Normal 18 2 2 2 5" xfId="12078" xr:uid="{00000000-0005-0000-0000-00002F2F0000}"/>
    <cellStyle name="Normal 18 2 2 2 5 2" xfId="12079" xr:uid="{00000000-0005-0000-0000-0000302F0000}"/>
    <cellStyle name="Normal 18 2 2 2 5 2 2" xfId="12080" xr:uid="{00000000-0005-0000-0000-0000312F0000}"/>
    <cellStyle name="Normal 18 2 2 2 5 2 2 2" xfId="12081" xr:uid="{00000000-0005-0000-0000-0000322F0000}"/>
    <cellStyle name="Normal 18 2 2 2 5 2 3" xfId="12082" xr:uid="{00000000-0005-0000-0000-0000332F0000}"/>
    <cellStyle name="Normal 18 2 2 2 5 3" xfId="12083" xr:uid="{00000000-0005-0000-0000-0000342F0000}"/>
    <cellStyle name="Normal 18 2 2 2 5 3 2" xfId="12084" xr:uid="{00000000-0005-0000-0000-0000352F0000}"/>
    <cellStyle name="Normal 18 2 2 2 5 3 2 2" xfId="12085" xr:uid="{00000000-0005-0000-0000-0000362F0000}"/>
    <cellStyle name="Normal 18 2 2 2 5 3 3" xfId="12086" xr:uid="{00000000-0005-0000-0000-0000372F0000}"/>
    <cellStyle name="Normal 18 2 2 2 5 4" xfId="12087" xr:uid="{00000000-0005-0000-0000-0000382F0000}"/>
    <cellStyle name="Normal 18 2 2 2 5 4 2" xfId="12088" xr:uid="{00000000-0005-0000-0000-0000392F0000}"/>
    <cellStyle name="Normal 18 2 2 2 5 4 2 2" xfId="12089" xr:uid="{00000000-0005-0000-0000-00003A2F0000}"/>
    <cellStyle name="Normal 18 2 2 2 5 4 3" xfId="12090" xr:uid="{00000000-0005-0000-0000-00003B2F0000}"/>
    <cellStyle name="Normal 18 2 2 2 5 5" xfId="12091" xr:uid="{00000000-0005-0000-0000-00003C2F0000}"/>
    <cellStyle name="Normal 18 2 2 2 5 5 2" xfId="12092" xr:uid="{00000000-0005-0000-0000-00003D2F0000}"/>
    <cellStyle name="Normal 18 2 2 2 5 6" xfId="12093" xr:uid="{00000000-0005-0000-0000-00003E2F0000}"/>
    <cellStyle name="Normal 18 2 2 2 5 6 2" xfId="12094" xr:uid="{00000000-0005-0000-0000-00003F2F0000}"/>
    <cellStyle name="Normal 18 2 2 2 5 7" xfId="12095" xr:uid="{00000000-0005-0000-0000-0000402F0000}"/>
    <cellStyle name="Normal 18 2 2 2 6" xfId="12096" xr:uid="{00000000-0005-0000-0000-0000412F0000}"/>
    <cellStyle name="Normal 18 2 2 2 6 2" xfId="12097" xr:uid="{00000000-0005-0000-0000-0000422F0000}"/>
    <cellStyle name="Normal 18 2 2 2 6 2 2" xfId="12098" xr:uid="{00000000-0005-0000-0000-0000432F0000}"/>
    <cellStyle name="Normal 18 2 2 2 6 3" xfId="12099" xr:uid="{00000000-0005-0000-0000-0000442F0000}"/>
    <cellStyle name="Normal 18 2 2 2 7" xfId="12100" xr:uid="{00000000-0005-0000-0000-0000452F0000}"/>
    <cellStyle name="Normal 18 2 2 2 7 2" xfId="12101" xr:uid="{00000000-0005-0000-0000-0000462F0000}"/>
    <cellStyle name="Normal 18 2 2 2 7 2 2" xfId="12102" xr:uid="{00000000-0005-0000-0000-0000472F0000}"/>
    <cellStyle name="Normal 18 2 2 2 7 3" xfId="12103" xr:uid="{00000000-0005-0000-0000-0000482F0000}"/>
    <cellStyle name="Normal 18 2 2 2 8" xfId="12104" xr:uid="{00000000-0005-0000-0000-0000492F0000}"/>
    <cellStyle name="Normal 18 2 2 2 8 2" xfId="12105" xr:uid="{00000000-0005-0000-0000-00004A2F0000}"/>
    <cellStyle name="Normal 18 2 2 2 8 2 2" xfId="12106" xr:uid="{00000000-0005-0000-0000-00004B2F0000}"/>
    <cellStyle name="Normal 18 2 2 2 8 3" xfId="12107" xr:uid="{00000000-0005-0000-0000-00004C2F0000}"/>
    <cellStyle name="Normal 18 2 2 2 9" xfId="12108" xr:uid="{00000000-0005-0000-0000-00004D2F0000}"/>
    <cellStyle name="Normal 18 2 2 2 9 2" xfId="12109" xr:uid="{00000000-0005-0000-0000-00004E2F0000}"/>
    <cellStyle name="Normal 18 2 2 3" xfId="12110" xr:uid="{00000000-0005-0000-0000-00004F2F0000}"/>
    <cellStyle name="Normal 18 2 2 3 10" xfId="12111" xr:uid="{00000000-0005-0000-0000-0000502F0000}"/>
    <cellStyle name="Normal 18 2 2 3 10 2" xfId="12112" xr:uid="{00000000-0005-0000-0000-0000512F0000}"/>
    <cellStyle name="Normal 18 2 2 3 11" xfId="12113" xr:uid="{00000000-0005-0000-0000-0000522F0000}"/>
    <cellStyle name="Normal 18 2 2 3 2" xfId="12114" xr:uid="{00000000-0005-0000-0000-0000532F0000}"/>
    <cellStyle name="Normal 18 2 2 3 2 2" xfId="12115" xr:uid="{00000000-0005-0000-0000-0000542F0000}"/>
    <cellStyle name="Normal 18 2 2 3 2 2 2" xfId="12116" xr:uid="{00000000-0005-0000-0000-0000552F0000}"/>
    <cellStyle name="Normal 18 2 2 3 2 2 2 2" xfId="12117" xr:uid="{00000000-0005-0000-0000-0000562F0000}"/>
    <cellStyle name="Normal 18 2 2 3 2 2 2 2 2" xfId="12118" xr:uid="{00000000-0005-0000-0000-0000572F0000}"/>
    <cellStyle name="Normal 18 2 2 3 2 2 2 3" xfId="12119" xr:uid="{00000000-0005-0000-0000-0000582F0000}"/>
    <cellStyle name="Normal 18 2 2 3 2 2 3" xfId="12120" xr:uid="{00000000-0005-0000-0000-0000592F0000}"/>
    <cellStyle name="Normal 18 2 2 3 2 2 3 2" xfId="12121" xr:uid="{00000000-0005-0000-0000-00005A2F0000}"/>
    <cellStyle name="Normal 18 2 2 3 2 2 3 2 2" xfId="12122" xr:uid="{00000000-0005-0000-0000-00005B2F0000}"/>
    <cellStyle name="Normal 18 2 2 3 2 2 3 3" xfId="12123" xr:uid="{00000000-0005-0000-0000-00005C2F0000}"/>
    <cellStyle name="Normal 18 2 2 3 2 2 4" xfId="12124" xr:uid="{00000000-0005-0000-0000-00005D2F0000}"/>
    <cellStyle name="Normal 18 2 2 3 2 2 4 2" xfId="12125" xr:uid="{00000000-0005-0000-0000-00005E2F0000}"/>
    <cellStyle name="Normal 18 2 2 3 2 2 4 2 2" xfId="12126" xr:uid="{00000000-0005-0000-0000-00005F2F0000}"/>
    <cellStyle name="Normal 18 2 2 3 2 2 4 3" xfId="12127" xr:uid="{00000000-0005-0000-0000-0000602F0000}"/>
    <cellStyle name="Normal 18 2 2 3 2 2 5" xfId="12128" xr:uid="{00000000-0005-0000-0000-0000612F0000}"/>
    <cellStyle name="Normal 18 2 2 3 2 2 5 2" xfId="12129" xr:uid="{00000000-0005-0000-0000-0000622F0000}"/>
    <cellStyle name="Normal 18 2 2 3 2 2 6" xfId="12130" xr:uid="{00000000-0005-0000-0000-0000632F0000}"/>
    <cellStyle name="Normal 18 2 2 3 2 2 6 2" xfId="12131" xr:uid="{00000000-0005-0000-0000-0000642F0000}"/>
    <cellStyle name="Normal 18 2 2 3 2 2 7" xfId="12132" xr:uid="{00000000-0005-0000-0000-0000652F0000}"/>
    <cellStyle name="Normal 18 2 2 3 2 3" xfId="12133" xr:uid="{00000000-0005-0000-0000-0000662F0000}"/>
    <cellStyle name="Normal 18 2 2 3 2 3 2" xfId="12134" xr:uid="{00000000-0005-0000-0000-0000672F0000}"/>
    <cellStyle name="Normal 18 2 2 3 2 3 2 2" xfId="12135" xr:uid="{00000000-0005-0000-0000-0000682F0000}"/>
    <cellStyle name="Normal 18 2 2 3 2 3 2 2 2" xfId="12136" xr:uid="{00000000-0005-0000-0000-0000692F0000}"/>
    <cellStyle name="Normal 18 2 2 3 2 3 2 3" xfId="12137" xr:uid="{00000000-0005-0000-0000-00006A2F0000}"/>
    <cellStyle name="Normal 18 2 2 3 2 3 3" xfId="12138" xr:uid="{00000000-0005-0000-0000-00006B2F0000}"/>
    <cellStyle name="Normal 18 2 2 3 2 3 3 2" xfId="12139" xr:uid="{00000000-0005-0000-0000-00006C2F0000}"/>
    <cellStyle name="Normal 18 2 2 3 2 3 3 2 2" xfId="12140" xr:uid="{00000000-0005-0000-0000-00006D2F0000}"/>
    <cellStyle name="Normal 18 2 2 3 2 3 3 3" xfId="12141" xr:uid="{00000000-0005-0000-0000-00006E2F0000}"/>
    <cellStyle name="Normal 18 2 2 3 2 3 4" xfId="12142" xr:uid="{00000000-0005-0000-0000-00006F2F0000}"/>
    <cellStyle name="Normal 18 2 2 3 2 3 4 2" xfId="12143" xr:uid="{00000000-0005-0000-0000-0000702F0000}"/>
    <cellStyle name="Normal 18 2 2 3 2 3 4 2 2" xfId="12144" xr:uid="{00000000-0005-0000-0000-0000712F0000}"/>
    <cellStyle name="Normal 18 2 2 3 2 3 4 3" xfId="12145" xr:uid="{00000000-0005-0000-0000-0000722F0000}"/>
    <cellStyle name="Normal 18 2 2 3 2 3 5" xfId="12146" xr:uid="{00000000-0005-0000-0000-0000732F0000}"/>
    <cellStyle name="Normal 18 2 2 3 2 3 5 2" xfId="12147" xr:uid="{00000000-0005-0000-0000-0000742F0000}"/>
    <cellStyle name="Normal 18 2 2 3 2 3 6" xfId="12148" xr:uid="{00000000-0005-0000-0000-0000752F0000}"/>
    <cellStyle name="Normal 18 2 2 3 2 3 6 2" xfId="12149" xr:uid="{00000000-0005-0000-0000-0000762F0000}"/>
    <cellStyle name="Normal 18 2 2 3 2 3 7" xfId="12150" xr:uid="{00000000-0005-0000-0000-0000772F0000}"/>
    <cellStyle name="Normal 18 2 2 3 2 4" xfId="12151" xr:uid="{00000000-0005-0000-0000-0000782F0000}"/>
    <cellStyle name="Normal 18 2 2 3 2 4 2" xfId="12152" xr:uid="{00000000-0005-0000-0000-0000792F0000}"/>
    <cellStyle name="Normal 18 2 2 3 2 4 2 2" xfId="12153" xr:uid="{00000000-0005-0000-0000-00007A2F0000}"/>
    <cellStyle name="Normal 18 2 2 3 2 4 3" xfId="12154" xr:uid="{00000000-0005-0000-0000-00007B2F0000}"/>
    <cellStyle name="Normal 18 2 2 3 2 5" xfId="12155" xr:uid="{00000000-0005-0000-0000-00007C2F0000}"/>
    <cellStyle name="Normal 18 2 2 3 2 5 2" xfId="12156" xr:uid="{00000000-0005-0000-0000-00007D2F0000}"/>
    <cellStyle name="Normal 18 2 2 3 2 5 2 2" xfId="12157" xr:uid="{00000000-0005-0000-0000-00007E2F0000}"/>
    <cellStyle name="Normal 18 2 2 3 2 5 3" xfId="12158" xr:uid="{00000000-0005-0000-0000-00007F2F0000}"/>
    <cellStyle name="Normal 18 2 2 3 2 6" xfId="12159" xr:uid="{00000000-0005-0000-0000-0000802F0000}"/>
    <cellStyle name="Normal 18 2 2 3 2 6 2" xfId="12160" xr:uid="{00000000-0005-0000-0000-0000812F0000}"/>
    <cellStyle name="Normal 18 2 2 3 2 6 2 2" xfId="12161" xr:uid="{00000000-0005-0000-0000-0000822F0000}"/>
    <cellStyle name="Normal 18 2 2 3 2 6 3" xfId="12162" xr:uid="{00000000-0005-0000-0000-0000832F0000}"/>
    <cellStyle name="Normal 18 2 2 3 2 7" xfId="12163" xr:uid="{00000000-0005-0000-0000-0000842F0000}"/>
    <cellStyle name="Normal 18 2 2 3 2 7 2" xfId="12164" xr:uid="{00000000-0005-0000-0000-0000852F0000}"/>
    <cellStyle name="Normal 18 2 2 3 2 8" xfId="12165" xr:uid="{00000000-0005-0000-0000-0000862F0000}"/>
    <cellStyle name="Normal 18 2 2 3 2 8 2" xfId="12166" xr:uid="{00000000-0005-0000-0000-0000872F0000}"/>
    <cellStyle name="Normal 18 2 2 3 2 9" xfId="12167" xr:uid="{00000000-0005-0000-0000-0000882F0000}"/>
    <cellStyle name="Normal 18 2 2 3 3" xfId="12168" xr:uid="{00000000-0005-0000-0000-0000892F0000}"/>
    <cellStyle name="Normal 18 2 2 3 3 2" xfId="12169" xr:uid="{00000000-0005-0000-0000-00008A2F0000}"/>
    <cellStyle name="Normal 18 2 2 3 3 2 2" xfId="12170" xr:uid="{00000000-0005-0000-0000-00008B2F0000}"/>
    <cellStyle name="Normal 18 2 2 3 3 2 2 2" xfId="12171" xr:uid="{00000000-0005-0000-0000-00008C2F0000}"/>
    <cellStyle name="Normal 18 2 2 3 3 2 2 2 2" xfId="12172" xr:uid="{00000000-0005-0000-0000-00008D2F0000}"/>
    <cellStyle name="Normal 18 2 2 3 3 2 2 3" xfId="12173" xr:uid="{00000000-0005-0000-0000-00008E2F0000}"/>
    <cellStyle name="Normal 18 2 2 3 3 2 3" xfId="12174" xr:uid="{00000000-0005-0000-0000-00008F2F0000}"/>
    <cellStyle name="Normal 18 2 2 3 3 2 3 2" xfId="12175" xr:uid="{00000000-0005-0000-0000-0000902F0000}"/>
    <cellStyle name="Normal 18 2 2 3 3 2 3 2 2" xfId="12176" xr:uid="{00000000-0005-0000-0000-0000912F0000}"/>
    <cellStyle name="Normal 18 2 2 3 3 2 3 3" xfId="12177" xr:uid="{00000000-0005-0000-0000-0000922F0000}"/>
    <cellStyle name="Normal 18 2 2 3 3 2 4" xfId="12178" xr:uid="{00000000-0005-0000-0000-0000932F0000}"/>
    <cellStyle name="Normal 18 2 2 3 3 2 4 2" xfId="12179" xr:uid="{00000000-0005-0000-0000-0000942F0000}"/>
    <cellStyle name="Normal 18 2 2 3 3 2 4 2 2" xfId="12180" xr:uid="{00000000-0005-0000-0000-0000952F0000}"/>
    <cellStyle name="Normal 18 2 2 3 3 2 4 3" xfId="12181" xr:uid="{00000000-0005-0000-0000-0000962F0000}"/>
    <cellStyle name="Normal 18 2 2 3 3 2 5" xfId="12182" xr:uid="{00000000-0005-0000-0000-0000972F0000}"/>
    <cellStyle name="Normal 18 2 2 3 3 2 5 2" xfId="12183" xr:uid="{00000000-0005-0000-0000-0000982F0000}"/>
    <cellStyle name="Normal 18 2 2 3 3 2 6" xfId="12184" xr:uid="{00000000-0005-0000-0000-0000992F0000}"/>
    <cellStyle name="Normal 18 2 2 3 3 2 6 2" xfId="12185" xr:uid="{00000000-0005-0000-0000-00009A2F0000}"/>
    <cellStyle name="Normal 18 2 2 3 3 2 7" xfId="12186" xr:uid="{00000000-0005-0000-0000-00009B2F0000}"/>
    <cellStyle name="Normal 18 2 2 3 3 3" xfId="12187" xr:uid="{00000000-0005-0000-0000-00009C2F0000}"/>
    <cellStyle name="Normal 18 2 2 3 3 3 2" xfId="12188" xr:uid="{00000000-0005-0000-0000-00009D2F0000}"/>
    <cellStyle name="Normal 18 2 2 3 3 3 2 2" xfId="12189" xr:uid="{00000000-0005-0000-0000-00009E2F0000}"/>
    <cellStyle name="Normal 18 2 2 3 3 3 3" xfId="12190" xr:uid="{00000000-0005-0000-0000-00009F2F0000}"/>
    <cellStyle name="Normal 18 2 2 3 3 4" xfId="12191" xr:uid="{00000000-0005-0000-0000-0000A02F0000}"/>
    <cellStyle name="Normal 18 2 2 3 3 4 2" xfId="12192" xr:uid="{00000000-0005-0000-0000-0000A12F0000}"/>
    <cellStyle name="Normal 18 2 2 3 3 4 2 2" xfId="12193" xr:uid="{00000000-0005-0000-0000-0000A22F0000}"/>
    <cellStyle name="Normal 18 2 2 3 3 4 3" xfId="12194" xr:uid="{00000000-0005-0000-0000-0000A32F0000}"/>
    <cellStyle name="Normal 18 2 2 3 3 5" xfId="12195" xr:uid="{00000000-0005-0000-0000-0000A42F0000}"/>
    <cellStyle name="Normal 18 2 2 3 3 5 2" xfId="12196" xr:uid="{00000000-0005-0000-0000-0000A52F0000}"/>
    <cellStyle name="Normal 18 2 2 3 3 5 2 2" xfId="12197" xr:uid="{00000000-0005-0000-0000-0000A62F0000}"/>
    <cellStyle name="Normal 18 2 2 3 3 5 3" xfId="12198" xr:uid="{00000000-0005-0000-0000-0000A72F0000}"/>
    <cellStyle name="Normal 18 2 2 3 3 6" xfId="12199" xr:uid="{00000000-0005-0000-0000-0000A82F0000}"/>
    <cellStyle name="Normal 18 2 2 3 3 6 2" xfId="12200" xr:uid="{00000000-0005-0000-0000-0000A92F0000}"/>
    <cellStyle name="Normal 18 2 2 3 3 7" xfId="12201" xr:uid="{00000000-0005-0000-0000-0000AA2F0000}"/>
    <cellStyle name="Normal 18 2 2 3 3 7 2" xfId="12202" xr:uid="{00000000-0005-0000-0000-0000AB2F0000}"/>
    <cellStyle name="Normal 18 2 2 3 3 8" xfId="12203" xr:uid="{00000000-0005-0000-0000-0000AC2F0000}"/>
    <cellStyle name="Normal 18 2 2 3 4" xfId="12204" xr:uid="{00000000-0005-0000-0000-0000AD2F0000}"/>
    <cellStyle name="Normal 18 2 2 3 4 2" xfId="12205" xr:uid="{00000000-0005-0000-0000-0000AE2F0000}"/>
    <cellStyle name="Normal 18 2 2 3 4 2 2" xfId="12206" xr:uid="{00000000-0005-0000-0000-0000AF2F0000}"/>
    <cellStyle name="Normal 18 2 2 3 4 2 2 2" xfId="12207" xr:uid="{00000000-0005-0000-0000-0000B02F0000}"/>
    <cellStyle name="Normal 18 2 2 3 4 2 3" xfId="12208" xr:uid="{00000000-0005-0000-0000-0000B12F0000}"/>
    <cellStyle name="Normal 18 2 2 3 4 3" xfId="12209" xr:uid="{00000000-0005-0000-0000-0000B22F0000}"/>
    <cellStyle name="Normal 18 2 2 3 4 3 2" xfId="12210" xr:uid="{00000000-0005-0000-0000-0000B32F0000}"/>
    <cellStyle name="Normal 18 2 2 3 4 3 2 2" xfId="12211" xr:uid="{00000000-0005-0000-0000-0000B42F0000}"/>
    <cellStyle name="Normal 18 2 2 3 4 3 3" xfId="12212" xr:uid="{00000000-0005-0000-0000-0000B52F0000}"/>
    <cellStyle name="Normal 18 2 2 3 4 4" xfId="12213" xr:uid="{00000000-0005-0000-0000-0000B62F0000}"/>
    <cellStyle name="Normal 18 2 2 3 4 4 2" xfId="12214" xr:uid="{00000000-0005-0000-0000-0000B72F0000}"/>
    <cellStyle name="Normal 18 2 2 3 4 4 2 2" xfId="12215" xr:uid="{00000000-0005-0000-0000-0000B82F0000}"/>
    <cellStyle name="Normal 18 2 2 3 4 4 3" xfId="12216" xr:uid="{00000000-0005-0000-0000-0000B92F0000}"/>
    <cellStyle name="Normal 18 2 2 3 4 5" xfId="12217" xr:uid="{00000000-0005-0000-0000-0000BA2F0000}"/>
    <cellStyle name="Normal 18 2 2 3 4 5 2" xfId="12218" xr:uid="{00000000-0005-0000-0000-0000BB2F0000}"/>
    <cellStyle name="Normal 18 2 2 3 4 6" xfId="12219" xr:uid="{00000000-0005-0000-0000-0000BC2F0000}"/>
    <cellStyle name="Normal 18 2 2 3 4 6 2" xfId="12220" xr:uid="{00000000-0005-0000-0000-0000BD2F0000}"/>
    <cellStyle name="Normal 18 2 2 3 4 7" xfId="12221" xr:uid="{00000000-0005-0000-0000-0000BE2F0000}"/>
    <cellStyle name="Normal 18 2 2 3 5" xfId="12222" xr:uid="{00000000-0005-0000-0000-0000BF2F0000}"/>
    <cellStyle name="Normal 18 2 2 3 5 2" xfId="12223" xr:uid="{00000000-0005-0000-0000-0000C02F0000}"/>
    <cellStyle name="Normal 18 2 2 3 5 2 2" xfId="12224" xr:uid="{00000000-0005-0000-0000-0000C12F0000}"/>
    <cellStyle name="Normal 18 2 2 3 5 2 2 2" xfId="12225" xr:uid="{00000000-0005-0000-0000-0000C22F0000}"/>
    <cellStyle name="Normal 18 2 2 3 5 2 3" xfId="12226" xr:uid="{00000000-0005-0000-0000-0000C32F0000}"/>
    <cellStyle name="Normal 18 2 2 3 5 3" xfId="12227" xr:uid="{00000000-0005-0000-0000-0000C42F0000}"/>
    <cellStyle name="Normal 18 2 2 3 5 3 2" xfId="12228" xr:uid="{00000000-0005-0000-0000-0000C52F0000}"/>
    <cellStyle name="Normal 18 2 2 3 5 3 2 2" xfId="12229" xr:uid="{00000000-0005-0000-0000-0000C62F0000}"/>
    <cellStyle name="Normal 18 2 2 3 5 3 3" xfId="12230" xr:uid="{00000000-0005-0000-0000-0000C72F0000}"/>
    <cellStyle name="Normal 18 2 2 3 5 4" xfId="12231" xr:uid="{00000000-0005-0000-0000-0000C82F0000}"/>
    <cellStyle name="Normal 18 2 2 3 5 4 2" xfId="12232" xr:uid="{00000000-0005-0000-0000-0000C92F0000}"/>
    <cellStyle name="Normal 18 2 2 3 5 4 2 2" xfId="12233" xr:uid="{00000000-0005-0000-0000-0000CA2F0000}"/>
    <cellStyle name="Normal 18 2 2 3 5 4 3" xfId="12234" xr:uid="{00000000-0005-0000-0000-0000CB2F0000}"/>
    <cellStyle name="Normal 18 2 2 3 5 5" xfId="12235" xr:uid="{00000000-0005-0000-0000-0000CC2F0000}"/>
    <cellStyle name="Normal 18 2 2 3 5 5 2" xfId="12236" xr:uid="{00000000-0005-0000-0000-0000CD2F0000}"/>
    <cellStyle name="Normal 18 2 2 3 5 6" xfId="12237" xr:uid="{00000000-0005-0000-0000-0000CE2F0000}"/>
    <cellStyle name="Normal 18 2 2 3 5 6 2" xfId="12238" xr:uid="{00000000-0005-0000-0000-0000CF2F0000}"/>
    <cellStyle name="Normal 18 2 2 3 5 7" xfId="12239" xr:uid="{00000000-0005-0000-0000-0000D02F0000}"/>
    <cellStyle name="Normal 18 2 2 3 6" xfId="12240" xr:uid="{00000000-0005-0000-0000-0000D12F0000}"/>
    <cellStyle name="Normal 18 2 2 3 6 2" xfId="12241" xr:uid="{00000000-0005-0000-0000-0000D22F0000}"/>
    <cellStyle name="Normal 18 2 2 3 6 2 2" xfId="12242" xr:uid="{00000000-0005-0000-0000-0000D32F0000}"/>
    <cellStyle name="Normal 18 2 2 3 6 3" xfId="12243" xr:uid="{00000000-0005-0000-0000-0000D42F0000}"/>
    <cellStyle name="Normal 18 2 2 3 7" xfId="12244" xr:uid="{00000000-0005-0000-0000-0000D52F0000}"/>
    <cellStyle name="Normal 18 2 2 3 7 2" xfId="12245" xr:uid="{00000000-0005-0000-0000-0000D62F0000}"/>
    <cellStyle name="Normal 18 2 2 3 7 2 2" xfId="12246" xr:uid="{00000000-0005-0000-0000-0000D72F0000}"/>
    <cellStyle name="Normal 18 2 2 3 7 3" xfId="12247" xr:uid="{00000000-0005-0000-0000-0000D82F0000}"/>
    <cellStyle name="Normal 18 2 2 3 8" xfId="12248" xr:uid="{00000000-0005-0000-0000-0000D92F0000}"/>
    <cellStyle name="Normal 18 2 2 3 8 2" xfId="12249" xr:uid="{00000000-0005-0000-0000-0000DA2F0000}"/>
    <cellStyle name="Normal 18 2 2 3 8 2 2" xfId="12250" xr:uid="{00000000-0005-0000-0000-0000DB2F0000}"/>
    <cellStyle name="Normal 18 2 2 3 8 3" xfId="12251" xr:uid="{00000000-0005-0000-0000-0000DC2F0000}"/>
    <cellStyle name="Normal 18 2 2 3 9" xfId="12252" xr:uid="{00000000-0005-0000-0000-0000DD2F0000}"/>
    <cellStyle name="Normal 18 2 2 3 9 2" xfId="12253" xr:uid="{00000000-0005-0000-0000-0000DE2F0000}"/>
    <cellStyle name="Normal 18 2 2 4" xfId="12254" xr:uid="{00000000-0005-0000-0000-0000DF2F0000}"/>
    <cellStyle name="Normal 18 2 2 4 2" xfId="12255" xr:uid="{00000000-0005-0000-0000-0000E02F0000}"/>
    <cellStyle name="Normal 18 2 2 4 2 2" xfId="12256" xr:uid="{00000000-0005-0000-0000-0000E12F0000}"/>
    <cellStyle name="Normal 18 2 2 4 2 2 2" xfId="12257" xr:uid="{00000000-0005-0000-0000-0000E22F0000}"/>
    <cellStyle name="Normal 18 2 2 4 2 2 2 2" xfId="12258" xr:uid="{00000000-0005-0000-0000-0000E32F0000}"/>
    <cellStyle name="Normal 18 2 2 4 2 2 3" xfId="12259" xr:uid="{00000000-0005-0000-0000-0000E42F0000}"/>
    <cellStyle name="Normal 18 2 2 4 2 3" xfId="12260" xr:uid="{00000000-0005-0000-0000-0000E52F0000}"/>
    <cellStyle name="Normal 18 2 2 4 2 3 2" xfId="12261" xr:uid="{00000000-0005-0000-0000-0000E62F0000}"/>
    <cellStyle name="Normal 18 2 2 4 2 3 2 2" xfId="12262" xr:uid="{00000000-0005-0000-0000-0000E72F0000}"/>
    <cellStyle name="Normal 18 2 2 4 2 3 3" xfId="12263" xr:uid="{00000000-0005-0000-0000-0000E82F0000}"/>
    <cellStyle name="Normal 18 2 2 4 2 4" xfId="12264" xr:uid="{00000000-0005-0000-0000-0000E92F0000}"/>
    <cellStyle name="Normal 18 2 2 4 2 4 2" xfId="12265" xr:uid="{00000000-0005-0000-0000-0000EA2F0000}"/>
    <cellStyle name="Normal 18 2 2 4 2 4 2 2" xfId="12266" xr:uid="{00000000-0005-0000-0000-0000EB2F0000}"/>
    <cellStyle name="Normal 18 2 2 4 2 4 3" xfId="12267" xr:uid="{00000000-0005-0000-0000-0000EC2F0000}"/>
    <cellStyle name="Normal 18 2 2 4 2 5" xfId="12268" xr:uid="{00000000-0005-0000-0000-0000ED2F0000}"/>
    <cellStyle name="Normal 18 2 2 4 2 5 2" xfId="12269" xr:uid="{00000000-0005-0000-0000-0000EE2F0000}"/>
    <cellStyle name="Normal 18 2 2 4 2 6" xfId="12270" xr:uid="{00000000-0005-0000-0000-0000EF2F0000}"/>
    <cellStyle name="Normal 18 2 2 4 2 6 2" xfId="12271" xr:uid="{00000000-0005-0000-0000-0000F02F0000}"/>
    <cellStyle name="Normal 18 2 2 4 2 7" xfId="12272" xr:uid="{00000000-0005-0000-0000-0000F12F0000}"/>
    <cellStyle name="Normal 18 2 2 4 3" xfId="12273" xr:uid="{00000000-0005-0000-0000-0000F22F0000}"/>
    <cellStyle name="Normal 18 2 2 4 3 2" xfId="12274" xr:uid="{00000000-0005-0000-0000-0000F32F0000}"/>
    <cellStyle name="Normal 18 2 2 4 3 2 2" xfId="12275" xr:uid="{00000000-0005-0000-0000-0000F42F0000}"/>
    <cellStyle name="Normal 18 2 2 4 3 2 2 2" xfId="12276" xr:uid="{00000000-0005-0000-0000-0000F52F0000}"/>
    <cellStyle name="Normal 18 2 2 4 3 2 3" xfId="12277" xr:uid="{00000000-0005-0000-0000-0000F62F0000}"/>
    <cellStyle name="Normal 18 2 2 4 3 3" xfId="12278" xr:uid="{00000000-0005-0000-0000-0000F72F0000}"/>
    <cellStyle name="Normal 18 2 2 4 3 3 2" xfId="12279" xr:uid="{00000000-0005-0000-0000-0000F82F0000}"/>
    <cellStyle name="Normal 18 2 2 4 3 3 2 2" xfId="12280" xr:uid="{00000000-0005-0000-0000-0000F92F0000}"/>
    <cellStyle name="Normal 18 2 2 4 3 3 3" xfId="12281" xr:uid="{00000000-0005-0000-0000-0000FA2F0000}"/>
    <cellStyle name="Normal 18 2 2 4 3 4" xfId="12282" xr:uid="{00000000-0005-0000-0000-0000FB2F0000}"/>
    <cellStyle name="Normal 18 2 2 4 3 4 2" xfId="12283" xr:uid="{00000000-0005-0000-0000-0000FC2F0000}"/>
    <cellStyle name="Normal 18 2 2 4 3 4 2 2" xfId="12284" xr:uid="{00000000-0005-0000-0000-0000FD2F0000}"/>
    <cellStyle name="Normal 18 2 2 4 3 4 3" xfId="12285" xr:uid="{00000000-0005-0000-0000-0000FE2F0000}"/>
    <cellStyle name="Normal 18 2 2 4 3 5" xfId="12286" xr:uid="{00000000-0005-0000-0000-0000FF2F0000}"/>
    <cellStyle name="Normal 18 2 2 4 3 5 2" xfId="12287" xr:uid="{00000000-0005-0000-0000-000000300000}"/>
    <cellStyle name="Normal 18 2 2 4 3 6" xfId="12288" xr:uid="{00000000-0005-0000-0000-000001300000}"/>
    <cellStyle name="Normal 18 2 2 4 3 6 2" xfId="12289" xr:uid="{00000000-0005-0000-0000-000002300000}"/>
    <cellStyle name="Normal 18 2 2 4 3 7" xfId="12290" xr:uid="{00000000-0005-0000-0000-000003300000}"/>
    <cellStyle name="Normal 18 2 2 4 4" xfId="12291" xr:uid="{00000000-0005-0000-0000-000004300000}"/>
    <cellStyle name="Normal 18 2 2 4 4 2" xfId="12292" xr:uid="{00000000-0005-0000-0000-000005300000}"/>
    <cellStyle name="Normal 18 2 2 4 4 2 2" xfId="12293" xr:uid="{00000000-0005-0000-0000-000006300000}"/>
    <cellStyle name="Normal 18 2 2 4 4 3" xfId="12294" xr:uid="{00000000-0005-0000-0000-000007300000}"/>
    <cellStyle name="Normal 18 2 2 4 5" xfId="12295" xr:uid="{00000000-0005-0000-0000-000008300000}"/>
    <cellStyle name="Normal 18 2 2 4 5 2" xfId="12296" xr:uid="{00000000-0005-0000-0000-000009300000}"/>
    <cellStyle name="Normal 18 2 2 4 5 2 2" xfId="12297" xr:uid="{00000000-0005-0000-0000-00000A300000}"/>
    <cellStyle name="Normal 18 2 2 4 5 3" xfId="12298" xr:uid="{00000000-0005-0000-0000-00000B300000}"/>
    <cellStyle name="Normal 18 2 2 4 6" xfId="12299" xr:uid="{00000000-0005-0000-0000-00000C300000}"/>
    <cellStyle name="Normal 18 2 2 4 6 2" xfId="12300" xr:uid="{00000000-0005-0000-0000-00000D300000}"/>
    <cellStyle name="Normal 18 2 2 4 6 2 2" xfId="12301" xr:uid="{00000000-0005-0000-0000-00000E300000}"/>
    <cellStyle name="Normal 18 2 2 4 6 3" xfId="12302" xr:uid="{00000000-0005-0000-0000-00000F300000}"/>
    <cellStyle name="Normal 18 2 2 4 7" xfId="12303" xr:uid="{00000000-0005-0000-0000-000010300000}"/>
    <cellStyle name="Normal 18 2 2 4 7 2" xfId="12304" xr:uid="{00000000-0005-0000-0000-000011300000}"/>
    <cellStyle name="Normal 18 2 2 4 8" xfId="12305" xr:uid="{00000000-0005-0000-0000-000012300000}"/>
    <cellStyle name="Normal 18 2 2 4 8 2" xfId="12306" xr:uid="{00000000-0005-0000-0000-000013300000}"/>
    <cellStyle name="Normal 18 2 2 4 9" xfId="12307" xr:uid="{00000000-0005-0000-0000-000014300000}"/>
    <cellStyle name="Normal 18 2 2 5" xfId="12308" xr:uid="{00000000-0005-0000-0000-000015300000}"/>
    <cellStyle name="Normal 18 2 2 5 2" xfId="12309" xr:uid="{00000000-0005-0000-0000-000016300000}"/>
    <cellStyle name="Normal 18 2 2 5 2 2" xfId="12310" xr:uid="{00000000-0005-0000-0000-000017300000}"/>
    <cellStyle name="Normal 18 2 2 5 2 2 2" xfId="12311" xr:uid="{00000000-0005-0000-0000-000018300000}"/>
    <cellStyle name="Normal 18 2 2 5 2 2 2 2" xfId="12312" xr:uid="{00000000-0005-0000-0000-000019300000}"/>
    <cellStyle name="Normal 18 2 2 5 2 2 3" xfId="12313" xr:uid="{00000000-0005-0000-0000-00001A300000}"/>
    <cellStyle name="Normal 18 2 2 5 2 3" xfId="12314" xr:uid="{00000000-0005-0000-0000-00001B300000}"/>
    <cellStyle name="Normal 18 2 2 5 2 3 2" xfId="12315" xr:uid="{00000000-0005-0000-0000-00001C300000}"/>
    <cellStyle name="Normal 18 2 2 5 2 3 2 2" xfId="12316" xr:uid="{00000000-0005-0000-0000-00001D300000}"/>
    <cellStyle name="Normal 18 2 2 5 2 3 3" xfId="12317" xr:uid="{00000000-0005-0000-0000-00001E300000}"/>
    <cellStyle name="Normal 18 2 2 5 2 4" xfId="12318" xr:uid="{00000000-0005-0000-0000-00001F300000}"/>
    <cellStyle name="Normal 18 2 2 5 2 4 2" xfId="12319" xr:uid="{00000000-0005-0000-0000-000020300000}"/>
    <cellStyle name="Normal 18 2 2 5 2 4 2 2" xfId="12320" xr:uid="{00000000-0005-0000-0000-000021300000}"/>
    <cellStyle name="Normal 18 2 2 5 2 4 3" xfId="12321" xr:uid="{00000000-0005-0000-0000-000022300000}"/>
    <cellStyle name="Normal 18 2 2 5 2 5" xfId="12322" xr:uid="{00000000-0005-0000-0000-000023300000}"/>
    <cellStyle name="Normal 18 2 2 5 2 5 2" xfId="12323" xr:uid="{00000000-0005-0000-0000-000024300000}"/>
    <cellStyle name="Normal 18 2 2 5 2 6" xfId="12324" xr:uid="{00000000-0005-0000-0000-000025300000}"/>
    <cellStyle name="Normal 18 2 2 5 2 6 2" xfId="12325" xr:uid="{00000000-0005-0000-0000-000026300000}"/>
    <cellStyle name="Normal 18 2 2 5 2 7" xfId="12326" xr:uid="{00000000-0005-0000-0000-000027300000}"/>
    <cellStyle name="Normal 18 2 2 5 3" xfId="12327" xr:uid="{00000000-0005-0000-0000-000028300000}"/>
    <cellStyle name="Normal 18 2 2 5 3 2" xfId="12328" xr:uid="{00000000-0005-0000-0000-000029300000}"/>
    <cellStyle name="Normal 18 2 2 5 3 2 2" xfId="12329" xr:uid="{00000000-0005-0000-0000-00002A300000}"/>
    <cellStyle name="Normal 18 2 2 5 3 3" xfId="12330" xr:uid="{00000000-0005-0000-0000-00002B300000}"/>
    <cellStyle name="Normal 18 2 2 5 4" xfId="12331" xr:uid="{00000000-0005-0000-0000-00002C300000}"/>
    <cellStyle name="Normal 18 2 2 5 4 2" xfId="12332" xr:uid="{00000000-0005-0000-0000-00002D300000}"/>
    <cellStyle name="Normal 18 2 2 5 4 2 2" xfId="12333" xr:uid="{00000000-0005-0000-0000-00002E300000}"/>
    <cellStyle name="Normal 18 2 2 5 4 3" xfId="12334" xr:uid="{00000000-0005-0000-0000-00002F300000}"/>
    <cellStyle name="Normal 18 2 2 5 5" xfId="12335" xr:uid="{00000000-0005-0000-0000-000030300000}"/>
    <cellStyle name="Normal 18 2 2 5 5 2" xfId="12336" xr:uid="{00000000-0005-0000-0000-000031300000}"/>
    <cellStyle name="Normal 18 2 2 5 5 2 2" xfId="12337" xr:uid="{00000000-0005-0000-0000-000032300000}"/>
    <cellStyle name="Normal 18 2 2 5 5 3" xfId="12338" xr:uid="{00000000-0005-0000-0000-000033300000}"/>
    <cellStyle name="Normal 18 2 2 5 6" xfId="12339" xr:uid="{00000000-0005-0000-0000-000034300000}"/>
    <cellStyle name="Normal 18 2 2 5 6 2" xfId="12340" xr:uid="{00000000-0005-0000-0000-000035300000}"/>
    <cellStyle name="Normal 18 2 2 5 7" xfId="12341" xr:uid="{00000000-0005-0000-0000-000036300000}"/>
    <cellStyle name="Normal 18 2 2 5 7 2" xfId="12342" xr:uid="{00000000-0005-0000-0000-000037300000}"/>
    <cellStyle name="Normal 18 2 2 5 8" xfId="12343" xr:uid="{00000000-0005-0000-0000-000038300000}"/>
    <cellStyle name="Normal 18 2 2 6" xfId="12344" xr:uid="{00000000-0005-0000-0000-000039300000}"/>
    <cellStyle name="Normal 18 2 2 6 2" xfId="12345" xr:uid="{00000000-0005-0000-0000-00003A300000}"/>
    <cellStyle name="Normal 18 2 2 6 2 2" xfId="12346" xr:uid="{00000000-0005-0000-0000-00003B300000}"/>
    <cellStyle name="Normal 18 2 2 6 2 2 2" xfId="12347" xr:uid="{00000000-0005-0000-0000-00003C300000}"/>
    <cellStyle name="Normal 18 2 2 6 2 3" xfId="12348" xr:uid="{00000000-0005-0000-0000-00003D300000}"/>
    <cellStyle name="Normal 18 2 2 6 3" xfId="12349" xr:uid="{00000000-0005-0000-0000-00003E300000}"/>
    <cellStyle name="Normal 18 2 2 6 3 2" xfId="12350" xr:uid="{00000000-0005-0000-0000-00003F300000}"/>
    <cellStyle name="Normal 18 2 2 6 3 2 2" xfId="12351" xr:uid="{00000000-0005-0000-0000-000040300000}"/>
    <cellStyle name="Normal 18 2 2 6 3 3" xfId="12352" xr:uid="{00000000-0005-0000-0000-000041300000}"/>
    <cellStyle name="Normal 18 2 2 6 4" xfId="12353" xr:uid="{00000000-0005-0000-0000-000042300000}"/>
    <cellStyle name="Normal 18 2 2 6 4 2" xfId="12354" xr:uid="{00000000-0005-0000-0000-000043300000}"/>
    <cellStyle name="Normal 18 2 2 6 4 2 2" xfId="12355" xr:uid="{00000000-0005-0000-0000-000044300000}"/>
    <cellStyle name="Normal 18 2 2 6 4 3" xfId="12356" xr:uid="{00000000-0005-0000-0000-000045300000}"/>
    <cellStyle name="Normal 18 2 2 6 5" xfId="12357" xr:uid="{00000000-0005-0000-0000-000046300000}"/>
    <cellStyle name="Normal 18 2 2 6 5 2" xfId="12358" xr:uid="{00000000-0005-0000-0000-000047300000}"/>
    <cellStyle name="Normal 18 2 2 6 6" xfId="12359" xr:uid="{00000000-0005-0000-0000-000048300000}"/>
    <cellStyle name="Normal 18 2 2 6 6 2" xfId="12360" xr:uid="{00000000-0005-0000-0000-000049300000}"/>
    <cellStyle name="Normal 18 2 2 6 7" xfId="12361" xr:uid="{00000000-0005-0000-0000-00004A300000}"/>
    <cellStyle name="Normal 18 2 2 7" xfId="12362" xr:uid="{00000000-0005-0000-0000-00004B300000}"/>
    <cellStyle name="Normal 18 2 2 7 2" xfId="12363" xr:uid="{00000000-0005-0000-0000-00004C300000}"/>
    <cellStyle name="Normal 18 2 2 7 2 2" xfId="12364" xr:uid="{00000000-0005-0000-0000-00004D300000}"/>
    <cellStyle name="Normal 18 2 2 7 2 2 2" xfId="12365" xr:uid="{00000000-0005-0000-0000-00004E300000}"/>
    <cellStyle name="Normal 18 2 2 7 2 3" xfId="12366" xr:uid="{00000000-0005-0000-0000-00004F300000}"/>
    <cellStyle name="Normal 18 2 2 7 3" xfId="12367" xr:uid="{00000000-0005-0000-0000-000050300000}"/>
    <cellStyle name="Normal 18 2 2 7 3 2" xfId="12368" xr:uid="{00000000-0005-0000-0000-000051300000}"/>
    <cellStyle name="Normal 18 2 2 7 3 2 2" xfId="12369" xr:uid="{00000000-0005-0000-0000-000052300000}"/>
    <cellStyle name="Normal 18 2 2 7 3 3" xfId="12370" xr:uid="{00000000-0005-0000-0000-000053300000}"/>
    <cellStyle name="Normal 18 2 2 7 4" xfId="12371" xr:uid="{00000000-0005-0000-0000-000054300000}"/>
    <cellStyle name="Normal 18 2 2 7 4 2" xfId="12372" xr:uid="{00000000-0005-0000-0000-000055300000}"/>
    <cellStyle name="Normal 18 2 2 7 4 2 2" xfId="12373" xr:uid="{00000000-0005-0000-0000-000056300000}"/>
    <cellStyle name="Normal 18 2 2 7 4 3" xfId="12374" xr:uid="{00000000-0005-0000-0000-000057300000}"/>
    <cellStyle name="Normal 18 2 2 7 5" xfId="12375" xr:uid="{00000000-0005-0000-0000-000058300000}"/>
    <cellStyle name="Normal 18 2 2 7 5 2" xfId="12376" xr:uid="{00000000-0005-0000-0000-000059300000}"/>
    <cellStyle name="Normal 18 2 2 7 6" xfId="12377" xr:uid="{00000000-0005-0000-0000-00005A300000}"/>
    <cellStyle name="Normal 18 2 2 7 6 2" xfId="12378" xr:uid="{00000000-0005-0000-0000-00005B300000}"/>
    <cellStyle name="Normal 18 2 2 7 7" xfId="12379" xr:uid="{00000000-0005-0000-0000-00005C300000}"/>
    <cellStyle name="Normal 18 2 2 8" xfId="12380" xr:uid="{00000000-0005-0000-0000-00005D300000}"/>
    <cellStyle name="Normal 18 2 2 8 2" xfId="12381" xr:uid="{00000000-0005-0000-0000-00005E300000}"/>
    <cellStyle name="Normal 18 2 2 8 2 2" xfId="12382" xr:uid="{00000000-0005-0000-0000-00005F300000}"/>
    <cellStyle name="Normal 18 2 2 8 3" xfId="12383" xr:uid="{00000000-0005-0000-0000-000060300000}"/>
    <cellStyle name="Normal 18 2 2 9" xfId="12384" xr:uid="{00000000-0005-0000-0000-000061300000}"/>
    <cellStyle name="Normal 18 2 2 9 2" xfId="12385" xr:uid="{00000000-0005-0000-0000-000062300000}"/>
    <cellStyle name="Normal 18 2 2 9 2 2" xfId="12386" xr:uid="{00000000-0005-0000-0000-000063300000}"/>
    <cellStyle name="Normal 18 2 2 9 3" xfId="12387" xr:uid="{00000000-0005-0000-0000-000064300000}"/>
    <cellStyle name="Normal 18 2 2_Confidential Information" xfId="12388" xr:uid="{00000000-0005-0000-0000-000065300000}"/>
    <cellStyle name="Normal 18 2 3" xfId="12389" xr:uid="{00000000-0005-0000-0000-000066300000}"/>
    <cellStyle name="Normal 18 2 3 10" xfId="12390" xr:uid="{00000000-0005-0000-0000-000067300000}"/>
    <cellStyle name="Normal 18 2 3 10 2" xfId="12391" xr:uid="{00000000-0005-0000-0000-000068300000}"/>
    <cellStyle name="Normal 18 2 3 10 2 2" xfId="12392" xr:uid="{00000000-0005-0000-0000-000069300000}"/>
    <cellStyle name="Normal 18 2 3 10 3" xfId="12393" xr:uid="{00000000-0005-0000-0000-00006A300000}"/>
    <cellStyle name="Normal 18 2 3 11" xfId="12394" xr:uid="{00000000-0005-0000-0000-00006B300000}"/>
    <cellStyle name="Normal 18 2 3 11 2" xfId="12395" xr:uid="{00000000-0005-0000-0000-00006C300000}"/>
    <cellStyle name="Normal 18 2 3 12" xfId="12396" xr:uid="{00000000-0005-0000-0000-00006D300000}"/>
    <cellStyle name="Normal 18 2 3 12 2" xfId="12397" xr:uid="{00000000-0005-0000-0000-00006E300000}"/>
    <cellStyle name="Normal 18 2 3 13" xfId="12398" xr:uid="{00000000-0005-0000-0000-00006F300000}"/>
    <cellStyle name="Normal 18 2 3 2" xfId="12399" xr:uid="{00000000-0005-0000-0000-000070300000}"/>
    <cellStyle name="Normal 18 2 3 2 10" xfId="12400" xr:uid="{00000000-0005-0000-0000-000071300000}"/>
    <cellStyle name="Normal 18 2 3 2 10 2" xfId="12401" xr:uid="{00000000-0005-0000-0000-000072300000}"/>
    <cellStyle name="Normal 18 2 3 2 11" xfId="12402" xr:uid="{00000000-0005-0000-0000-000073300000}"/>
    <cellStyle name="Normal 18 2 3 2 2" xfId="12403" xr:uid="{00000000-0005-0000-0000-000074300000}"/>
    <cellStyle name="Normal 18 2 3 2 2 2" xfId="12404" xr:uid="{00000000-0005-0000-0000-000075300000}"/>
    <cellStyle name="Normal 18 2 3 2 2 2 2" xfId="12405" xr:uid="{00000000-0005-0000-0000-000076300000}"/>
    <cellStyle name="Normal 18 2 3 2 2 2 2 2" xfId="12406" xr:uid="{00000000-0005-0000-0000-000077300000}"/>
    <cellStyle name="Normal 18 2 3 2 2 2 2 2 2" xfId="12407" xr:uid="{00000000-0005-0000-0000-000078300000}"/>
    <cellStyle name="Normal 18 2 3 2 2 2 2 3" xfId="12408" xr:uid="{00000000-0005-0000-0000-000079300000}"/>
    <cellStyle name="Normal 18 2 3 2 2 2 3" xfId="12409" xr:uid="{00000000-0005-0000-0000-00007A300000}"/>
    <cellStyle name="Normal 18 2 3 2 2 2 3 2" xfId="12410" xr:uid="{00000000-0005-0000-0000-00007B300000}"/>
    <cellStyle name="Normal 18 2 3 2 2 2 3 2 2" xfId="12411" xr:uid="{00000000-0005-0000-0000-00007C300000}"/>
    <cellStyle name="Normal 18 2 3 2 2 2 3 3" xfId="12412" xr:uid="{00000000-0005-0000-0000-00007D300000}"/>
    <cellStyle name="Normal 18 2 3 2 2 2 4" xfId="12413" xr:uid="{00000000-0005-0000-0000-00007E300000}"/>
    <cellStyle name="Normal 18 2 3 2 2 2 4 2" xfId="12414" xr:uid="{00000000-0005-0000-0000-00007F300000}"/>
    <cellStyle name="Normal 18 2 3 2 2 2 4 2 2" xfId="12415" xr:uid="{00000000-0005-0000-0000-000080300000}"/>
    <cellStyle name="Normal 18 2 3 2 2 2 4 3" xfId="12416" xr:uid="{00000000-0005-0000-0000-000081300000}"/>
    <cellStyle name="Normal 18 2 3 2 2 2 5" xfId="12417" xr:uid="{00000000-0005-0000-0000-000082300000}"/>
    <cellStyle name="Normal 18 2 3 2 2 2 5 2" xfId="12418" xr:uid="{00000000-0005-0000-0000-000083300000}"/>
    <cellStyle name="Normal 18 2 3 2 2 2 6" xfId="12419" xr:uid="{00000000-0005-0000-0000-000084300000}"/>
    <cellStyle name="Normal 18 2 3 2 2 2 6 2" xfId="12420" xr:uid="{00000000-0005-0000-0000-000085300000}"/>
    <cellStyle name="Normal 18 2 3 2 2 2 7" xfId="12421" xr:uid="{00000000-0005-0000-0000-000086300000}"/>
    <cellStyle name="Normal 18 2 3 2 2 3" xfId="12422" xr:uid="{00000000-0005-0000-0000-000087300000}"/>
    <cellStyle name="Normal 18 2 3 2 2 3 2" xfId="12423" xr:uid="{00000000-0005-0000-0000-000088300000}"/>
    <cellStyle name="Normal 18 2 3 2 2 3 2 2" xfId="12424" xr:uid="{00000000-0005-0000-0000-000089300000}"/>
    <cellStyle name="Normal 18 2 3 2 2 3 2 2 2" xfId="12425" xr:uid="{00000000-0005-0000-0000-00008A300000}"/>
    <cellStyle name="Normal 18 2 3 2 2 3 2 3" xfId="12426" xr:uid="{00000000-0005-0000-0000-00008B300000}"/>
    <cellStyle name="Normal 18 2 3 2 2 3 3" xfId="12427" xr:uid="{00000000-0005-0000-0000-00008C300000}"/>
    <cellStyle name="Normal 18 2 3 2 2 3 3 2" xfId="12428" xr:uid="{00000000-0005-0000-0000-00008D300000}"/>
    <cellStyle name="Normal 18 2 3 2 2 3 3 2 2" xfId="12429" xr:uid="{00000000-0005-0000-0000-00008E300000}"/>
    <cellStyle name="Normal 18 2 3 2 2 3 3 3" xfId="12430" xr:uid="{00000000-0005-0000-0000-00008F300000}"/>
    <cellStyle name="Normal 18 2 3 2 2 3 4" xfId="12431" xr:uid="{00000000-0005-0000-0000-000090300000}"/>
    <cellStyle name="Normal 18 2 3 2 2 3 4 2" xfId="12432" xr:uid="{00000000-0005-0000-0000-000091300000}"/>
    <cellStyle name="Normal 18 2 3 2 2 3 4 2 2" xfId="12433" xr:uid="{00000000-0005-0000-0000-000092300000}"/>
    <cellStyle name="Normal 18 2 3 2 2 3 4 3" xfId="12434" xr:uid="{00000000-0005-0000-0000-000093300000}"/>
    <cellStyle name="Normal 18 2 3 2 2 3 5" xfId="12435" xr:uid="{00000000-0005-0000-0000-000094300000}"/>
    <cellStyle name="Normal 18 2 3 2 2 3 5 2" xfId="12436" xr:uid="{00000000-0005-0000-0000-000095300000}"/>
    <cellStyle name="Normal 18 2 3 2 2 3 6" xfId="12437" xr:uid="{00000000-0005-0000-0000-000096300000}"/>
    <cellStyle name="Normal 18 2 3 2 2 3 6 2" xfId="12438" xr:uid="{00000000-0005-0000-0000-000097300000}"/>
    <cellStyle name="Normal 18 2 3 2 2 3 7" xfId="12439" xr:uid="{00000000-0005-0000-0000-000098300000}"/>
    <cellStyle name="Normal 18 2 3 2 2 4" xfId="12440" xr:uid="{00000000-0005-0000-0000-000099300000}"/>
    <cellStyle name="Normal 18 2 3 2 2 4 2" xfId="12441" xr:uid="{00000000-0005-0000-0000-00009A300000}"/>
    <cellStyle name="Normal 18 2 3 2 2 4 2 2" xfId="12442" xr:uid="{00000000-0005-0000-0000-00009B300000}"/>
    <cellStyle name="Normal 18 2 3 2 2 4 3" xfId="12443" xr:uid="{00000000-0005-0000-0000-00009C300000}"/>
    <cellStyle name="Normal 18 2 3 2 2 5" xfId="12444" xr:uid="{00000000-0005-0000-0000-00009D300000}"/>
    <cellStyle name="Normal 18 2 3 2 2 5 2" xfId="12445" xr:uid="{00000000-0005-0000-0000-00009E300000}"/>
    <cellStyle name="Normal 18 2 3 2 2 5 2 2" xfId="12446" xr:uid="{00000000-0005-0000-0000-00009F300000}"/>
    <cellStyle name="Normal 18 2 3 2 2 5 3" xfId="12447" xr:uid="{00000000-0005-0000-0000-0000A0300000}"/>
    <cellStyle name="Normal 18 2 3 2 2 6" xfId="12448" xr:uid="{00000000-0005-0000-0000-0000A1300000}"/>
    <cellStyle name="Normal 18 2 3 2 2 6 2" xfId="12449" xr:uid="{00000000-0005-0000-0000-0000A2300000}"/>
    <cellStyle name="Normal 18 2 3 2 2 6 2 2" xfId="12450" xr:uid="{00000000-0005-0000-0000-0000A3300000}"/>
    <cellStyle name="Normal 18 2 3 2 2 6 3" xfId="12451" xr:uid="{00000000-0005-0000-0000-0000A4300000}"/>
    <cellStyle name="Normal 18 2 3 2 2 7" xfId="12452" xr:uid="{00000000-0005-0000-0000-0000A5300000}"/>
    <cellStyle name="Normal 18 2 3 2 2 7 2" xfId="12453" xr:uid="{00000000-0005-0000-0000-0000A6300000}"/>
    <cellStyle name="Normal 18 2 3 2 2 8" xfId="12454" xr:uid="{00000000-0005-0000-0000-0000A7300000}"/>
    <cellStyle name="Normal 18 2 3 2 2 8 2" xfId="12455" xr:uid="{00000000-0005-0000-0000-0000A8300000}"/>
    <cellStyle name="Normal 18 2 3 2 2 9" xfId="12456" xr:uid="{00000000-0005-0000-0000-0000A9300000}"/>
    <cellStyle name="Normal 18 2 3 2 3" xfId="12457" xr:uid="{00000000-0005-0000-0000-0000AA300000}"/>
    <cellStyle name="Normal 18 2 3 2 3 2" xfId="12458" xr:uid="{00000000-0005-0000-0000-0000AB300000}"/>
    <cellStyle name="Normal 18 2 3 2 3 2 2" xfId="12459" xr:uid="{00000000-0005-0000-0000-0000AC300000}"/>
    <cellStyle name="Normal 18 2 3 2 3 2 2 2" xfId="12460" xr:uid="{00000000-0005-0000-0000-0000AD300000}"/>
    <cellStyle name="Normal 18 2 3 2 3 2 2 2 2" xfId="12461" xr:uid="{00000000-0005-0000-0000-0000AE300000}"/>
    <cellStyle name="Normal 18 2 3 2 3 2 2 3" xfId="12462" xr:uid="{00000000-0005-0000-0000-0000AF300000}"/>
    <cellStyle name="Normal 18 2 3 2 3 2 3" xfId="12463" xr:uid="{00000000-0005-0000-0000-0000B0300000}"/>
    <cellStyle name="Normal 18 2 3 2 3 2 3 2" xfId="12464" xr:uid="{00000000-0005-0000-0000-0000B1300000}"/>
    <cellStyle name="Normal 18 2 3 2 3 2 3 2 2" xfId="12465" xr:uid="{00000000-0005-0000-0000-0000B2300000}"/>
    <cellStyle name="Normal 18 2 3 2 3 2 3 3" xfId="12466" xr:uid="{00000000-0005-0000-0000-0000B3300000}"/>
    <cellStyle name="Normal 18 2 3 2 3 2 4" xfId="12467" xr:uid="{00000000-0005-0000-0000-0000B4300000}"/>
    <cellStyle name="Normal 18 2 3 2 3 2 4 2" xfId="12468" xr:uid="{00000000-0005-0000-0000-0000B5300000}"/>
    <cellStyle name="Normal 18 2 3 2 3 2 4 2 2" xfId="12469" xr:uid="{00000000-0005-0000-0000-0000B6300000}"/>
    <cellStyle name="Normal 18 2 3 2 3 2 4 3" xfId="12470" xr:uid="{00000000-0005-0000-0000-0000B7300000}"/>
    <cellStyle name="Normal 18 2 3 2 3 2 5" xfId="12471" xr:uid="{00000000-0005-0000-0000-0000B8300000}"/>
    <cellStyle name="Normal 18 2 3 2 3 2 5 2" xfId="12472" xr:uid="{00000000-0005-0000-0000-0000B9300000}"/>
    <cellStyle name="Normal 18 2 3 2 3 2 6" xfId="12473" xr:uid="{00000000-0005-0000-0000-0000BA300000}"/>
    <cellStyle name="Normal 18 2 3 2 3 2 6 2" xfId="12474" xr:uid="{00000000-0005-0000-0000-0000BB300000}"/>
    <cellStyle name="Normal 18 2 3 2 3 2 7" xfId="12475" xr:uid="{00000000-0005-0000-0000-0000BC300000}"/>
    <cellStyle name="Normal 18 2 3 2 3 3" xfId="12476" xr:uid="{00000000-0005-0000-0000-0000BD300000}"/>
    <cellStyle name="Normal 18 2 3 2 3 3 2" xfId="12477" xr:uid="{00000000-0005-0000-0000-0000BE300000}"/>
    <cellStyle name="Normal 18 2 3 2 3 3 2 2" xfId="12478" xr:uid="{00000000-0005-0000-0000-0000BF300000}"/>
    <cellStyle name="Normal 18 2 3 2 3 3 3" xfId="12479" xr:uid="{00000000-0005-0000-0000-0000C0300000}"/>
    <cellStyle name="Normal 18 2 3 2 3 4" xfId="12480" xr:uid="{00000000-0005-0000-0000-0000C1300000}"/>
    <cellStyle name="Normal 18 2 3 2 3 4 2" xfId="12481" xr:uid="{00000000-0005-0000-0000-0000C2300000}"/>
    <cellStyle name="Normal 18 2 3 2 3 4 2 2" xfId="12482" xr:uid="{00000000-0005-0000-0000-0000C3300000}"/>
    <cellStyle name="Normal 18 2 3 2 3 4 3" xfId="12483" xr:uid="{00000000-0005-0000-0000-0000C4300000}"/>
    <cellStyle name="Normal 18 2 3 2 3 5" xfId="12484" xr:uid="{00000000-0005-0000-0000-0000C5300000}"/>
    <cellStyle name="Normal 18 2 3 2 3 5 2" xfId="12485" xr:uid="{00000000-0005-0000-0000-0000C6300000}"/>
    <cellStyle name="Normal 18 2 3 2 3 5 2 2" xfId="12486" xr:uid="{00000000-0005-0000-0000-0000C7300000}"/>
    <cellStyle name="Normal 18 2 3 2 3 5 3" xfId="12487" xr:uid="{00000000-0005-0000-0000-0000C8300000}"/>
    <cellStyle name="Normal 18 2 3 2 3 6" xfId="12488" xr:uid="{00000000-0005-0000-0000-0000C9300000}"/>
    <cellStyle name="Normal 18 2 3 2 3 6 2" xfId="12489" xr:uid="{00000000-0005-0000-0000-0000CA300000}"/>
    <cellStyle name="Normal 18 2 3 2 3 7" xfId="12490" xr:uid="{00000000-0005-0000-0000-0000CB300000}"/>
    <cellStyle name="Normal 18 2 3 2 3 7 2" xfId="12491" xr:uid="{00000000-0005-0000-0000-0000CC300000}"/>
    <cellStyle name="Normal 18 2 3 2 3 8" xfId="12492" xr:uid="{00000000-0005-0000-0000-0000CD300000}"/>
    <cellStyle name="Normal 18 2 3 2 4" xfId="12493" xr:uid="{00000000-0005-0000-0000-0000CE300000}"/>
    <cellStyle name="Normal 18 2 3 2 4 2" xfId="12494" xr:uid="{00000000-0005-0000-0000-0000CF300000}"/>
    <cellStyle name="Normal 18 2 3 2 4 2 2" xfId="12495" xr:uid="{00000000-0005-0000-0000-0000D0300000}"/>
    <cellStyle name="Normal 18 2 3 2 4 2 2 2" xfId="12496" xr:uid="{00000000-0005-0000-0000-0000D1300000}"/>
    <cellStyle name="Normal 18 2 3 2 4 2 3" xfId="12497" xr:uid="{00000000-0005-0000-0000-0000D2300000}"/>
    <cellStyle name="Normal 18 2 3 2 4 3" xfId="12498" xr:uid="{00000000-0005-0000-0000-0000D3300000}"/>
    <cellStyle name="Normal 18 2 3 2 4 3 2" xfId="12499" xr:uid="{00000000-0005-0000-0000-0000D4300000}"/>
    <cellStyle name="Normal 18 2 3 2 4 3 2 2" xfId="12500" xr:uid="{00000000-0005-0000-0000-0000D5300000}"/>
    <cellStyle name="Normal 18 2 3 2 4 3 3" xfId="12501" xr:uid="{00000000-0005-0000-0000-0000D6300000}"/>
    <cellStyle name="Normal 18 2 3 2 4 4" xfId="12502" xr:uid="{00000000-0005-0000-0000-0000D7300000}"/>
    <cellStyle name="Normal 18 2 3 2 4 4 2" xfId="12503" xr:uid="{00000000-0005-0000-0000-0000D8300000}"/>
    <cellStyle name="Normal 18 2 3 2 4 4 2 2" xfId="12504" xr:uid="{00000000-0005-0000-0000-0000D9300000}"/>
    <cellStyle name="Normal 18 2 3 2 4 4 3" xfId="12505" xr:uid="{00000000-0005-0000-0000-0000DA300000}"/>
    <cellStyle name="Normal 18 2 3 2 4 5" xfId="12506" xr:uid="{00000000-0005-0000-0000-0000DB300000}"/>
    <cellStyle name="Normal 18 2 3 2 4 5 2" xfId="12507" xr:uid="{00000000-0005-0000-0000-0000DC300000}"/>
    <cellStyle name="Normal 18 2 3 2 4 6" xfId="12508" xr:uid="{00000000-0005-0000-0000-0000DD300000}"/>
    <cellStyle name="Normal 18 2 3 2 4 6 2" xfId="12509" xr:uid="{00000000-0005-0000-0000-0000DE300000}"/>
    <cellStyle name="Normal 18 2 3 2 4 7" xfId="12510" xr:uid="{00000000-0005-0000-0000-0000DF300000}"/>
    <cellStyle name="Normal 18 2 3 2 5" xfId="12511" xr:uid="{00000000-0005-0000-0000-0000E0300000}"/>
    <cellStyle name="Normal 18 2 3 2 5 2" xfId="12512" xr:uid="{00000000-0005-0000-0000-0000E1300000}"/>
    <cellStyle name="Normal 18 2 3 2 5 2 2" xfId="12513" xr:uid="{00000000-0005-0000-0000-0000E2300000}"/>
    <cellStyle name="Normal 18 2 3 2 5 2 2 2" xfId="12514" xr:uid="{00000000-0005-0000-0000-0000E3300000}"/>
    <cellStyle name="Normal 18 2 3 2 5 2 3" xfId="12515" xr:uid="{00000000-0005-0000-0000-0000E4300000}"/>
    <cellStyle name="Normal 18 2 3 2 5 3" xfId="12516" xr:uid="{00000000-0005-0000-0000-0000E5300000}"/>
    <cellStyle name="Normal 18 2 3 2 5 3 2" xfId="12517" xr:uid="{00000000-0005-0000-0000-0000E6300000}"/>
    <cellStyle name="Normal 18 2 3 2 5 3 2 2" xfId="12518" xr:uid="{00000000-0005-0000-0000-0000E7300000}"/>
    <cellStyle name="Normal 18 2 3 2 5 3 3" xfId="12519" xr:uid="{00000000-0005-0000-0000-0000E8300000}"/>
    <cellStyle name="Normal 18 2 3 2 5 4" xfId="12520" xr:uid="{00000000-0005-0000-0000-0000E9300000}"/>
    <cellStyle name="Normal 18 2 3 2 5 4 2" xfId="12521" xr:uid="{00000000-0005-0000-0000-0000EA300000}"/>
    <cellStyle name="Normal 18 2 3 2 5 4 2 2" xfId="12522" xr:uid="{00000000-0005-0000-0000-0000EB300000}"/>
    <cellStyle name="Normal 18 2 3 2 5 4 3" xfId="12523" xr:uid="{00000000-0005-0000-0000-0000EC300000}"/>
    <cellStyle name="Normal 18 2 3 2 5 5" xfId="12524" xr:uid="{00000000-0005-0000-0000-0000ED300000}"/>
    <cellStyle name="Normal 18 2 3 2 5 5 2" xfId="12525" xr:uid="{00000000-0005-0000-0000-0000EE300000}"/>
    <cellStyle name="Normal 18 2 3 2 5 6" xfId="12526" xr:uid="{00000000-0005-0000-0000-0000EF300000}"/>
    <cellStyle name="Normal 18 2 3 2 5 6 2" xfId="12527" xr:uid="{00000000-0005-0000-0000-0000F0300000}"/>
    <cellStyle name="Normal 18 2 3 2 5 7" xfId="12528" xr:uid="{00000000-0005-0000-0000-0000F1300000}"/>
    <cellStyle name="Normal 18 2 3 2 6" xfId="12529" xr:uid="{00000000-0005-0000-0000-0000F2300000}"/>
    <cellStyle name="Normal 18 2 3 2 6 2" xfId="12530" xr:uid="{00000000-0005-0000-0000-0000F3300000}"/>
    <cellStyle name="Normal 18 2 3 2 6 2 2" xfId="12531" xr:uid="{00000000-0005-0000-0000-0000F4300000}"/>
    <cellStyle name="Normal 18 2 3 2 6 3" xfId="12532" xr:uid="{00000000-0005-0000-0000-0000F5300000}"/>
    <cellStyle name="Normal 18 2 3 2 7" xfId="12533" xr:uid="{00000000-0005-0000-0000-0000F6300000}"/>
    <cellStyle name="Normal 18 2 3 2 7 2" xfId="12534" xr:uid="{00000000-0005-0000-0000-0000F7300000}"/>
    <cellStyle name="Normal 18 2 3 2 7 2 2" xfId="12535" xr:uid="{00000000-0005-0000-0000-0000F8300000}"/>
    <cellStyle name="Normal 18 2 3 2 7 3" xfId="12536" xr:uid="{00000000-0005-0000-0000-0000F9300000}"/>
    <cellStyle name="Normal 18 2 3 2 8" xfId="12537" xr:uid="{00000000-0005-0000-0000-0000FA300000}"/>
    <cellStyle name="Normal 18 2 3 2 8 2" xfId="12538" xr:uid="{00000000-0005-0000-0000-0000FB300000}"/>
    <cellStyle name="Normal 18 2 3 2 8 2 2" xfId="12539" xr:uid="{00000000-0005-0000-0000-0000FC300000}"/>
    <cellStyle name="Normal 18 2 3 2 8 3" xfId="12540" xr:uid="{00000000-0005-0000-0000-0000FD300000}"/>
    <cellStyle name="Normal 18 2 3 2 9" xfId="12541" xr:uid="{00000000-0005-0000-0000-0000FE300000}"/>
    <cellStyle name="Normal 18 2 3 2 9 2" xfId="12542" xr:uid="{00000000-0005-0000-0000-0000FF300000}"/>
    <cellStyle name="Normal 18 2 3 3" xfId="12543" xr:uid="{00000000-0005-0000-0000-000000310000}"/>
    <cellStyle name="Normal 18 2 3 3 10" xfId="12544" xr:uid="{00000000-0005-0000-0000-000001310000}"/>
    <cellStyle name="Normal 18 2 3 3 10 2" xfId="12545" xr:uid="{00000000-0005-0000-0000-000002310000}"/>
    <cellStyle name="Normal 18 2 3 3 11" xfId="12546" xr:uid="{00000000-0005-0000-0000-000003310000}"/>
    <cellStyle name="Normal 18 2 3 3 2" xfId="12547" xr:uid="{00000000-0005-0000-0000-000004310000}"/>
    <cellStyle name="Normal 18 2 3 3 2 2" xfId="12548" xr:uid="{00000000-0005-0000-0000-000005310000}"/>
    <cellStyle name="Normal 18 2 3 3 2 2 2" xfId="12549" xr:uid="{00000000-0005-0000-0000-000006310000}"/>
    <cellStyle name="Normal 18 2 3 3 2 2 2 2" xfId="12550" xr:uid="{00000000-0005-0000-0000-000007310000}"/>
    <cellStyle name="Normal 18 2 3 3 2 2 2 2 2" xfId="12551" xr:uid="{00000000-0005-0000-0000-000008310000}"/>
    <cellStyle name="Normal 18 2 3 3 2 2 2 3" xfId="12552" xr:uid="{00000000-0005-0000-0000-000009310000}"/>
    <cellStyle name="Normal 18 2 3 3 2 2 3" xfId="12553" xr:uid="{00000000-0005-0000-0000-00000A310000}"/>
    <cellStyle name="Normal 18 2 3 3 2 2 3 2" xfId="12554" xr:uid="{00000000-0005-0000-0000-00000B310000}"/>
    <cellStyle name="Normal 18 2 3 3 2 2 3 2 2" xfId="12555" xr:uid="{00000000-0005-0000-0000-00000C310000}"/>
    <cellStyle name="Normal 18 2 3 3 2 2 3 3" xfId="12556" xr:uid="{00000000-0005-0000-0000-00000D310000}"/>
    <cellStyle name="Normal 18 2 3 3 2 2 4" xfId="12557" xr:uid="{00000000-0005-0000-0000-00000E310000}"/>
    <cellStyle name="Normal 18 2 3 3 2 2 4 2" xfId="12558" xr:uid="{00000000-0005-0000-0000-00000F310000}"/>
    <cellStyle name="Normal 18 2 3 3 2 2 4 2 2" xfId="12559" xr:uid="{00000000-0005-0000-0000-000010310000}"/>
    <cellStyle name="Normal 18 2 3 3 2 2 4 3" xfId="12560" xr:uid="{00000000-0005-0000-0000-000011310000}"/>
    <cellStyle name="Normal 18 2 3 3 2 2 5" xfId="12561" xr:uid="{00000000-0005-0000-0000-000012310000}"/>
    <cellStyle name="Normal 18 2 3 3 2 2 5 2" xfId="12562" xr:uid="{00000000-0005-0000-0000-000013310000}"/>
    <cellStyle name="Normal 18 2 3 3 2 2 6" xfId="12563" xr:uid="{00000000-0005-0000-0000-000014310000}"/>
    <cellStyle name="Normal 18 2 3 3 2 2 6 2" xfId="12564" xr:uid="{00000000-0005-0000-0000-000015310000}"/>
    <cellStyle name="Normal 18 2 3 3 2 2 7" xfId="12565" xr:uid="{00000000-0005-0000-0000-000016310000}"/>
    <cellStyle name="Normal 18 2 3 3 2 3" xfId="12566" xr:uid="{00000000-0005-0000-0000-000017310000}"/>
    <cellStyle name="Normal 18 2 3 3 2 3 2" xfId="12567" xr:uid="{00000000-0005-0000-0000-000018310000}"/>
    <cellStyle name="Normal 18 2 3 3 2 3 2 2" xfId="12568" xr:uid="{00000000-0005-0000-0000-000019310000}"/>
    <cellStyle name="Normal 18 2 3 3 2 3 2 2 2" xfId="12569" xr:uid="{00000000-0005-0000-0000-00001A310000}"/>
    <cellStyle name="Normal 18 2 3 3 2 3 2 3" xfId="12570" xr:uid="{00000000-0005-0000-0000-00001B310000}"/>
    <cellStyle name="Normal 18 2 3 3 2 3 3" xfId="12571" xr:uid="{00000000-0005-0000-0000-00001C310000}"/>
    <cellStyle name="Normal 18 2 3 3 2 3 3 2" xfId="12572" xr:uid="{00000000-0005-0000-0000-00001D310000}"/>
    <cellStyle name="Normal 18 2 3 3 2 3 3 2 2" xfId="12573" xr:uid="{00000000-0005-0000-0000-00001E310000}"/>
    <cellStyle name="Normal 18 2 3 3 2 3 3 3" xfId="12574" xr:uid="{00000000-0005-0000-0000-00001F310000}"/>
    <cellStyle name="Normal 18 2 3 3 2 3 4" xfId="12575" xr:uid="{00000000-0005-0000-0000-000020310000}"/>
    <cellStyle name="Normal 18 2 3 3 2 3 4 2" xfId="12576" xr:uid="{00000000-0005-0000-0000-000021310000}"/>
    <cellStyle name="Normal 18 2 3 3 2 3 4 2 2" xfId="12577" xr:uid="{00000000-0005-0000-0000-000022310000}"/>
    <cellStyle name="Normal 18 2 3 3 2 3 4 3" xfId="12578" xr:uid="{00000000-0005-0000-0000-000023310000}"/>
    <cellStyle name="Normal 18 2 3 3 2 3 5" xfId="12579" xr:uid="{00000000-0005-0000-0000-000024310000}"/>
    <cellStyle name="Normal 18 2 3 3 2 3 5 2" xfId="12580" xr:uid="{00000000-0005-0000-0000-000025310000}"/>
    <cellStyle name="Normal 18 2 3 3 2 3 6" xfId="12581" xr:uid="{00000000-0005-0000-0000-000026310000}"/>
    <cellStyle name="Normal 18 2 3 3 2 3 6 2" xfId="12582" xr:uid="{00000000-0005-0000-0000-000027310000}"/>
    <cellStyle name="Normal 18 2 3 3 2 3 7" xfId="12583" xr:uid="{00000000-0005-0000-0000-000028310000}"/>
    <cellStyle name="Normal 18 2 3 3 2 4" xfId="12584" xr:uid="{00000000-0005-0000-0000-000029310000}"/>
    <cellStyle name="Normal 18 2 3 3 2 4 2" xfId="12585" xr:uid="{00000000-0005-0000-0000-00002A310000}"/>
    <cellStyle name="Normal 18 2 3 3 2 4 2 2" xfId="12586" xr:uid="{00000000-0005-0000-0000-00002B310000}"/>
    <cellStyle name="Normal 18 2 3 3 2 4 3" xfId="12587" xr:uid="{00000000-0005-0000-0000-00002C310000}"/>
    <cellStyle name="Normal 18 2 3 3 2 5" xfId="12588" xr:uid="{00000000-0005-0000-0000-00002D310000}"/>
    <cellStyle name="Normal 18 2 3 3 2 5 2" xfId="12589" xr:uid="{00000000-0005-0000-0000-00002E310000}"/>
    <cellStyle name="Normal 18 2 3 3 2 5 2 2" xfId="12590" xr:uid="{00000000-0005-0000-0000-00002F310000}"/>
    <cellStyle name="Normal 18 2 3 3 2 5 3" xfId="12591" xr:uid="{00000000-0005-0000-0000-000030310000}"/>
    <cellStyle name="Normal 18 2 3 3 2 6" xfId="12592" xr:uid="{00000000-0005-0000-0000-000031310000}"/>
    <cellStyle name="Normal 18 2 3 3 2 6 2" xfId="12593" xr:uid="{00000000-0005-0000-0000-000032310000}"/>
    <cellStyle name="Normal 18 2 3 3 2 6 2 2" xfId="12594" xr:uid="{00000000-0005-0000-0000-000033310000}"/>
    <cellStyle name="Normal 18 2 3 3 2 6 3" xfId="12595" xr:uid="{00000000-0005-0000-0000-000034310000}"/>
    <cellStyle name="Normal 18 2 3 3 2 7" xfId="12596" xr:uid="{00000000-0005-0000-0000-000035310000}"/>
    <cellStyle name="Normal 18 2 3 3 2 7 2" xfId="12597" xr:uid="{00000000-0005-0000-0000-000036310000}"/>
    <cellStyle name="Normal 18 2 3 3 2 8" xfId="12598" xr:uid="{00000000-0005-0000-0000-000037310000}"/>
    <cellStyle name="Normal 18 2 3 3 2 8 2" xfId="12599" xr:uid="{00000000-0005-0000-0000-000038310000}"/>
    <cellStyle name="Normal 18 2 3 3 2 9" xfId="12600" xr:uid="{00000000-0005-0000-0000-000039310000}"/>
    <cellStyle name="Normal 18 2 3 3 3" xfId="12601" xr:uid="{00000000-0005-0000-0000-00003A310000}"/>
    <cellStyle name="Normal 18 2 3 3 3 2" xfId="12602" xr:uid="{00000000-0005-0000-0000-00003B310000}"/>
    <cellStyle name="Normal 18 2 3 3 3 2 2" xfId="12603" xr:uid="{00000000-0005-0000-0000-00003C310000}"/>
    <cellStyle name="Normal 18 2 3 3 3 2 2 2" xfId="12604" xr:uid="{00000000-0005-0000-0000-00003D310000}"/>
    <cellStyle name="Normal 18 2 3 3 3 2 2 2 2" xfId="12605" xr:uid="{00000000-0005-0000-0000-00003E310000}"/>
    <cellStyle name="Normal 18 2 3 3 3 2 2 3" xfId="12606" xr:uid="{00000000-0005-0000-0000-00003F310000}"/>
    <cellStyle name="Normal 18 2 3 3 3 2 3" xfId="12607" xr:uid="{00000000-0005-0000-0000-000040310000}"/>
    <cellStyle name="Normal 18 2 3 3 3 2 3 2" xfId="12608" xr:uid="{00000000-0005-0000-0000-000041310000}"/>
    <cellStyle name="Normal 18 2 3 3 3 2 3 2 2" xfId="12609" xr:uid="{00000000-0005-0000-0000-000042310000}"/>
    <cellStyle name="Normal 18 2 3 3 3 2 3 3" xfId="12610" xr:uid="{00000000-0005-0000-0000-000043310000}"/>
    <cellStyle name="Normal 18 2 3 3 3 2 4" xfId="12611" xr:uid="{00000000-0005-0000-0000-000044310000}"/>
    <cellStyle name="Normal 18 2 3 3 3 2 4 2" xfId="12612" xr:uid="{00000000-0005-0000-0000-000045310000}"/>
    <cellStyle name="Normal 18 2 3 3 3 2 4 2 2" xfId="12613" xr:uid="{00000000-0005-0000-0000-000046310000}"/>
    <cellStyle name="Normal 18 2 3 3 3 2 4 3" xfId="12614" xr:uid="{00000000-0005-0000-0000-000047310000}"/>
    <cellStyle name="Normal 18 2 3 3 3 2 5" xfId="12615" xr:uid="{00000000-0005-0000-0000-000048310000}"/>
    <cellStyle name="Normal 18 2 3 3 3 2 5 2" xfId="12616" xr:uid="{00000000-0005-0000-0000-000049310000}"/>
    <cellStyle name="Normal 18 2 3 3 3 2 6" xfId="12617" xr:uid="{00000000-0005-0000-0000-00004A310000}"/>
    <cellStyle name="Normal 18 2 3 3 3 2 6 2" xfId="12618" xr:uid="{00000000-0005-0000-0000-00004B310000}"/>
    <cellStyle name="Normal 18 2 3 3 3 2 7" xfId="12619" xr:uid="{00000000-0005-0000-0000-00004C310000}"/>
    <cellStyle name="Normal 18 2 3 3 3 3" xfId="12620" xr:uid="{00000000-0005-0000-0000-00004D310000}"/>
    <cellStyle name="Normal 18 2 3 3 3 3 2" xfId="12621" xr:uid="{00000000-0005-0000-0000-00004E310000}"/>
    <cellStyle name="Normal 18 2 3 3 3 3 2 2" xfId="12622" xr:uid="{00000000-0005-0000-0000-00004F310000}"/>
    <cellStyle name="Normal 18 2 3 3 3 3 3" xfId="12623" xr:uid="{00000000-0005-0000-0000-000050310000}"/>
    <cellStyle name="Normal 18 2 3 3 3 4" xfId="12624" xr:uid="{00000000-0005-0000-0000-000051310000}"/>
    <cellStyle name="Normal 18 2 3 3 3 4 2" xfId="12625" xr:uid="{00000000-0005-0000-0000-000052310000}"/>
    <cellStyle name="Normal 18 2 3 3 3 4 2 2" xfId="12626" xr:uid="{00000000-0005-0000-0000-000053310000}"/>
    <cellStyle name="Normal 18 2 3 3 3 4 3" xfId="12627" xr:uid="{00000000-0005-0000-0000-000054310000}"/>
    <cellStyle name="Normal 18 2 3 3 3 5" xfId="12628" xr:uid="{00000000-0005-0000-0000-000055310000}"/>
    <cellStyle name="Normal 18 2 3 3 3 5 2" xfId="12629" xr:uid="{00000000-0005-0000-0000-000056310000}"/>
    <cellStyle name="Normal 18 2 3 3 3 5 2 2" xfId="12630" xr:uid="{00000000-0005-0000-0000-000057310000}"/>
    <cellStyle name="Normal 18 2 3 3 3 5 3" xfId="12631" xr:uid="{00000000-0005-0000-0000-000058310000}"/>
    <cellStyle name="Normal 18 2 3 3 3 6" xfId="12632" xr:uid="{00000000-0005-0000-0000-000059310000}"/>
    <cellStyle name="Normal 18 2 3 3 3 6 2" xfId="12633" xr:uid="{00000000-0005-0000-0000-00005A310000}"/>
    <cellStyle name="Normal 18 2 3 3 3 7" xfId="12634" xr:uid="{00000000-0005-0000-0000-00005B310000}"/>
    <cellStyle name="Normal 18 2 3 3 3 7 2" xfId="12635" xr:uid="{00000000-0005-0000-0000-00005C310000}"/>
    <cellStyle name="Normal 18 2 3 3 3 8" xfId="12636" xr:uid="{00000000-0005-0000-0000-00005D310000}"/>
    <cellStyle name="Normal 18 2 3 3 4" xfId="12637" xr:uid="{00000000-0005-0000-0000-00005E310000}"/>
    <cellStyle name="Normal 18 2 3 3 4 2" xfId="12638" xr:uid="{00000000-0005-0000-0000-00005F310000}"/>
    <cellStyle name="Normal 18 2 3 3 4 2 2" xfId="12639" xr:uid="{00000000-0005-0000-0000-000060310000}"/>
    <cellStyle name="Normal 18 2 3 3 4 2 2 2" xfId="12640" xr:uid="{00000000-0005-0000-0000-000061310000}"/>
    <cellStyle name="Normal 18 2 3 3 4 2 3" xfId="12641" xr:uid="{00000000-0005-0000-0000-000062310000}"/>
    <cellStyle name="Normal 18 2 3 3 4 3" xfId="12642" xr:uid="{00000000-0005-0000-0000-000063310000}"/>
    <cellStyle name="Normal 18 2 3 3 4 3 2" xfId="12643" xr:uid="{00000000-0005-0000-0000-000064310000}"/>
    <cellStyle name="Normal 18 2 3 3 4 3 2 2" xfId="12644" xr:uid="{00000000-0005-0000-0000-000065310000}"/>
    <cellStyle name="Normal 18 2 3 3 4 3 3" xfId="12645" xr:uid="{00000000-0005-0000-0000-000066310000}"/>
    <cellStyle name="Normal 18 2 3 3 4 4" xfId="12646" xr:uid="{00000000-0005-0000-0000-000067310000}"/>
    <cellStyle name="Normal 18 2 3 3 4 4 2" xfId="12647" xr:uid="{00000000-0005-0000-0000-000068310000}"/>
    <cellStyle name="Normal 18 2 3 3 4 4 2 2" xfId="12648" xr:uid="{00000000-0005-0000-0000-000069310000}"/>
    <cellStyle name="Normal 18 2 3 3 4 4 3" xfId="12649" xr:uid="{00000000-0005-0000-0000-00006A310000}"/>
    <cellStyle name="Normal 18 2 3 3 4 5" xfId="12650" xr:uid="{00000000-0005-0000-0000-00006B310000}"/>
    <cellStyle name="Normal 18 2 3 3 4 5 2" xfId="12651" xr:uid="{00000000-0005-0000-0000-00006C310000}"/>
    <cellStyle name="Normal 18 2 3 3 4 6" xfId="12652" xr:uid="{00000000-0005-0000-0000-00006D310000}"/>
    <cellStyle name="Normal 18 2 3 3 4 6 2" xfId="12653" xr:uid="{00000000-0005-0000-0000-00006E310000}"/>
    <cellStyle name="Normal 18 2 3 3 4 7" xfId="12654" xr:uid="{00000000-0005-0000-0000-00006F310000}"/>
    <cellStyle name="Normal 18 2 3 3 5" xfId="12655" xr:uid="{00000000-0005-0000-0000-000070310000}"/>
    <cellStyle name="Normal 18 2 3 3 5 2" xfId="12656" xr:uid="{00000000-0005-0000-0000-000071310000}"/>
    <cellStyle name="Normal 18 2 3 3 5 2 2" xfId="12657" xr:uid="{00000000-0005-0000-0000-000072310000}"/>
    <cellStyle name="Normal 18 2 3 3 5 2 2 2" xfId="12658" xr:uid="{00000000-0005-0000-0000-000073310000}"/>
    <cellStyle name="Normal 18 2 3 3 5 2 3" xfId="12659" xr:uid="{00000000-0005-0000-0000-000074310000}"/>
    <cellStyle name="Normal 18 2 3 3 5 3" xfId="12660" xr:uid="{00000000-0005-0000-0000-000075310000}"/>
    <cellStyle name="Normal 18 2 3 3 5 3 2" xfId="12661" xr:uid="{00000000-0005-0000-0000-000076310000}"/>
    <cellStyle name="Normal 18 2 3 3 5 3 2 2" xfId="12662" xr:uid="{00000000-0005-0000-0000-000077310000}"/>
    <cellStyle name="Normal 18 2 3 3 5 3 3" xfId="12663" xr:uid="{00000000-0005-0000-0000-000078310000}"/>
    <cellStyle name="Normal 18 2 3 3 5 4" xfId="12664" xr:uid="{00000000-0005-0000-0000-000079310000}"/>
    <cellStyle name="Normal 18 2 3 3 5 4 2" xfId="12665" xr:uid="{00000000-0005-0000-0000-00007A310000}"/>
    <cellStyle name="Normal 18 2 3 3 5 4 2 2" xfId="12666" xr:uid="{00000000-0005-0000-0000-00007B310000}"/>
    <cellStyle name="Normal 18 2 3 3 5 4 3" xfId="12667" xr:uid="{00000000-0005-0000-0000-00007C310000}"/>
    <cellStyle name="Normal 18 2 3 3 5 5" xfId="12668" xr:uid="{00000000-0005-0000-0000-00007D310000}"/>
    <cellStyle name="Normal 18 2 3 3 5 5 2" xfId="12669" xr:uid="{00000000-0005-0000-0000-00007E310000}"/>
    <cellStyle name="Normal 18 2 3 3 5 6" xfId="12670" xr:uid="{00000000-0005-0000-0000-00007F310000}"/>
    <cellStyle name="Normal 18 2 3 3 5 6 2" xfId="12671" xr:uid="{00000000-0005-0000-0000-000080310000}"/>
    <cellStyle name="Normal 18 2 3 3 5 7" xfId="12672" xr:uid="{00000000-0005-0000-0000-000081310000}"/>
    <cellStyle name="Normal 18 2 3 3 6" xfId="12673" xr:uid="{00000000-0005-0000-0000-000082310000}"/>
    <cellStyle name="Normal 18 2 3 3 6 2" xfId="12674" xr:uid="{00000000-0005-0000-0000-000083310000}"/>
    <cellStyle name="Normal 18 2 3 3 6 2 2" xfId="12675" xr:uid="{00000000-0005-0000-0000-000084310000}"/>
    <cellStyle name="Normal 18 2 3 3 6 3" xfId="12676" xr:uid="{00000000-0005-0000-0000-000085310000}"/>
    <cellStyle name="Normal 18 2 3 3 7" xfId="12677" xr:uid="{00000000-0005-0000-0000-000086310000}"/>
    <cellStyle name="Normal 18 2 3 3 7 2" xfId="12678" xr:uid="{00000000-0005-0000-0000-000087310000}"/>
    <cellStyle name="Normal 18 2 3 3 7 2 2" xfId="12679" xr:uid="{00000000-0005-0000-0000-000088310000}"/>
    <cellStyle name="Normal 18 2 3 3 7 3" xfId="12680" xr:uid="{00000000-0005-0000-0000-000089310000}"/>
    <cellStyle name="Normal 18 2 3 3 8" xfId="12681" xr:uid="{00000000-0005-0000-0000-00008A310000}"/>
    <cellStyle name="Normal 18 2 3 3 8 2" xfId="12682" xr:uid="{00000000-0005-0000-0000-00008B310000}"/>
    <cellStyle name="Normal 18 2 3 3 8 2 2" xfId="12683" xr:uid="{00000000-0005-0000-0000-00008C310000}"/>
    <cellStyle name="Normal 18 2 3 3 8 3" xfId="12684" xr:uid="{00000000-0005-0000-0000-00008D310000}"/>
    <cellStyle name="Normal 18 2 3 3 9" xfId="12685" xr:uid="{00000000-0005-0000-0000-00008E310000}"/>
    <cellStyle name="Normal 18 2 3 3 9 2" xfId="12686" xr:uid="{00000000-0005-0000-0000-00008F310000}"/>
    <cellStyle name="Normal 18 2 3 4" xfId="12687" xr:uid="{00000000-0005-0000-0000-000090310000}"/>
    <cellStyle name="Normal 18 2 3 4 2" xfId="12688" xr:uid="{00000000-0005-0000-0000-000091310000}"/>
    <cellStyle name="Normal 18 2 3 4 2 2" xfId="12689" xr:uid="{00000000-0005-0000-0000-000092310000}"/>
    <cellStyle name="Normal 18 2 3 4 2 2 2" xfId="12690" xr:uid="{00000000-0005-0000-0000-000093310000}"/>
    <cellStyle name="Normal 18 2 3 4 2 2 2 2" xfId="12691" xr:uid="{00000000-0005-0000-0000-000094310000}"/>
    <cellStyle name="Normal 18 2 3 4 2 2 3" xfId="12692" xr:uid="{00000000-0005-0000-0000-000095310000}"/>
    <cellStyle name="Normal 18 2 3 4 2 3" xfId="12693" xr:uid="{00000000-0005-0000-0000-000096310000}"/>
    <cellStyle name="Normal 18 2 3 4 2 3 2" xfId="12694" xr:uid="{00000000-0005-0000-0000-000097310000}"/>
    <cellStyle name="Normal 18 2 3 4 2 3 2 2" xfId="12695" xr:uid="{00000000-0005-0000-0000-000098310000}"/>
    <cellStyle name="Normal 18 2 3 4 2 3 3" xfId="12696" xr:uid="{00000000-0005-0000-0000-000099310000}"/>
    <cellStyle name="Normal 18 2 3 4 2 4" xfId="12697" xr:uid="{00000000-0005-0000-0000-00009A310000}"/>
    <cellStyle name="Normal 18 2 3 4 2 4 2" xfId="12698" xr:uid="{00000000-0005-0000-0000-00009B310000}"/>
    <cellStyle name="Normal 18 2 3 4 2 4 2 2" xfId="12699" xr:uid="{00000000-0005-0000-0000-00009C310000}"/>
    <cellStyle name="Normal 18 2 3 4 2 4 3" xfId="12700" xr:uid="{00000000-0005-0000-0000-00009D310000}"/>
    <cellStyle name="Normal 18 2 3 4 2 5" xfId="12701" xr:uid="{00000000-0005-0000-0000-00009E310000}"/>
    <cellStyle name="Normal 18 2 3 4 2 5 2" xfId="12702" xr:uid="{00000000-0005-0000-0000-00009F310000}"/>
    <cellStyle name="Normal 18 2 3 4 2 6" xfId="12703" xr:uid="{00000000-0005-0000-0000-0000A0310000}"/>
    <cellStyle name="Normal 18 2 3 4 2 6 2" xfId="12704" xr:uid="{00000000-0005-0000-0000-0000A1310000}"/>
    <cellStyle name="Normal 18 2 3 4 2 7" xfId="12705" xr:uid="{00000000-0005-0000-0000-0000A2310000}"/>
    <cellStyle name="Normal 18 2 3 4 3" xfId="12706" xr:uid="{00000000-0005-0000-0000-0000A3310000}"/>
    <cellStyle name="Normal 18 2 3 4 3 2" xfId="12707" xr:uid="{00000000-0005-0000-0000-0000A4310000}"/>
    <cellStyle name="Normal 18 2 3 4 3 2 2" xfId="12708" xr:uid="{00000000-0005-0000-0000-0000A5310000}"/>
    <cellStyle name="Normal 18 2 3 4 3 2 2 2" xfId="12709" xr:uid="{00000000-0005-0000-0000-0000A6310000}"/>
    <cellStyle name="Normal 18 2 3 4 3 2 3" xfId="12710" xr:uid="{00000000-0005-0000-0000-0000A7310000}"/>
    <cellStyle name="Normal 18 2 3 4 3 3" xfId="12711" xr:uid="{00000000-0005-0000-0000-0000A8310000}"/>
    <cellStyle name="Normal 18 2 3 4 3 3 2" xfId="12712" xr:uid="{00000000-0005-0000-0000-0000A9310000}"/>
    <cellStyle name="Normal 18 2 3 4 3 3 2 2" xfId="12713" xr:uid="{00000000-0005-0000-0000-0000AA310000}"/>
    <cellStyle name="Normal 18 2 3 4 3 3 3" xfId="12714" xr:uid="{00000000-0005-0000-0000-0000AB310000}"/>
    <cellStyle name="Normal 18 2 3 4 3 4" xfId="12715" xr:uid="{00000000-0005-0000-0000-0000AC310000}"/>
    <cellStyle name="Normal 18 2 3 4 3 4 2" xfId="12716" xr:uid="{00000000-0005-0000-0000-0000AD310000}"/>
    <cellStyle name="Normal 18 2 3 4 3 4 2 2" xfId="12717" xr:uid="{00000000-0005-0000-0000-0000AE310000}"/>
    <cellStyle name="Normal 18 2 3 4 3 4 3" xfId="12718" xr:uid="{00000000-0005-0000-0000-0000AF310000}"/>
    <cellStyle name="Normal 18 2 3 4 3 5" xfId="12719" xr:uid="{00000000-0005-0000-0000-0000B0310000}"/>
    <cellStyle name="Normal 18 2 3 4 3 5 2" xfId="12720" xr:uid="{00000000-0005-0000-0000-0000B1310000}"/>
    <cellStyle name="Normal 18 2 3 4 3 6" xfId="12721" xr:uid="{00000000-0005-0000-0000-0000B2310000}"/>
    <cellStyle name="Normal 18 2 3 4 3 6 2" xfId="12722" xr:uid="{00000000-0005-0000-0000-0000B3310000}"/>
    <cellStyle name="Normal 18 2 3 4 3 7" xfId="12723" xr:uid="{00000000-0005-0000-0000-0000B4310000}"/>
    <cellStyle name="Normal 18 2 3 4 4" xfId="12724" xr:uid="{00000000-0005-0000-0000-0000B5310000}"/>
    <cellStyle name="Normal 18 2 3 4 4 2" xfId="12725" xr:uid="{00000000-0005-0000-0000-0000B6310000}"/>
    <cellStyle name="Normal 18 2 3 4 4 2 2" xfId="12726" xr:uid="{00000000-0005-0000-0000-0000B7310000}"/>
    <cellStyle name="Normal 18 2 3 4 4 3" xfId="12727" xr:uid="{00000000-0005-0000-0000-0000B8310000}"/>
    <cellStyle name="Normal 18 2 3 4 5" xfId="12728" xr:uid="{00000000-0005-0000-0000-0000B9310000}"/>
    <cellStyle name="Normal 18 2 3 4 5 2" xfId="12729" xr:uid="{00000000-0005-0000-0000-0000BA310000}"/>
    <cellStyle name="Normal 18 2 3 4 5 2 2" xfId="12730" xr:uid="{00000000-0005-0000-0000-0000BB310000}"/>
    <cellStyle name="Normal 18 2 3 4 5 3" xfId="12731" xr:uid="{00000000-0005-0000-0000-0000BC310000}"/>
    <cellStyle name="Normal 18 2 3 4 6" xfId="12732" xr:uid="{00000000-0005-0000-0000-0000BD310000}"/>
    <cellStyle name="Normal 18 2 3 4 6 2" xfId="12733" xr:uid="{00000000-0005-0000-0000-0000BE310000}"/>
    <cellStyle name="Normal 18 2 3 4 6 2 2" xfId="12734" xr:uid="{00000000-0005-0000-0000-0000BF310000}"/>
    <cellStyle name="Normal 18 2 3 4 6 3" xfId="12735" xr:uid="{00000000-0005-0000-0000-0000C0310000}"/>
    <cellStyle name="Normal 18 2 3 4 7" xfId="12736" xr:uid="{00000000-0005-0000-0000-0000C1310000}"/>
    <cellStyle name="Normal 18 2 3 4 7 2" xfId="12737" xr:uid="{00000000-0005-0000-0000-0000C2310000}"/>
    <cellStyle name="Normal 18 2 3 4 8" xfId="12738" xr:uid="{00000000-0005-0000-0000-0000C3310000}"/>
    <cellStyle name="Normal 18 2 3 4 8 2" xfId="12739" xr:uid="{00000000-0005-0000-0000-0000C4310000}"/>
    <cellStyle name="Normal 18 2 3 4 9" xfId="12740" xr:uid="{00000000-0005-0000-0000-0000C5310000}"/>
    <cellStyle name="Normal 18 2 3 5" xfId="12741" xr:uid="{00000000-0005-0000-0000-0000C6310000}"/>
    <cellStyle name="Normal 18 2 3 5 2" xfId="12742" xr:uid="{00000000-0005-0000-0000-0000C7310000}"/>
    <cellStyle name="Normal 18 2 3 5 2 2" xfId="12743" xr:uid="{00000000-0005-0000-0000-0000C8310000}"/>
    <cellStyle name="Normal 18 2 3 5 2 2 2" xfId="12744" xr:uid="{00000000-0005-0000-0000-0000C9310000}"/>
    <cellStyle name="Normal 18 2 3 5 2 2 2 2" xfId="12745" xr:uid="{00000000-0005-0000-0000-0000CA310000}"/>
    <cellStyle name="Normal 18 2 3 5 2 2 3" xfId="12746" xr:uid="{00000000-0005-0000-0000-0000CB310000}"/>
    <cellStyle name="Normal 18 2 3 5 2 3" xfId="12747" xr:uid="{00000000-0005-0000-0000-0000CC310000}"/>
    <cellStyle name="Normal 18 2 3 5 2 3 2" xfId="12748" xr:uid="{00000000-0005-0000-0000-0000CD310000}"/>
    <cellStyle name="Normal 18 2 3 5 2 3 2 2" xfId="12749" xr:uid="{00000000-0005-0000-0000-0000CE310000}"/>
    <cellStyle name="Normal 18 2 3 5 2 3 3" xfId="12750" xr:uid="{00000000-0005-0000-0000-0000CF310000}"/>
    <cellStyle name="Normal 18 2 3 5 2 4" xfId="12751" xr:uid="{00000000-0005-0000-0000-0000D0310000}"/>
    <cellStyle name="Normal 18 2 3 5 2 4 2" xfId="12752" xr:uid="{00000000-0005-0000-0000-0000D1310000}"/>
    <cellStyle name="Normal 18 2 3 5 2 4 2 2" xfId="12753" xr:uid="{00000000-0005-0000-0000-0000D2310000}"/>
    <cellStyle name="Normal 18 2 3 5 2 4 3" xfId="12754" xr:uid="{00000000-0005-0000-0000-0000D3310000}"/>
    <cellStyle name="Normal 18 2 3 5 2 5" xfId="12755" xr:uid="{00000000-0005-0000-0000-0000D4310000}"/>
    <cellStyle name="Normal 18 2 3 5 2 5 2" xfId="12756" xr:uid="{00000000-0005-0000-0000-0000D5310000}"/>
    <cellStyle name="Normal 18 2 3 5 2 6" xfId="12757" xr:uid="{00000000-0005-0000-0000-0000D6310000}"/>
    <cellStyle name="Normal 18 2 3 5 2 6 2" xfId="12758" xr:uid="{00000000-0005-0000-0000-0000D7310000}"/>
    <cellStyle name="Normal 18 2 3 5 2 7" xfId="12759" xr:uid="{00000000-0005-0000-0000-0000D8310000}"/>
    <cellStyle name="Normal 18 2 3 5 3" xfId="12760" xr:uid="{00000000-0005-0000-0000-0000D9310000}"/>
    <cellStyle name="Normal 18 2 3 5 3 2" xfId="12761" xr:uid="{00000000-0005-0000-0000-0000DA310000}"/>
    <cellStyle name="Normal 18 2 3 5 3 2 2" xfId="12762" xr:uid="{00000000-0005-0000-0000-0000DB310000}"/>
    <cellStyle name="Normal 18 2 3 5 3 3" xfId="12763" xr:uid="{00000000-0005-0000-0000-0000DC310000}"/>
    <cellStyle name="Normal 18 2 3 5 4" xfId="12764" xr:uid="{00000000-0005-0000-0000-0000DD310000}"/>
    <cellStyle name="Normal 18 2 3 5 4 2" xfId="12765" xr:uid="{00000000-0005-0000-0000-0000DE310000}"/>
    <cellStyle name="Normal 18 2 3 5 4 2 2" xfId="12766" xr:uid="{00000000-0005-0000-0000-0000DF310000}"/>
    <cellStyle name="Normal 18 2 3 5 4 3" xfId="12767" xr:uid="{00000000-0005-0000-0000-0000E0310000}"/>
    <cellStyle name="Normal 18 2 3 5 5" xfId="12768" xr:uid="{00000000-0005-0000-0000-0000E1310000}"/>
    <cellStyle name="Normal 18 2 3 5 5 2" xfId="12769" xr:uid="{00000000-0005-0000-0000-0000E2310000}"/>
    <cellStyle name="Normal 18 2 3 5 5 2 2" xfId="12770" xr:uid="{00000000-0005-0000-0000-0000E3310000}"/>
    <cellStyle name="Normal 18 2 3 5 5 3" xfId="12771" xr:uid="{00000000-0005-0000-0000-0000E4310000}"/>
    <cellStyle name="Normal 18 2 3 5 6" xfId="12772" xr:uid="{00000000-0005-0000-0000-0000E5310000}"/>
    <cellStyle name="Normal 18 2 3 5 6 2" xfId="12773" xr:uid="{00000000-0005-0000-0000-0000E6310000}"/>
    <cellStyle name="Normal 18 2 3 5 7" xfId="12774" xr:uid="{00000000-0005-0000-0000-0000E7310000}"/>
    <cellStyle name="Normal 18 2 3 5 7 2" xfId="12775" xr:uid="{00000000-0005-0000-0000-0000E8310000}"/>
    <cellStyle name="Normal 18 2 3 5 8" xfId="12776" xr:uid="{00000000-0005-0000-0000-0000E9310000}"/>
    <cellStyle name="Normal 18 2 3 6" xfId="12777" xr:uid="{00000000-0005-0000-0000-0000EA310000}"/>
    <cellStyle name="Normal 18 2 3 6 2" xfId="12778" xr:uid="{00000000-0005-0000-0000-0000EB310000}"/>
    <cellStyle name="Normal 18 2 3 6 2 2" xfId="12779" xr:uid="{00000000-0005-0000-0000-0000EC310000}"/>
    <cellStyle name="Normal 18 2 3 6 2 2 2" xfId="12780" xr:uid="{00000000-0005-0000-0000-0000ED310000}"/>
    <cellStyle name="Normal 18 2 3 6 2 3" xfId="12781" xr:uid="{00000000-0005-0000-0000-0000EE310000}"/>
    <cellStyle name="Normal 18 2 3 6 3" xfId="12782" xr:uid="{00000000-0005-0000-0000-0000EF310000}"/>
    <cellStyle name="Normal 18 2 3 6 3 2" xfId="12783" xr:uid="{00000000-0005-0000-0000-0000F0310000}"/>
    <cellStyle name="Normal 18 2 3 6 3 2 2" xfId="12784" xr:uid="{00000000-0005-0000-0000-0000F1310000}"/>
    <cellStyle name="Normal 18 2 3 6 3 3" xfId="12785" xr:uid="{00000000-0005-0000-0000-0000F2310000}"/>
    <cellStyle name="Normal 18 2 3 6 4" xfId="12786" xr:uid="{00000000-0005-0000-0000-0000F3310000}"/>
    <cellStyle name="Normal 18 2 3 6 4 2" xfId="12787" xr:uid="{00000000-0005-0000-0000-0000F4310000}"/>
    <cellStyle name="Normal 18 2 3 6 4 2 2" xfId="12788" xr:uid="{00000000-0005-0000-0000-0000F5310000}"/>
    <cellStyle name="Normal 18 2 3 6 4 3" xfId="12789" xr:uid="{00000000-0005-0000-0000-0000F6310000}"/>
    <cellStyle name="Normal 18 2 3 6 5" xfId="12790" xr:uid="{00000000-0005-0000-0000-0000F7310000}"/>
    <cellStyle name="Normal 18 2 3 6 5 2" xfId="12791" xr:uid="{00000000-0005-0000-0000-0000F8310000}"/>
    <cellStyle name="Normal 18 2 3 6 6" xfId="12792" xr:uid="{00000000-0005-0000-0000-0000F9310000}"/>
    <cellStyle name="Normal 18 2 3 6 6 2" xfId="12793" xr:uid="{00000000-0005-0000-0000-0000FA310000}"/>
    <cellStyle name="Normal 18 2 3 6 7" xfId="12794" xr:uid="{00000000-0005-0000-0000-0000FB310000}"/>
    <cellStyle name="Normal 18 2 3 7" xfId="12795" xr:uid="{00000000-0005-0000-0000-0000FC310000}"/>
    <cellStyle name="Normal 18 2 3 7 2" xfId="12796" xr:uid="{00000000-0005-0000-0000-0000FD310000}"/>
    <cellStyle name="Normal 18 2 3 7 2 2" xfId="12797" xr:uid="{00000000-0005-0000-0000-0000FE310000}"/>
    <cellStyle name="Normal 18 2 3 7 2 2 2" xfId="12798" xr:uid="{00000000-0005-0000-0000-0000FF310000}"/>
    <cellStyle name="Normal 18 2 3 7 2 3" xfId="12799" xr:uid="{00000000-0005-0000-0000-000000320000}"/>
    <cellStyle name="Normal 18 2 3 7 3" xfId="12800" xr:uid="{00000000-0005-0000-0000-000001320000}"/>
    <cellStyle name="Normal 18 2 3 7 3 2" xfId="12801" xr:uid="{00000000-0005-0000-0000-000002320000}"/>
    <cellStyle name="Normal 18 2 3 7 3 2 2" xfId="12802" xr:uid="{00000000-0005-0000-0000-000003320000}"/>
    <cellStyle name="Normal 18 2 3 7 3 3" xfId="12803" xr:uid="{00000000-0005-0000-0000-000004320000}"/>
    <cellStyle name="Normal 18 2 3 7 4" xfId="12804" xr:uid="{00000000-0005-0000-0000-000005320000}"/>
    <cellStyle name="Normal 18 2 3 7 4 2" xfId="12805" xr:uid="{00000000-0005-0000-0000-000006320000}"/>
    <cellStyle name="Normal 18 2 3 7 4 2 2" xfId="12806" xr:uid="{00000000-0005-0000-0000-000007320000}"/>
    <cellStyle name="Normal 18 2 3 7 4 3" xfId="12807" xr:uid="{00000000-0005-0000-0000-000008320000}"/>
    <cellStyle name="Normal 18 2 3 7 5" xfId="12808" xr:uid="{00000000-0005-0000-0000-000009320000}"/>
    <cellStyle name="Normal 18 2 3 7 5 2" xfId="12809" xr:uid="{00000000-0005-0000-0000-00000A320000}"/>
    <cellStyle name="Normal 18 2 3 7 6" xfId="12810" xr:uid="{00000000-0005-0000-0000-00000B320000}"/>
    <cellStyle name="Normal 18 2 3 7 6 2" xfId="12811" xr:uid="{00000000-0005-0000-0000-00000C320000}"/>
    <cellStyle name="Normal 18 2 3 7 7" xfId="12812" xr:uid="{00000000-0005-0000-0000-00000D320000}"/>
    <cellStyle name="Normal 18 2 3 8" xfId="12813" xr:uid="{00000000-0005-0000-0000-00000E320000}"/>
    <cellStyle name="Normal 18 2 3 8 2" xfId="12814" xr:uid="{00000000-0005-0000-0000-00000F320000}"/>
    <cellStyle name="Normal 18 2 3 8 2 2" xfId="12815" xr:uid="{00000000-0005-0000-0000-000010320000}"/>
    <cellStyle name="Normal 18 2 3 8 3" xfId="12816" xr:uid="{00000000-0005-0000-0000-000011320000}"/>
    <cellStyle name="Normal 18 2 3 9" xfId="12817" xr:uid="{00000000-0005-0000-0000-000012320000}"/>
    <cellStyle name="Normal 18 2 3 9 2" xfId="12818" xr:uid="{00000000-0005-0000-0000-000013320000}"/>
    <cellStyle name="Normal 18 2 3 9 2 2" xfId="12819" xr:uid="{00000000-0005-0000-0000-000014320000}"/>
    <cellStyle name="Normal 18 2 3 9 3" xfId="12820" xr:uid="{00000000-0005-0000-0000-000015320000}"/>
    <cellStyle name="Normal 18 2 3_Confidential Information" xfId="12821" xr:uid="{00000000-0005-0000-0000-000016320000}"/>
    <cellStyle name="Normal 18 2 4" xfId="12822" xr:uid="{00000000-0005-0000-0000-000017320000}"/>
    <cellStyle name="Normal 18 2 4 10" xfId="12823" xr:uid="{00000000-0005-0000-0000-000018320000}"/>
    <cellStyle name="Normal 18 2 4 10 2" xfId="12824" xr:uid="{00000000-0005-0000-0000-000019320000}"/>
    <cellStyle name="Normal 18 2 4 11" xfId="12825" xr:uid="{00000000-0005-0000-0000-00001A320000}"/>
    <cellStyle name="Normal 18 2 4 2" xfId="12826" xr:uid="{00000000-0005-0000-0000-00001B320000}"/>
    <cellStyle name="Normal 18 2 4 2 2" xfId="12827" xr:uid="{00000000-0005-0000-0000-00001C320000}"/>
    <cellStyle name="Normal 18 2 4 2 2 2" xfId="12828" xr:uid="{00000000-0005-0000-0000-00001D320000}"/>
    <cellStyle name="Normal 18 2 4 2 2 2 2" xfId="12829" xr:uid="{00000000-0005-0000-0000-00001E320000}"/>
    <cellStyle name="Normal 18 2 4 2 2 2 2 2" xfId="12830" xr:uid="{00000000-0005-0000-0000-00001F320000}"/>
    <cellStyle name="Normal 18 2 4 2 2 2 3" xfId="12831" xr:uid="{00000000-0005-0000-0000-000020320000}"/>
    <cellStyle name="Normal 18 2 4 2 2 3" xfId="12832" xr:uid="{00000000-0005-0000-0000-000021320000}"/>
    <cellStyle name="Normal 18 2 4 2 2 3 2" xfId="12833" xr:uid="{00000000-0005-0000-0000-000022320000}"/>
    <cellStyle name="Normal 18 2 4 2 2 3 2 2" xfId="12834" xr:uid="{00000000-0005-0000-0000-000023320000}"/>
    <cellStyle name="Normal 18 2 4 2 2 3 3" xfId="12835" xr:uid="{00000000-0005-0000-0000-000024320000}"/>
    <cellStyle name="Normal 18 2 4 2 2 4" xfId="12836" xr:uid="{00000000-0005-0000-0000-000025320000}"/>
    <cellStyle name="Normal 18 2 4 2 2 4 2" xfId="12837" xr:uid="{00000000-0005-0000-0000-000026320000}"/>
    <cellStyle name="Normal 18 2 4 2 2 4 2 2" xfId="12838" xr:uid="{00000000-0005-0000-0000-000027320000}"/>
    <cellStyle name="Normal 18 2 4 2 2 4 3" xfId="12839" xr:uid="{00000000-0005-0000-0000-000028320000}"/>
    <cellStyle name="Normal 18 2 4 2 2 5" xfId="12840" xr:uid="{00000000-0005-0000-0000-000029320000}"/>
    <cellStyle name="Normal 18 2 4 2 2 5 2" xfId="12841" xr:uid="{00000000-0005-0000-0000-00002A320000}"/>
    <cellStyle name="Normal 18 2 4 2 2 6" xfId="12842" xr:uid="{00000000-0005-0000-0000-00002B320000}"/>
    <cellStyle name="Normal 18 2 4 2 2 6 2" xfId="12843" xr:uid="{00000000-0005-0000-0000-00002C320000}"/>
    <cellStyle name="Normal 18 2 4 2 2 7" xfId="12844" xr:uid="{00000000-0005-0000-0000-00002D320000}"/>
    <cellStyle name="Normal 18 2 4 2 3" xfId="12845" xr:uid="{00000000-0005-0000-0000-00002E320000}"/>
    <cellStyle name="Normal 18 2 4 2 3 2" xfId="12846" xr:uid="{00000000-0005-0000-0000-00002F320000}"/>
    <cellStyle name="Normal 18 2 4 2 3 2 2" xfId="12847" xr:uid="{00000000-0005-0000-0000-000030320000}"/>
    <cellStyle name="Normal 18 2 4 2 3 2 2 2" xfId="12848" xr:uid="{00000000-0005-0000-0000-000031320000}"/>
    <cellStyle name="Normal 18 2 4 2 3 2 3" xfId="12849" xr:uid="{00000000-0005-0000-0000-000032320000}"/>
    <cellStyle name="Normal 18 2 4 2 3 3" xfId="12850" xr:uid="{00000000-0005-0000-0000-000033320000}"/>
    <cellStyle name="Normal 18 2 4 2 3 3 2" xfId="12851" xr:uid="{00000000-0005-0000-0000-000034320000}"/>
    <cellStyle name="Normal 18 2 4 2 3 3 2 2" xfId="12852" xr:uid="{00000000-0005-0000-0000-000035320000}"/>
    <cellStyle name="Normal 18 2 4 2 3 3 3" xfId="12853" xr:uid="{00000000-0005-0000-0000-000036320000}"/>
    <cellStyle name="Normal 18 2 4 2 3 4" xfId="12854" xr:uid="{00000000-0005-0000-0000-000037320000}"/>
    <cellStyle name="Normal 18 2 4 2 3 4 2" xfId="12855" xr:uid="{00000000-0005-0000-0000-000038320000}"/>
    <cellStyle name="Normal 18 2 4 2 3 4 2 2" xfId="12856" xr:uid="{00000000-0005-0000-0000-000039320000}"/>
    <cellStyle name="Normal 18 2 4 2 3 4 3" xfId="12857" xr:uid="{00000000-0005-0000-0000-00003A320000}"/>
    <cellStyle name="Normal 18 2 4 2 3 5" xfId="12858" xr:uid="{00000000-0005-0000-0000-00003B320000}"/>
    <cellStyle name="Normal 18 2 4 2 3 5 2" xfId="12859" xr:uid="{00000000-0005-0000-0000-00003C320000}"/>
    <cellStyle name="Normal 18 2 4 2 3 6" xfId="12860" xr:uid="{00000000-0005-0000-0000-00003D320000}"/>
    <cellStyle name="Normal 18 2 4 2 3 6 2" xfId="12861" xr:uid="{00000000-0005-0000-0000-00003E320000}"/>
    <cellStyle name="Normal 18 2 4 2 3 7" xfId="12862" xr:uid="{00000000-0005-0000-0000-00003F320000}"/>
    <cellStyle name="Normal 18 2 4 2 4" xfId="12863" xr:uid="{00000000-0005-0000-0000-000040320000}"/>
    <cellStyle name="Normal 18 2 4 2 4 2" xfId="12864" xr:uid="{00000000-0005-0000-0000-000041320000}"/>
    <cellStyle name="Normal 18 2 4 2 4 2 2" xfId="12865" xr:uid="{00000000-0005-0000-0000-000042320000}"/>
    <cellStyle name="Normal 18 2 4 2 4 3" xfId="12866" xr:uid="{00000000-0005-0000-0000-000043320000}"/>
    <cellStyle name="Normal 18 2 4 2 5" xfId="12867" xr:uid="{00000000-0005-0000-0000-000044320000}"/>
    <cellStyle name="Normal 18 2 4 2 5 2" xfId="12868" xr:uid="{00000000-0005-0000-0000-000045320000}"/>
    <cellStyle name="Normal 18 2 4 2 5 2 2" xfId="12869" xr:uid="{00000000-0005-0000-0000-000046320000}"/>
    <cellStyle name="Normal 18 2 4 2 5 3" xfId="12870" xr:uid="{00000000-0005-0000-0000-000047320000}"/>
    <cellStyle name="Normal 18 2 4 2 6" xfId="12871" xr:uid="{00000000-0005-0000-0000-000048320000}"/>
    <cellStyle name="Normal 18 2 4 2 6 2" xfId="12872" xr:uid="{00000000-0005-0000-0000-000049320000}"/>
    <cellStyle name="Normal 18 2 4 2 6 2 2" xfId="12873" xr:uid="{00000000-0005-0000-0000-00004A320000}"/>
    <cellStyle name="Normal 18 2 4 2 6 3" xfId="12874" xr:uid="{00000000-0005-0000-0000-00004B320000}"/>
    <cellStyle name="Normal 18 2 4 2 7" xfId="12875" xr:uid="{00000000-0005-0000-0000-00004C320000}"/>
    <cellStyle name="Normal 18 2 4 2 7 2" xfId="12876" xr:uid="{00000000-0005-0000-0000-00004D320000}"/>
    <cellStyle name="Normal 18 2 4 2 8" xfId="12877" xr:uid="{00000000-0005-0000-0000-00004E320000}"/>
    <cellStyle name="Normal 18 2 4 2 8 2" xfId="12878" xr:uid="{00000000-0005-0000-0000-00004F320000}"/>
    <cellStyle name="Normal 18 2 4 2 9" xfId="12879" xr:uid="{00000000-0005-0000-0000-000050320000}"/>
    <cellStyle name="Normal 18 2 4 3" xfId="12880" xr:uid="{00000000-0005-0000-0000-000051320000}"/>
    <cellStyle name="Normal 18 2 4 3 2" xfId="12881" xr:uid="{00000000-0005-0000-0000-000052320000}"/>
    <cellStyle name="Normal 18 2 4 3 2 2" xfId="12882" xr:uid="{00000000-0005-0000-0000-000053320000}"/>
    <cellStyle name="Normal 18 2 4 3 2 2 2" xfId="12883" xr:uid="{00000000-0005-0000-0000-000054320000}"/>
    <cellStyle name="Normal 18 2 4 3 2 2 2 2" xfId="12884" xr:uid="{00000000-0005-0000-0000-000055320000}"/>
    <cellStyle name="Normal 18 2 4 3 2 2 3" xfId="12885" xr:uid="{00000000-0005-0000-0000-000056320000}"/>
    <cellStyle name="Normal 18 2 4 3 2 3" xfId="12886" xr:uid="{00000000-0005-0000-0000-000057320000}"/>
    <cellStyle name="Normal 18 2 4 3 2 3 2" xfId="12887" xr:uid="{00000000-0005-0000-0000-000058320000}"/>
    <cellStyle name="Normal 18 2 4 3 2 3 2 2" xfId="12888" xr:uid="{00000000-0005-0000-0000-000059320000}"/>
    <cellStyle name="Normal 18 2 4 3 2 3 3" xfId="12889" xr:uid="{00000000-0005-0000-0000-00005A320000}"/>
    <cellStyle name="Normal 18 2 4 3 2 4" xfId="12890" xr:uid="{00000000-0005-0000-0000-00005B320000}"/>
    <cellStyle name="Normal 18 2 4 3 2 4 2" xfId="12891" xr:uid="{00000000-0005-0000-0000-00005C320000}"/>
    <cellStyle name="Normal 18 2 4 3 2 4 2 2" xfId="12892" xr:uid="{00000000-0005-0000-0000-00005D320000}"/>
    <cellStyle name="Normal 18 2 4 3 2 4 3" xfId="12893" xr:uid="{00000000-0005-0000-0000-00005E320000}"/>
    <cellStyle name="Normal 18 2 4 3 2 5" xfId="12894" xr:uid="{00000000-0005-0000-0000-00005F320000}"/>
    <cellStyle name="Normal 18 2 4 3 2 5 2" xfId="12895" xr:uid="{00000000-0005-0000-0000-000060320000}"/>
    <cellStyle name="Normal 18 2 4 3 2 6" xfId="12896" xr:uid="{00000000-0005-0000-0000-000061320000}"/>
    <cellStyle name="Normal 18 2 4 3 2 6 2" xfId="12897" xr:uid="{00000000-0005-0000-0000-000062320000}"/>
    <cellStyle name="Normal 18 2 4 3 2 7" xfId="12898" xr:uid="{00000000-0005-0000-0000-000063320000}"/>
    <cellStyle name="Normal 18 2 4 3 3" xfId="12899" xr:uid="{00000000-0005-0000-0000-000064320000}"/>
    <cellStyle name="Normal 18 2 4 3 3 2" xfId="12900" xr:uid="{00000000-0005-0000-0000-000065320000}"/>
    <cellStyle name="Normal 18 2 4 3 3 2 2" xfId="12901" xr:uid="{00000000-0005-0000-0000-000066320000}"/>
    <cellStyle name="Normal 18 2 4 3 3 3" xfId="12902" xr:uid="{00000000-0005-0000-0000-000067320000}"/>
    <cellStyle name="Normal 18 2 4 3 4" xfId="12903" xr:uid="{00000000-0005-0000-0000-000068320000}"/>
    <cellStyle name="Normal 18 2 4 3 4 2" xfId="12904" xr:uid="{00000000-0005-0000-0000-000069320000}"/>
    <cellStyle name="Normal 18 2 4 3 4 2 2" xfId="12905" xr:uid="{00000000-0005-0000-0000-00006A320000}"/>
    <cellStyle name="Normal 18 2 4 3 4 3" xfId="12906" xr:uid="{00000000-0005-0000-0000-00006B320000}"/>
    <cellStyle name="Normal 18 2 4 3 5" xfId="12907" xr:uid="{00000000-0005-0000-0000-00006C320000}"/>
    <cellStyle name="Normal 18 2 4 3 5 2" xfId="12908" xr:uid="{00000000-0005-0000-0000-00006D320000}"/>
    <cellStyle name="Normal 18 2 4 3 5 2 2" xfId="12909" xr:uid="{00000000-0005-0000-0000-00006E320000}"/>
    <cellStyle name="Normal 18 2 4 3 5 3" xfId="12910" xr:uid="{00000000-0005-0000-0000-00006F320000}"/>
    <cellStyle name="Normal 18 2 4 3 6" xfId="12911" xr:uid="{00000000-0005-0000-0000-000070320000}"/>
    <cellStyle name="Normal 18 2 4 3 6 2" xfId="12912" xr:uid="{00000000-0005-0000-0000-000071320000}"/>
    <cellStyle name="Normal 18 2 4 3 7" xfId="12913" xr:uid="{00000000-0005-0000-0000-000072320000}"/>
    <cellStyle name="Normal 18 2 4 3 7 2" xfId="12914" xr:uid="{00000000-0005-0000-0000-000073320000}"/>
    <cellStyle name="Normal 18 2 4 3 8" xfId="12915" xr:uid="{00000000-0005-0000-0000-000074320000}"/>
    <cellStyle name="Normal 18 2 4 4" xfId="12916" xr:uid="{00000000-0005-0000-0000-000075320000}"/>
    <cellStyle name="Normal 18 2 4 4 2" xfId="12917" xr:uid="{00000000-0005-0000-0000-000076320000}"/>
    <cellStyle name="Normal 18 2 4 4 2 2" xfId="12918" xr:uid="{00000000-0005-0000-0000-000077320000}"/>
    <cellStyle name="Normal 18 2 4 4 2 2 2" xfId="12919" xr:uid="{00000000-0005-0000-0000-000078320000}"/>
    <cellStyle name="Normal 18 2 4 4 2 3" xfId="12920" xr:uid="{00000000-0005-0000-0000-000079320000}"/>
    <cellStyle name="Normal 18 2 4 4 3" xfId="12921" xr:uid="{00000000-0005-0000-0000-00007A320000}"/>
    <cellStyle name="Normal 18 2 4 4 3 2" xfId="12922" xr:uid="{00000000-0005-0000-0000-00007B320000}"/>
    <cellStyle name="Normal 18 2 4 4 3 2 2" xfId="12923" xr:uid="{00000000-0005-0000-0000-00007C320000}"/>
    <cellStyle name="Normal 18 2 4 4 3 3" xfId="12924" xr:uid="{00000000-0005-0000-0000-00007D320000}"/>
    <cellStyle name="Normal 18 2 4 4 4" xfId="12925" xr:uid="{00000000-0005-0000-0000-00007E320000}"/>
    <cellStyle name="Normal 18 2 4 4 4 2" xfId="12926" xr:uid="{00000000-0005-0000-0000-00007F320000}"/>
    <cellStyle name="Normal 18 2 4 4 4 2 2" xfId="12927" xr:uid="{00000000-0005-0000-0000-000080320000}"/>
    <cellStyle name="Normal 18 2 4 4 4 3" xfId="12928" xr:uid="{00000000-0005-0000-0000-000081320000}"/>
    <cellStyle name="Normal 18 2 4 4 5" xfId="12929" xr:uid="{00000000-0005-0000-0000-000082320000}"/>
    <cellStyle name="Normal 18 2 4 4 5 2" xfId="12930" xr:uid="{00000000-0005-0000-0000-000083320000}"/>
    <cellStyle name="Normal 18 2 4 4 6" xfId="12931" xr:uid="{00000000-0005-0000-0000-000084320000}"/>
    <cellStyle name="Normal 18 2 4 4 6 2" xfId="12932" xr:uid="{00000000-0005-0000-0000-000085320000}"/>
    <cellStyle name="Normal 18 2 4 4 7" xfId="12933" xr:uid="{00000000-0005-0000-0000-000086320000}"/>
    <cellStyle name="Normal 18 2 4 5" xfId="12934" xr:uid="{00000000-0005-0000-0000-000087320000}"/>
    <cellStyle name="Normal 18 2 4 5 2" xfId="12935" xr:uid="{00000000-0005-0000-0000-000088320000}"/>
    <cellStyle name="Normal 18 2 4 5 2 2" xfId="12936" xr:uid="{00000000-0005-0000-0000-000089320000}"/>
    <cellStyle name="Normal 18 2 4 5 2 2 2" xfId="12937" xr:uid="{00000000-0005-0000-0000-00008A320000}"/>
    <cellStyle name="Normal 18 2 4 5 2 3" xfId="12938" xr:uid="{00000000-0005-0000-0000-00008B320000}"/>
    <cellStyle name="Normal 18 2 4 5 3" xfId="12939" xr:uid="{00000000-0005-0000-0000-00008C320000}"/>
    <cellStyle name="Normal 18 2 4 5 3 2" xfId="12940" xr:uid="{00000000-0005-0000-0000-00008D320000}"/>
    <cellStyle name="Normal 18 2 4 5 3 2 2" xfId="12941" xr:uid="{00000000-0005-0000-0000-00008E320000}"/>
    <cellStyle name="Normal 18 2 4 5 3 3" xfId="12942" xr:uid="{00000000-0005-0000-0000-00008F320000}"/>
    <cellStyle name="Normal 18 2 4 5 4" xfId="12943" xr:uid="{00000000-0005-0000-0000-000090320000}"/>
    <cellStyle name="Normal 18 2 4 5 4 2" xfId="12944" xr:uid="{00000000-0005-0000-0000-000091320000}"/>
    <cellStyle name="Normal 18 2 4 5 4 2 2" xfId="12945" xr:uid="{00000000-0005-0000-0000-000092320000}"/>
    <cellStyle name="Normal 18 2 4 5 4 3" xfId="12946" xr:uid="{00000000-0005-0000-0000-000093320000}"/>
    <cellStyle name="Normal 18 2 4 5 5" xfId="12947" xr:uid="{00000000-0005-0000-0000-000094320000}"/>
    <cellStyle name="Normal 18 2 4 5 5 2" xfId="12948" xr:uid="{00000000-0005-0000-0000-000095320000}"/>
    <cellStyle name="Normal 18 2 4 5 6" xfId="12949" xr:uid="{00000000-0005-0000-0000-000096320000}"/>
    <cellStyle name="Normal 18 2 4 5 6 2" xfId="12950" xr:uid="{00000000-0005-0000-0000-000097320000}"/>
    <cellStyle name="Normal 18 2 4 5 7" xfId="12951" xr:uid="{00000000-0005-0000-0000-000098320000}"/>
    <cellStyle name="Normal 18 2 4 6" xfId="12952" xr:uid="{00000000-0005-0000-0000-000099320000}"/>
    <cellStyle name="Normal 18 2 4 6 2" xfId="12953" xr:uid="{00000000-0005-0000-0000-00009A320000}"/>
    <cellStyle name="Normal 18 2 4 6 2 2" xfId="12954" xr:uid="{00000000-0005-0000-0000-00009B320000}"/>
    <cellStyle name="Normal 18 2 4 6 3" xfId="12955" xr:uid="{00000000-0005-0000-0000-00009C320000}"/>
    <cellStyle name="Normal 18 2 4 7" xfId="12956" xr:uid="{00000000-0005-0000-0000-00009D320000}"/>
    <cellStyle name="Normal 18 2 4 7 2" xfId="12957" xr:uid="{00000000-0005-0000-0000-00009E320000}"/>
    <cellStyle name="Normal 18 2 4 7 2 2" xfId="12958" xr:uid="{00000000-0005-0000-0000-00009F320000}"/>
    <cellStyle name="Normal 18 2 4 7 3" xfId="12959" xr:uid="{00000000-0005-0000-0000-0000A0320000}"/>
    <cellStyle name="Normal 18 2 4 8" xfId="12960" xr:uid="{00000000-0005-0000-0000-0000A1320000}"/>
    <cellStyle name="Normal 18 2 4 8 2" xfId="12961" xr:uid="{00000000-0005-0000-0000-0000A2320000}"/>
    <cellStyle name="Normal 18 2 4 8 2 2" xfId="12962" xr:uid="{00000000-0005-0000-0000-0000A3320000}"/>
    <cellStyle name="Normal 18 2 4 8 3" xfId="12963" xr:uid="{00000000-0005-0000-0000-0000A4320000}"/>
    <cellStyle name="Normal 18 2 4 9" xfId="12964" xr:uid="{00000000-0005-0000-0000-0000A5320000}"/>
    <cellStyle name="Normal 18 2 4 9 2" xfId="12965" xr:uid="{00000000-0005-0000-0000-0000A6320000}"/>
    <cellStyle name="Normal 18 2 5" xfId="12966" xr:uid="{00000000-0005-0000-0000-0000A7320000}"/>
    <cellStyle name="Normal 18 2 5 10" xfId="12967" xr:uid="{00000000-0005-0000-0000-0000A8320000}"/>
    <cellStyle name="Normal 18 2 5 10 2" xfId="12968" xr:uid="{00000000-0005-0000-0000-0000A9320000}"/>
    <cellStyle name="Normal 18 2 5 11" xfId="12969" xr:uid="{00000000-0005-0000-0000-0000AA320000}"/>
    <cellStyle name="Normal 18 2 5 2" xfId="12970" xr:uid="{00000000-0005-0000-0000-0000AB320000}"/>
    <cellStyle name="Normal 18 2 5 2 2" xfId="12971" xr:uid="{00000000-0005-0000-0000-0000AC320000}"/>
    <cellStyle name="Normal 18 2 5 2 2 2" xfId="12972" xr:uid="{00000000-0005-0000-0000-0000AD320000}"/>
    <cellStyle name="Normal 18 2 5 2 2 2 2" xfId="12973" xr:uid="{00000000-0005-0000-0000-0000AE320000}"/>
    <cellStyle name="Normal 18 2 5 2 2 2 2 2" xfId="12974" xr:uid="{00000000-0005-0000-0000-0000AF320000}"/>
    <cellStyle name="Normal 18 2 5 2 2 2 3" xfId="12975" xr:uid="{00000000-0005-0000-0000-0000B0320000}"/>
    <cellStyle name="Normal 18 2 5 2 2 3" xfId="12976" xr:uid="{00000000-0005-0000-0000-0000B1320000}"/>
    <cellStyle name="Normal 18 2 5 2 2 3 2" xfId="12977" xr:uid="{00000000-0005-0000-0000-0000B2320000}"/>
    <cellStyle name="Normal 18 2 5 2 2 3 2 2" xfId="12978" xr:uid="{00000000-0005-0000-0000-0000B3320000}"/>
    <cellStyle name="Normal 18 2 5 2 2 3 3" xfId="12979" xr:uid="{00000000-0005-0000-0000-0000B4320000}"/>
    <cellStyle name="Normal 18 2 5 2 2 4" xfId="12980" xr:uid="{00000000-0005-0000-0000-0000B5320000}"/>
    <cellStyle name="Normal 18 2 5 2 2 4 2" xfId="12981" xr:uid="{00000000-0005-0000-0000-0000B6320000}"/>
    <cellStyle name="Normal 18 2 5 2 2 4 2 2" xfId="12982" xr:uid="{00000000-0005-0000-0000-0000B7320000}"/>
    <cellStyle name="Normal 18 2 5 2 2 4 3" xfId="12983" xr:uid="{00000000-0005-0000-0000-0000B8320000}"/>
    <cellStyle name="Normal 18 2 5 2 2 5" xfId="12984" xr:uid="{00000000-0005-0000-0000-0000B9320000}"/>
    <cellStyle name="Normal 18 2 5 2 2 5 2" xfId="12985" xr:uid="{00000000-0005-0000-0000-0000BA320000}"/>
    <cellStyle name="Normal 18 2 5 2 2 6" xfId="12986" xr:uid="{00000000-0005-0000-0000-0000BB320000}"/>
    <cellStyle name="Normal 18 2 5 2 2 6 2" xfId="12987" xr:uid="{00000000-0005-0000-0000-0000BC320000}"/>
    <cellStyle name="Normal 18 2 5 2 2 7" xfId="12988" xr:uid="{00000000-0005-0000-0000-0000BD320000}"/>
    <cellStyle name="Normal 18 2 5 2 3" xfId="12989" xr:uid="{00000000-0005-0000-0000-0000BE320000}"/>
    <cellStyle name="Normal 18 2 5 2 3 2" xfId="12990" xr:uid="{00000000-0005-0000-0000-0000BF320000}"/>
    <cellStyle name="Normal 18 2 5 2 3 2 2" xfId="12991" xr:uid="{00000000-0005-0000-0000-0000C0320000}"/>
    <cellStyle name="Normal 18 2 5 2 3 2 2 2" xfId="12992" xr:uid="{00000000-0005-0000-0000-0000C1320000}"/>
    <cellStyle name="Normal 18 2 5 2 3 2 3" xfId="12993" xr:uid="{00000000-0005-0000-0000-0000C2320000}"/>
    <cellStyle name="Normal 18 2 5 2 3 3" xfId="12994" xr:uid="{00000000-0005-0000-0000-0000C3320000}"/>
    <cellStyle name="Normal 18 2 5 2 3 3 2" xfId="12995" xr:uid="{00000000-0005-0000-0000-0000C4320000}"/>
    <cellStyle name="Normal 18 2 5 2 3 3 2 2" xfId="12996" xr:uid="{00000000-0005-0000-0000-0000C5320000}"/>
    <cellStyle name="Normal 18 2 5 2 3 3 3" xfId="12997" xr:uid="{00000000-0005-0000-0000-0000C6320000}"/>
    <cellStyle name="Normal 18 2 5 2 3 4" xfId="12998" xr:uid="{00000000-0005-0000-0000-0000C7320000}"/>
    <cellStyle name="Normal 18 2 5 2 3 4 2" xfId="12999" xr:uid="{00000000-0005-0000-0000-0000C8320000}"/>
    <cellStyle name="Normal 18 2 5 2 3 4 2 2" xfId="13000" xr:uid="{00000000-0005-0000-0000-0000C9320000}"/>
    <cellStyle name="Normal 18 2 5 2 3 4 3" xfId="13001" xr:uid="{00000000-0005-0000-0000-0000CA320000}"/>
    <cellStyle name="Normal 18 2 5 2 3 5" xfId="13002" xr:uid="{00000000-0005-0000-0000-0000CB320000}"/>
    <cellStyle name="Normal 18 2 5 2 3 5 2" xfId="13003" xr:uid="{00000000-0005-0000-0000-0000CC320000}"/>
    <cellStyle name="Normal 18 2 5 2 3 6" xfId="13004" xr:uid="{00000000-0005-0000-0000-0000CD320000}"/>
    <cellStyle name="Normal 18 2 5 2 3 6 2" xfId="13005" xr:uid="{00000000-0005-0000-0000-0000CE320000}"/>
    <cellStyle name="Normal 18 2 5 2 3 7" xfId="13006" xr:uid="{00000000-0005-0000-0000-0000CF320000}"/>
    <cellStyle name="Normal 18 2 5 2 4" xfId="13007" xr:uid="{00000000-0005-0000-0000-0000D0320000}"/>
    <cellStyle name="Normal 18 2 5 2 4 2" xfId="13008" xr:uid="{00000000-0005-0000-0000-0000D1320000}"/>
    <cellStyle name="Normal 18 2 5 2 4 2 2" xfId="13009" xr:uid="{00000000-0005-0000-0000-0000D2320000}"/>
    <cellStyle name="Normal 18 2 5 2 4 3" xfId="13010" xr:uid="{00000000-0005-0000-0000-0000D3320000}"/>
    <cellStyle name="Normal 18 2 5 2 5" xfId="13011" xr:uid="{00000000-0005-0000-0000-0000D4320000}"/>
    <cellStyle name="Normal 18 2 5 2 5 2" xfId="13012" xr:uid="{00000000-0005-0000-0000-0000D5320000}"/>
    <cellStyle name="Normal 18 2 5 2 5 2 2" xfId="13013" xr:uid="{00000000-0005-0000-0000-0000D6320000}"/>
    <cellStyle name="Normal 18 2 5 2 5 3" xfId="13014" xr:uid="{00000000-0005-0000-0000-0000D7320000}"/>
    <cellStyle name="Normal 18 2 5 2 6" xfId="13015" xr:uid="{00000000-0005-0000-0000-0000D8320000}"/>
    <cellStyle name="Normal 18 2 5 2 6 2" xfId="13016" xr:uid="{00000000-0005-0000-0000-0000D9320000}"/>
    <cellStyle name="Normal 18 2 5 2 6 2 2" xfId="13017" xr:uid="{00000000-0005-0000-0000-0000DA320000}"/>
    <cellStyle name="Normal 18 2 5 2 6 3" xfId="13018" xr:uid="{00000000-0005-0000-0000-0000DB320000}"/>
    <cellStyle name="Normal 18 2 5 2 7" xfId="13019" xr:uid="{00000000-0005-0000-0000-0000DC320000}"/>
    <cellStyle name="Normal 18 2 5 2 7 2" xfId="13020" xr:uid="{00000000-0005-0000-0000-0000DD320000}"/>
    <cellStyle name="Normal 18 2 5 2 8" xfId="13021" xr:uid="{00000000-0005-0000-0000-0000DE320000}"/>
    <cellStyle name="Normal 18 2 5 2 8 2" xfId="13022" xr:uid="{00000000-0005-0000-0000-0000DF320000}"/>
    <cellStyle name="Normal 18 2 5 2 9" xfId="13023" xr:uid="{00000000-0005-0000-0000-0000E0320000}"/>
    <cellStyle name="Normal 18 2 5 3" xfId="13024" xr:uid="{00000000-0005-0000-0000-0000E1320000}"/>
    <cellStyle name="Normal 18 2 5 3 2" xfId="13025" xr:uid="{00000000-0005-0000-0000-0000E2320000}"/>
    <cellStyle name="Normal 18 2 5 3 2 2" xfId="13026" xr:uid="{00000000-0005-0000-0000-0000E3320000}"/>
    <cellStyle name="Normal 18 2 5 3 2 2 2" xfId="13027" xr:uid="{00000000-0005-0000-0000-0000E4320000}"/>
    <cellStyle name="Normal 18 2 5 3 2 2 2 2" xfId="13028" xr:uid="{00000000-0005-0000-0000-0000E5320000}"/>
    <cellStyle name="Normal 18 2 5 3 2 2 3" xfId="13029" xr:uid="{00000000-0005-0000-0000-0000E6320000}"/>
    <cellStyle name="Normal 18 2 5 3 2 3" xfId="13030" xr:uid="{00000000-0005-0000-0000-0000E7320000}"/>
    <cellStyle name="Normal 18 2 5 3 2 3 2" xfId="13031" xr:uid="{00000000-0005-0000-0000-0000E8320000}"/>
    <cellStyle name="Normal 18 2 5 3 2 3 2 2" xfId="13032" xr:uid="{00000000-0005-0000-0000-0000E9320000}"/>
    <cellStyle name="Normal 18 2 5 3 2 3 3" xfId="13033" xr:uid="{00000000-0005-0000-0000-0000EA320000}"/>
    <cellStyle name="Normal 18 2 5 3 2 4" xfId="13034" xr:uid="{00000000-0005-0000-0000-0000EB320000}"/>
    <cellStyle name="Normal 18 2 5 3 2 4 2" xfId="13035" xr:uid="{00000000-0005-0000-0000-0000EC320000}"/>
    <cellStyle name="Normal 18 2 5 3 2 4 2 2" xfId="13036" xr:uid="{00000000-0005-0000-0000-0000ED320000}"/>
    <cellStyle name="Normal 18 2 5 3 2 4 3" xfId="13037" xr:uid="{00000000-0005-0000-0000-0000EE320000}"/>
    <cellStyle name="Normal 18 2 5 3 2 5" xfId="13038" xr:uid="{00000000-0005-0000-0000-0000EF320000}"/>
    <cellStyle name="Normal 18 2 5 3 2 5 2" xfId="13039" xr:uid="{00000000-0005-0000-0000-0000F0320000}"/>
    <cellStyle name="Normal 18 2 5 3 2 6" xfId="13040" xr:uid="{00000000-0005-0000-0000-0000F1320000}"/>
    <cellStyle name="Normal 18 2 5 3 2 6 2" xfId="13041" xr:uid="{00000000-0005-0000-0000-0000F2320000}"/>
    <cellStyle name="Normal 18 2 5 3 2 7" xfId="13042" xr:uid="{00000000-0005-0000-0000-0000F3320000}"/>
    <cellStyle name="Normal 18 2 5 3 3" xfId="13043" xr:uid="{00000000-0005-0000-0000-0000F4320000}"/>
    <cellStyle name="Normal 18 2 5 3 3 2" xfId="13044" xr:uid="{00000000-0005-0000-0000-0000F5320000}"/>
    <cellStyle name="Normal 18 2 5 3 3 2 2" xfId="13045" xr:uid="{00000000-0005-0000-0000-0000F6320000}"/>
    <cellStyle name="Normal 18 2 5 3 3 3" xfId="13046" xr:uid="{00000000-0005-0000-0000-0000F7320000}"/>
    <cellStyle name="Normal 18 2 5 3 4" xfId="13047" xr:uid="{00000000-0005-0000-0000-0000F8320000}"/>
    <cellStyle name="Normal 18 2 5 3 4 2" xfId="13048" xr:uid="{00000000-0005-0000-0000-0000F9320000}"/>
    <cellStyle name="Normal 18 2 5 3 4 2 2" xfId="13049" xr:uid="{00000000-0005-0000-0000-0000FA320000}"/>
    <cellStyle name="Normal 18 2 5 3 4 3" xfId="13050" xr:uid="{00000000-0005-0000-0000-0000FB320000}"/>
    <cellStyle name="Normal 18 2 5 3 5" xfId="13051" xr:uid="{00000000-0005-0000-0000-0000FC320000}"/>
    <cellStyle name="Normal 18 2 5 3 5 2" xfId="13052" xr:uid="{00000000-0005-0000-0000-0000FD320000}"/>
    <cellStyle name="Normal 18 2 5 3 5 2 2" xfId="13053" xr:uid="{00000000-0005-0000-0000-0000FE320000}"/>
    <cellStyle name="Normal 18 2 5 3 5 3" xfId="13054" xr:uid="{00000000-0005-0000-0000-0000FF320000}"/>
    <cellStyle name="Normal 18 2 5 3 6" xfId="13055" xr:uid="{00000000-0005-0000-0000-000000330000}"/>
    <cellStyle name="Normal 18 2 5 3 6 2" xfId="13056" xr:uid="{00000000-0005-0000-0000-000001330000}"/>
    <cellStyle name="Normal 18 2 5 3 7" xfId="13057" xr:uid="{00000000-0005-0000-0000-000002330000}"/>
    <cellStyle name="Normal 18 2 5 3 7 2" xfId="13058" xr:uid="{00000000-0005-0000-0000-000003330000}"/>
    <cellStyle name="Normal 18 2 5 3 8" xfId="13059" xr:uid="{00000000-0005-0000-0000-000004330000}"/>
    <cellStyle name="Normal 18 2 5 4" xfId="13060" xr:uid="{00000000-0005-0000-0000-000005330000}"/>
    <cellStyle name="Normal 18 2 5 4 2" xfId="13061" xr:uid="{00000000-0005-0000-0000-000006330000}"/>
    <cellStyle name="Normal 18 2 5 4 2 2" xfId="13062" xr:uid="{00000000-0005-0000-0000-000007330000}"/>
    <cellStyle name="Normal 18 2 5 4 2 2 2" xfId="13063" xr:uid="{00000000-0005-0000-0000-000008330000}"/>
    <cellStyle name="Normal 18 2 5 4 2 3" xfId="13064" xr:uid="{00000000-0005-0000-0000-000009330000}"/>
    <cellStyle name="Normal 18 2 5 4 3" xfId="13065" xr:uid="{00000000-0005-0000-0000-00000A330000}"/>
    <cellStyle name="Normal 18 2 5 4 3 2" xfId="13066" xr:uid="{00000000-0005-0000-0000-00000B330000}"/>
    <cellStyle name="Normal 18 2 5 4 3 2 2" xfId="13067" xr:uid="{00000000-0005-0000-0000-00000C330000}"/>
    <cellStyle name="Normal 18 2 5 4 3 3" xfId="13068" xr:uid="{00000000-0005-0000-0000-00000D330000}"/>
    <cellStyle name="Normal 18 2 5 4 4" xfId="13069" xr:uid="{00000000-0005-0000-0000-00000E330000}"/>
    <cellStyle name="Normal 18 2 5 4 4 2" xfId="13070" xr:uid="{00000000-0005-0000-0000-00000F330000}"/>
    <cellStyle name="Normal 18 2 5 4 4 2 2" xfId="13071" xr:uid="{00000000-0005-0000-0000-000010330000}"/>
    <cellStyle name="Normal 18 2 5 4 4 3" xfId="13072" xr:uid="{00000000-0005-0000-0000-000011330000}"/>
    <cellStyle name="Normal 18 2 5 4 5" xfId="13073" xr:uid="{00000000-0005-0000-0000-000012330000}"/>
    <cellStyle name="Normal 18 2 5 4 5 2" xfId="13074" xr:uid="{00000000-0005-0000-0000-000013330000}"/>
    <cellStyle name="Normal 18 2 5 4 6" xfId="13075" xr:uid="{00000000-0005-0000-0000-000014330000}"/>
    <cellStyle name="Normal 18 2 5 4 6 2" xfId="13076" xr:uid="{00000000-0005-0000-0000-000015330000}"/>
    <cellStyle name="Normal 18 2 5 4 7" xfId="13077" xr:uid="{00000000-0005-0000-0000-000016330000}"/>
    <cellStyle name="Normal 18 2 5 5" xfId="13078" xr:uid="{00000000-0005-0000-0000-000017330000}"/>
    <cellStyle name="Normal 18 2 5 5 2" xfId="13079" xr:uid="{00000000-0005-0000-0000-000018330000}"/>
    <cellStyle name="Normal 18 2 5 5 2 2" xfId="13080" xr:uid="{00000000-0005-0000-0000-000019330000}"/>
    <cellStyle name="Normal 18 2 5 5 2 2 2" xfId="13081" xr:uid="{00000000-0005-0000-0000-00001A330000}"/>
    <cellStyle name="Normal 18 2 5 5 2 3" xfId="13082" xr:uid="{00000000-0005-0000-0000-00001B330000}"/>
    <cellStyle name="Normal 18 2 5 5 3" xfId="13083" xr:uid="{00000000-0005-0000-0000-00001C330000}"/>
    <cellStyle name="Normal 18 2 5 5 3 2" xfId="13084" xr:uid="{00000000-0005-0000-0000-00001D330000}"/>
    <cellStyle name="Normal 18 2 5 5 3 2 2" xfId="13085" xr:uid="{00000000-0005-0000-0000-00001E330000}"/>
    <cellStyle name="Normal 18 2 5 5 3 3" xfId="13086" xr:uid="{00000000-0005-0000-0000-00001F330000}"/>
    <cellStyle name="Normal 18 2 5 5 4" xfId="13087" xr:uid="{00000000-0005-0000-0000-000020330000}"/>
    <cellStyle name="Normal 18 2 5 5 4 2" xfId="13088" xr:uid="{00000000-0005-0000-0000-000021330000}"/>
    <cellStyle name="Normal 18 2 5 5 4 2 2" xfId="13089" xr:uid="{00000000-0005-0000-0000-000022330000}"/>
    <cellStyle name="Normal 18 2 5 5 4 3" xfId="13090" xr:uid="{00000000-0005-0000-0000-000023330000}"/>
    <cellStyle name="Normal 18 2 5 5 5" xfId="13091" xr:uid="{00000000-0005-0000-0000-000024330000}"/>
    <cellStyle name="Normal 18 2 5 5 5 2" xfId="13092" xr:uid="{00000000-0005-0000-0000-000025330000}"/>
    <cellStyle name="Normal 18 2 5 5 6" xfId="13093" xr:uid="{00000000-0005-0000-0000-000026330000}"/>
    <cellStyle name="Normal 18 2 5 5 6 2" xfId="13094" xr:uid="{00000000-0005-0000-0000-000027330000}"/>
    <cellStyle name="Normal 18 2 5 5 7" xfId="13095" xr:uid="{00000000-0005-0000-0000-000028330000}"/>
    <cellStyle name="Normal 18 2 5 6" xfId="13096" xr:uid="{00000000-0005-0000-0000-000029330000}"/>
    <cellStyle name="Normal 18 2 5 6 2" xfId="13097" xr:uid="{00000000-0005-0000-0000-00002A330000}"/>
    <cellStyle name="Normal 18 2 5 6 2 2" xfId="13098" xr:uid="{00000000-0005-0000-0000-00002B330000}"/>
    <cellStyle name="Normal 18 2 5 6 3" xfId="13099" xr:uid="{00000000-0005-0000-0000-00002C330000}"/>
    <cellStyle name="Normal 18 2 5 7" xfId="13100" xr:uid="{00000000-0005-0000-0000-00002D330000}"/>
    <cellStyle name="Normal 18 2 5 7 2" xfId="13101" xr:uid="{00000000-0005-0000-0000-00002E330000}"/>
    <cellStyle name="Normal 18 2 5 7 2 2" xfId="13102" xr:uid="{00000000-0005-0000-0000-00002F330000}"/>
    <cellStyle name="Normal 18 2 5 7 3" xfId="13103" xr:uid="{00000000-0005-0000-0000-000030330000}"/>
    <cellStyle name="Normal 18 2 5 8" xfId="13104" xr:uid="{00000000-0005-0000-0000-000031330000}"/>
    <cellStyle name="Normal 18 2 5 8 2" xfId="13105" xr:uid="{00000000-0005-0000-0000-000032330000}"/>
    <cellStyle name="Normal 18 2 5 8 2 2" xfId="13106" xr:uid="{00000000-0005-0000-0000-000033330000}"/>
    <cellStyle name="Normal 18 2 5 8 3" xfId="13107" xr:uid="{00000000-0005-0000-0000-000034330000}"/>
    <cellStyle name="Normal 18 2 5 9" xfId="13108" xr:uid="{00000000-0005-0000-0000-000035330000}"/>
    <cellStyle name="Normal 18 2 5 9 2" xfId="13109" xr:uid="{00000000-0005-0000-0000-000036330000}"/>
    <cellStyle name="Normal 18 2 6" xfId="13110" xr:uid="{00000000-0005-0000-0000-000037330000}"/>
    <cellStyle name="Normal 18 2 6 2" xfId="13111" xr:uid="{00000000-0005-0000-0000-000038330000}"/>
    <cellStyle name="Normal 18 2 6 2 2" xfId="13112" xr:uid="{00000000-0005-0000-0000-000039330000}"/>
    <cellStyle name="Normal 18 2 6 2 2 2" xfId="13113" xr:uid="{00000000-0005-0000-0000-00003A330000}"/>
    <cellStyle name="Normal 18 2 6 2 2 2 2" xfId="13114" xr:uid="{00000000-0005-0000-0000-00003B330000}"/>
    <cellStyle name="Normal 18 2 6 2 2 3" xfId="13115" xr:uid="{00000000-0005-0000-0000-00003C330000}"/>
    <cellStyle name="Normal 18 2 6 2 3" xfId="13116" xr:uid="{00000000-0005-0000-0000-00003D330000}"/>
    <cellStyle name="Normal 18 2 6 2 3 2" xfId="13117" xr:uid="{00000000-0005-0000-0000-00003E330000}"/>
    <cellStyle name="Normal 18 2 6 2 3 2 2" xfId="13118" xr:uid="{00000000-0005-0000-0000-00003F330000}"/>
    <cellStyle name="Normal 18 2 6 2 3 3" xfId="13119" xr:uid="{00000000-0005-0000-0000-000040330000}"/>
    <cellStyle name="Normal 18 2 6 2 4" xfId="13120" xr:uid="{00000000-0005-0000-0000-000041330000}"/>
    <cellStyle name="Normal 18 2 6 2 4 2" xfId="13121" xr:uid="{00000000-0005-0000-0000-000042330000}"/>
    <cellStyle name="Normal 18 2 6 2 4 2 2" xfId="13122" xr:uid="{00000000-0005-0000-0000-000043330000}"/>
    <cellStyle name="Normal 18 2 6 2 4 3" xfId="13123" xr:uid="{00000000-0005-0000-0000-000044330000}"/>
    <cellStyle name="Normal 18 2 6 2 5" xfId="13124" xr:uid="{00000000-0005-0000-0000-000045330000}"/>
    <cellStyle name="Normal 18 2 6 2 5 2" xfId="13125" xr:uid="{00000000-0005-0000-0000-000046330000}"/>
    <cellStyle name="Normal 18 2 6 2 6" xfId="13126" xr:uid="{00000000-0005-0000-0000-000047330000}"/>
    <cellStyle name="Normal 18 2 6 2 6 2" xfId="13127" xr:uid="{00000000-0005-0000-0000-000048330000}"/>
    <cellStyle name="Normal 18 2 6 2 7" xfId="13128" xr:uid="{00000000-0005-0000-0000-000049330000}"/>
    <cellStyle name="Normal 18 2 6 3" xfId="13129" xr:uid="{00000000-0005-0000-0000-00004A330000}"/>
    <cellStyle name="Normal 18 2 6 3 2" xfId="13130" xr:uid="{00000000-0005-0000-0000-00004B330000}"/>
    <cellStyle name="Normal 18 2 6 3 2 2" xfId="13131" xr:uid="{00000000-0005-0000-0000-00004C330000}"/>
    <cellStyle name="Normal 18 2 6 3 2 2 2" xfId="13132" xr:uid="{00000000-0005-0000-0000-00004D330000}"/>
    <cellStyle name="Normal 18 2 6 3 2 3" xfId="13133" xr:uid="{00000000-0005-0000-0000-00004E330000}"/>
    <cellStyle name="Normal 18 2 6 3 3" xfId="13134" xr:uid="{00000000-0005-0000-0000-00004F330000}"/>
    <cellStyle name="Normal 18 2 6 3 3 2" xfId="13135" xr:uid="{00000000-0005-0000-0000-000050330000}"/>
    <cellStyle name="Normal 18 2 6 3 3 2 2" xfId="13136" xr:uid="{00000000-0005-0000-0000-000051330000}"/>
    <cellStyle name="Normal 18 2 6 3 3 3" xfId="13137" xr:uid="{00000000-0005-0000-0000-000052330000}"/>
    <cellStyle name="Normal 18 2 6 3 4" xfId="13138" xr:uid="{00000000-0005-0000-0000-000053330000}"/>
    <cellStyle name="Normal 18 2 6 3 4 2" xfId="13139" xr:uid="{00000000-0005-0000-0000-000054330000}"/>
    <cellStyle name="Normal 18 2 6 3 4 2 2" xfId="13140" xr:uid="{00000000-0005-0000-0000-000055330000}"/>
    <cellStyle name="Normal 18 2 6 3 4 3" xfId="13141" xr:uid="{00000000-0005-0000-0000-000056330000}"/>
    <cellStyle name="Normal 18 2 6 3 5" xfId="13142" xr:uid="{00000000-0005-0000-0000-000057330000}"/>
    <cellStyle name="Normal 18 2 6 3 5 2" xfId="13143" xr:uid="{00000000-0005-0000-0000-000058330000}"/>
    <cellStyle name="Normal 18 2 6 3 6" xfId="13144" xr:uid="{00000000-0005-0000-0000-000059330000}"/>
    <cellStyle name="Normal 18 2 6 3 6 2" xfId="13145" xr:uid="{00000000-0005-0000-0000-00005A330000}"/>
    <cellStyle name="Normal 18 2 6 3 7" xfId="13146" xr:uid="{00000000-0005-0000-0000-00005B330000}"/>
    <cellStyle name="Normal 18 2 6 4" xfId="13147" xr:uid="{00000000-0005-0000-0000-00005C330000}"/>
    <cellStyle name="Normal 18 2 6 4 2" xfId="13148" xr:uid="{00000000-0005-0000-0000-00005D330000}"/>
    <cellStyle name="Normal 18 2 6 4 2 2" xfId="13149" xr:uid="{00000000-0005-0000-0000-00005E330000}"/>
    <cellStyle name="Normal 18 2 6 4 3" xfId="13150" xr:uid="{00000000-0005-0000-0000-00005F330000}"/>
    <cellStyle name="Normal 18 2 6 5" xfId="13151" xr:uid="{00000000-0005-0000-0000-000060330000}"/>
    <cellStyle name="Normal 18 2 6 5 2" xfId="13152" xr:uid="{00000000-0005-0000-0000-000061330000}"/>
    <cellStyle name="Normal 18 2 6 5 2 2" xfId="13153" xr:uid="{00000000-0005-0000-0000-000062330000}"/>
    <cellStyle name="Normal 18 2 6 5 3" xfId="13154" xr:uid="{00000000-0005-0000-0000-000063330000}"/>
    <cellStyle name="Normal 18 2 6 6" xfId="13155" xr:uid="{00000000-0005-0000-0000-000064330000}"/>
    <cellStyle name="Normal 18 2 6 6 2" xfId="13156" xr:uid="{00000000-0005-0000-0000-000065330000}"/>
    <cellStyle name="Normal 18 2 6 6 2 2" xfId="13157" xr:uid="{00000000-0005-0000-0000-000066330000}"/>
    <cellStyle name="Normal 18 2 6 6 3" xfId="13158" xr:uid="{00000000-0005-0000-0000-000067330000}"/>
    <cellStyle name="Normal 18 2 6 7" xfId="13159" xr:uid="{00000000-0005-0000-0000-000068330000}"/>
    <cellStyle name="Normal 18 2 6 7 2" xfId="13160" xr:uid="{00000000-0005-0000-0000-000069330000}"/>
    <cellStyle name="Normal 18 2 6 8" xfId="13161" xr:uid="{00000000-0005-0000-0000-00006A330000}"/>
    <cellStyle name="Normal 18 2 6 8 2" xfId="13162" xr:uid="{00000000-0005-0000-0000-00006B330000}"/>
    <cellStyle name="Normal 18 2 6 9" xfId="13163" xr:uid="{00000000-0005-0000-0000-00006C330000}"/>
    <cellStyle name="Normal 18 2 7" xfId="13164" xr:uid="{00000000-0005-0000-0000-00006D330000}"/>
    <cellStyle name="Normal 18 2 7 2" xfId="13165" xr:uid="{00000000-0005-0000-0000-00006E330000}"/>
    <cellStyle name="Normal 18 2 7 2 2" xfId="13166" xr:uid="{00000000-0005-0000-0000-00006F330000}"/>
    <cellStyle name="Normal 18 2 7 2 2 2" xfId="13167" xr:uid="{00000000-0005-0000-0000-000070330000}"/>
    <cellStyle name="Normal 18 2 7 2 2 2 2" xfId="13168" xr:uid="{00000000-0005-0000-0000-000071330000}"/>
    <cellStyle name="Normal 18 2 7 2 2 3" xfId="13169" xr:uid="{00000000-0005-0000-0000-000072330000}"/>
    <cellStyle name="Normal 18 2 7 2 3" xfId="13170" xr:uid="{00000000-0005-0000-0000-000073330000}"/>
    <cellStyle name="Normal 18 2 7 2 3 2" xfId="13171" xr:uid="{00000000-0005-0000-0000-000074330000}"/>
    <cellStyle name="Normal 18 2 7 2 3 2 2" xfId="13172" xr:uid="{00000000-0005-0000-0000-000075330000}"/>
    <cellStyle name="Normal 18 2 7 2 3 3" xfId="13173" xr:uid="{00000000-0005-0000-0000-000076330000}"/>
    <cellStyle name="Normal 18 2 7 2 4" xfId="13174" xr:uid="{00000000-0005-0000-0000-000077330000}"/>
    <cellStyle name="Normal 18 2 7 2 4 2" xfId="13175" xr:uid="{00000000-0005-0000-0000-000078330000}"/>
    <cellStyle name="Normal 18 2 7 2 4 2 2" xfId="13176" xr:uid="{00000000-0005-0000-0000-000079330000}"/>
    <cellStyle name="Normal 18 2 7 2 4 3" xfId="13177" xr:uid="{00000000-0005-0000-0000-00007A330000}"/>
    <cellStyle name="Normal 18 2 7 2 5" xfId="13178" xr:uid="{00000000-0005-0000-0000-00007B330000}"/>
    <cellStyle name="Normal 18 2 7 2 5 2" xfId="13179" xr:uid="{00000000-0005-0000-0000-00007C330000}"/>
    <cellStyle name="Normal 18 2 7 2 6" xfId="13180" xr:uid="{00000000-0005-0000-0000-00007D330000}"/>
    <cellStyle name="Normal 18 2 7 2 6 2" xfId="13181" xr:uid="{00000000-0005-0000-0000-00007E330000}"/>
    <cellStyle name="Normal 18 2 7 2 7" xfId="13182" xr:uid="{00000000-0005-0000-0000-00007F330000}"/>
    <cellStyle name="Normal 18 2 7 3" xfId="13183" xr:uid="{00000000-0005-0000-0000-000080330000}"/>
    <cellStyle name="Normal 18 2 7 3 2" xfId="13184" xr:uid="{00000000-0005-0000-0000-000081330000}"/>
    <cellStyle name="Normal 18 2 7 3 2 2" xfId="13185" xr:uid="{00000000-0005-0000-0000-000082330000}"/>
    <cellStyle name="Normal 18 2 7 3 3" xfId="13186" xr:uid="{00000000-0005-0000-0000-000083330000}"/>
    <cellStyle name="Normal 18 2 7 4" xfId="13187" xr:uid="{00000000-0005-0000-0000-000084330000}"/>
    <cellStyle name="Normal 18 2 7 4 2" xfId="13188" xr:uid="{00000000-0005-0000-0000-000085330000}"/>
    <cellStyle name="Normal 18 2 7 4 2 2" xfId="13189" xr:uid="{00000000-0005-0000-0000-000086330000}"/>
    <cellStyle name="Normal 18 2 7 4 3" xfId="13190" xr:uid="{00000000-0005-0000-0000-000087330000}"/>
    <cellStyle name="Normal 18 2 7 5" xfId="13191" xr:uid="{00000000-0005-0000-0000-000088330000}"/>
    <cellStyle name="Normal 18 2 7 5 2" xfId="13192" xr:uid="{00000000-0005-0000-0000-000089330000}"/>
    <cellStyle name="Normal 18 2 7 5 2 2" xfId="13193" xr:uid="{00000000-0005-0000-0000-00008A330000}"/>
    <cellStyle name="Normal 18 2 7 5 3" xfId="13194" xr:uid="{00000000-0005-0000-0000-00008B330000}"/>
    <cellStyle name="Normal 18 2 7 6" xfId="13195" xr:uid="{00000000-0005-0000-0000-00008C330000}"/>
    <cellStyle name="Normal 18 2 7 6 2" xfId="13196" xr:uid="{00000000-0005-0000-0000-00008D330000}"/>
    <cellStyle name="Normal 18 2 7 7" xfId="13197" xr:uid="{00000000-0005-0000-0000-00008E330000}"/>
    <cellStyle name="Normal 18 2 7 7 2" xfId="13198" xr:uid="{00000000-0005-0000-0000-00008F330000}"/>
    <cellStyle name="Normal 18 2 7 8" xfId="13199" xr:uid="{00000000-0005-0000-0000-000090330000}"/>
    <cellStyle name="Normal 18 2 8" xfId="13200" xr:uid="{00000000-0005-0000-0000-000091330000}"/>
    <cellStyle name="Normal 18 2 8 2" xfId="13201" xr:uid="{00000000-0005-0000-0000-000092330000}"/>
    <cellStyle name="Normal 18 2 8 2 2" xfId="13202" xr:uid="{00000000-0005-0000-0000-000093330000}"/>
    <cellStyle name="Normal 18 2 8 2 2 2" xfId="13203" xr:uid="{00000000-0005-0000-0000-000094330000}"/>
    <cellStyle name="Normal 18 2 8 2 3" xfId="13204" xr:uid="{00000000-0005-0000-0000-000095330000}"/>
    <cellStyle name="Normal 18 2 8 3" xfId="13205" xr:uid="{00000000-0005-0000-0000-000096330000}"/>
    <cellStyle name="Normal 18 2 8 3 2" xfId="13206" xr:uid="{00000000-0005-0000-0000-000097330000}"/>
    <cellStyle name="Normal 18 2 8 3 2 2" xfId="13207" xr:uid="{00000000-0005-0000-0000-000098330000}"/>
    <cellStyle name="Normal 18 2 8 3 3" xfId="13208" xr:uid="{00000000-0005-0000-0000-000099330000}"/>
    <cellStyle name="Normal 18 2 8 4" xfId="13209" xr:uid="{00000000-0005-0000-0000-00009A330000}"/>
    <cellStyle name="Normal 18 2 8 4 2" xfId="13210" xr:uid="{00000000-0005-0000-0000-00009B330000}"/>
    <cellStyle name="Normal 18 2 8 4 2 2" xfId="13211" xr:uid="{00000000-0005-0000-0000-00009C330000}"/>
    <cellStyle name="Normal 18 2 8 4 3" xfId="13212" xr:uid="{00000000-0005-0000-0000-00009D330000}"/>
    <cellStyle name="Normal 18 2 8 5" xfId="13213" xr:uid="{00000000-0005-0000-0000-00009E330000}"/>
    <cellStyle name="Normal 18 2 8 5 2" xfId="13214" xr:uid="{00000000-0005-0000-0000-00009F330000}"/>
    <cellStyle name="Normal 18 2 8 6" xfId="13215" xr:uid="{00000000-0005-0000-0000-0000A0330000}"/>
    <cellStyle name="Normal 18 2 8 6 2" xfId="13216" xr:uid="{00000000-0005-0000-0000-0000A1330000}"/>
    <cellStyle name="Normal 18 2 8 7" xfId="13217" xr:uid="{00000000-0005-0000-0000-0000A2330000}"/>
    <cellStyle name="Normal 18 2 9" xfId="13218" xr:uid="{00000000-0005-0000-0000-0000A3330000}"/>
    <cellStyle name="Normal 18 2 9 2" xfId="13219" xr:uid="{00000000-0005-0000-0000-0000A4330000}"/>
    <cellStyle name="Normal 18 2 9 2 2" xfId="13220" xr:uid="{00000000-0005-0000-0000-0000A5330000}"/>
    <cellStyle name="Normal 18 2 9 2 2 2" xfId="13221" xr:uid="{00000000-0005-0000-0000-0000A6330000}"/>
    <cellStyle name="Normal 18 2 9 2 3" xfId="13222" xr:uid="{00000000-0005-0000-0000-0000A7330000}"/>
    <cellStyle name="Normal 18 2 9 3" xfId="13223" xr:uid="{00000000-0005-0000-0000-0000A8330000}"/>
    <cellStyle name="Normal 18 2 9 3 2" xfId="13224" xr:uid="{00000000-0005-0000-0000-0000A9330000}"/>
    <cellStyle name="Normal 18 2 9 3 2 2" xfId="13225" xr:uid="{00000000-0005-0000-0000-0000AA330000}"/>
    <cellStyle name="Normal 18 2 9 3 3" xfId="13226" xr:uid="{00000000-0005-0000-0000-0000AB330000}"/>
    <cellStyle name="Normal 18 2 9 4" xfId="13227" xr:uid="{00000000-0005-0000-0000-0000AC330000}"/>
    <cellStyle name="Normal 18 2 9 4 2" xfId="13228" xr:uid="{00000000-0005-0000-0000-0000AD330000}"/>
    <cellStyle name="Normal 18 2 9 4 2 2" xfId="13229" xr:uid="{00000000-0005-0000-0000-0000AE330000}"/>
    <cellStyle name="Normal 18 2 9 4 3" xfId="13230" xr:uid="{00000000-0005-0000-0000-0000AF330000}"/>
    <cellStyle name="Normal 18 2 9 5" xfId="13231" xr:uid="{00000000-0005-0000-0000-0000B0330000}"/>
    <cellStyle name="Normal 18 2 9 5 2" xfId="13232" xr:uid="{00000000-0005-0000-0000-0000B1330000}"/>
    <cellStyle name="Normal 18 2 9 6" xfId="13233" xr:uid="{00000000-0005-0000-0000-0000B2330000}"/>
    <cellStyle name="Normal 18 2 9 6 2" xfId="13234" xr:uid="{00000000-0005-0000-0000-0000B3330000}"/>
    <cellStyle name="Normal 18 2 9 7" xfId="13235" xr:uid="{00000000-0005-0000-0000-0000B4330000}"/>
    <cellStyle name="Normal 18 2_Confidential Information" xfId="13236" xr:uid="{00000000-0005-0000-0000-0000B5330000}"/>
    <cellStyle name="Normal 19" xfId="13237" xr:uid="{00000000-0005-0000-0000-0000B6330000}"/>
    <cellStyle name="Normal 19 10" xfId="13238" xr:uid="{00000000-0005-0000-0000-0000B7330000}"/>
    <cellStyle name="Normal 19 10 2" xfId="13239" xr:uid="{00000000-0005-0000-0000-0000B8330000}"/>
    <cellStyle name="Normal 19 10 2 2" xfId="13240" xr:uid="{00000000-0005-0000-0000-0000B9330000}"/>
    <cellStyle name="Normal 19 10 3" xfId="13241" xr:uid="{00000000-0005-0000-0000-0000BA330000}"/>
    <cellStyle name="Normal 19 11" xfId="13242" xr:uid="{00000000-0005-0000-0000-0000BB330000}"/>
    <cellStyle name="Normal 19 11 2" xfId="13243" xr:uid="{00000000-0005-0000-0000-0000BC330000}"/>
    <cellStyle name="Normal 19 11 2 2" xfId="13244" xr:uid="{00000000-0005-0000-0000-0000BD330000}"/>
    <cellStyle name="Normal 19 11 3" xfId="13245" xr:uid="{00000000-0005-0000-0000-0000BE330000}"/>
    <cellStyle name="Normal 19 12" xfId="13246" xr:uid="{00000000-0005-0000-0000-0000BF330000}"/>
    <cellStyle name="Normal 19 12 2" xfId="13247" xr:uid="{00000000-0005-0000-0000-0000C0330000}"/>
    <cellStyle name="Normal 19 12 2 2" xfId="13248" xr:uid="{00000000-0005-0000-0000-0000C1330000}"/>
    <cellStyle name="Normal 19 12 3" xfId="13249" xr:uid="{00000000-0005-0000-0000-0000C2330000}"/>
    <cellStyle name="Normal 19 13" xfId="13250" xr:uid="{00000000-0005-0000-0000-0000C3330000}"/>
    <cellStyle name="Normal 19 13 2" xfId="13251" xr:uid="{00000000-0005-0000-0000-0000C4330000}"/>
    <cellStyle name="Normal 19 14" xfId="13252" xr:uid="{00000000-0005-0000-0000-0000C5330000}"/>
    <cellStyle name="Normal 19 14 2" xfId="13253" xr:uid="{00000000-0005-0000-0000-0000C6330000}"/>
    <cellStyle name="Normal 19 15" xfId="13254" xr:uid="{00000000-0005-0000-0000-0000C7330000}"/>
    <cellStyle name="Normal 19 2" xfId="13255" xr:uid="{00000000-0005-0000-0000-0000C8330000}"/>
    <cellStyle name="Normal 19 2 10" xfId="13256" xr:uid="{00000000-0005-0000-0000-0000C9330000}"/>
    <cellStyle name="Normal 19 2 10 2" xfId="13257" xr:uid="{00000000-0005-0000-0000-0000CA330000}"/>
    <cellStyle name="Normal 19 2 10 2 2" xfId="13258" xr:uid="{00000000-0005-0000-0000-0000CB330000}"/>
    <cellStyle name="Normal 19 2 10 3" xfId="13259" xr:uid="{00000000-0005-0000-0000-0000CC330000}"/>
    <cellStyle name="Normal 19 2 11" xfId="13260" xr:uid="{00000000-0005-0000-0000-0000CD330000}"/>
    <cellStyle name="Normal 19 2 11 2" xfId="13261" xr:uid="{00000000-0005-0000-0000-0000CE330000}"/>
    <cellStyle name="Normal 19 2 12" xfId="13262" xr:uid="{00000000-0005-0000-0000-0000CF330000}"/>
    <cellStyle name="Normal 19 2 12 2" xfId="13263" xr:uid="{00000000-0005-0000-0000-0000D0330000}"/>
    <cellStyle name="Normal 19 2 13" xfId="13264" xr:uid="{00000000-0005-0000-0000-0000D1330000}"/>
    <cellStyle name="Normal 19 2 2" xfId="13265" xr:uid="{00000000-0005-0000-0000-0000D2330000}"/>
    <cellStyle name="Normal 19 2 2 10" xfId="13266" xr:uid="{00000000-0005-0000-0000-0000D3330000}"/>
    <cellStyle name="Normal 19 2 2 10 2" xfId="13267" xr:uid="{00000000-0005-0000-0000-0000D4330000}"/>
    <cellStyle name="Normal 19 2 2 11" xfId="13268" xr:uid="{00000000-0005-0000-0000-0000D5330000}"/>
    <cellStyle name="Normal 19 2 2 2" xfId="13269" xr:uid="{00000000-0005-0000-0000-0000D6330000}"/>
    <cellStyle name="Normal 19 2 2 2 2" xfId="13270" xr:uid="{00000000-0005-0000-0000-0000D7330000}"/>
    <cellStyle name="Normal 19 2 2 2 2 2" xfId="13271" xr:uid="{00000000-0005-0000-0000-0000D8330000}"/>
    <cellStyle name="Normal 19 2 2 2 2 2 2" xfId="13272" xr:uid="{00000000-0005-0000-0000-0000D9330000}"/>
    <cellStyle name="Normal 19 2 2 2 2 2 2 2" xfId="13273" xr:uid="{00000000-0005-0000-0000-0000DA330000}"/>
    <cellStyle name="Normal 19 2 2 2 2 2 3" xfId="13274" xr:uid="{00000000-0005-0000-0000-0000DB330000}"/>
    <cellStyle name="Normal 19 2 2 2 2 3" xfId="13275" xr:uid="{00000000-0005-0000-0000-0000DC330000}"/>
    <cellStyle name="Normal 19 2 2 2 2 3 2" xfId="13276" xr:uid="{00000000-0005-0000-0000-0000DD330000}"/>
    <cellStyle name="Normal 19 2 2 2 2 3 2 2" xfId="13277" xr:uid="{00000000-0005-0000-0000-0000DE330000}"/>
    <cellStyle name="Normal 19 2 2 2 2 3 3" xfId="13278" xr:uid="{00000000-0005-0000-0000-0000DF330000}"/>
    <cellStyle name="Normal 19 2 2 2 2 4" xfId="13279" xr:uid="{00000000-0005-0000-0000-0000E0330000}"/>
    <cellStyle name="Normal 19 2 2 2 2 4 2" xfId="13280" xr:uid="{00000000-0005-0000-0000-0000E1330000}"/>
    <cellStyle name="Normal 19 2 2 2 2 4 2 2" xfId="13281" xr:uid="{00000000-0005-0000-0000-0000E2330000}"/>
    <cellStyle name="Normal 19 2 2 2 2 4 3" xfId="13282" xr:uid="{00000000-0005-0000-0000-0000E3330000}"/>
    <cellStyle name="Normal 19 2 2 2 2 5" xfId="13283" xr:uid="{00000000-0005-0000-0000-0000E4330000}"/>
    <cellStyle name="Normal 19 2 2 2 2 5 2" xfId="13284" xr:uid="{00000000-0005-0000-0000-0000E5330000}"/>
    <cellStyle name="Normal 19 2 2 2 2 6" xfId="13285" xr:uid="{00000000-0005-0000-0000-0000E6330000}"/>
    <cellStyle name="Normal 19 2 2 2 2 6 2" xfId="13286" xr:uid="{00000000-0005-0000-0000-0000E7330000}"/>
    <cellStyle name="Normal 19 2 2 2 2 7" xfId="13287" xr:uid="{00000000-0005-0000-0000-0000E8330000}"/>
    <cellStyle name="Normal 19 2 2 2 3" xfId="13288" xr:uid="{00000000-0005-0000-0000-0000E9330000}"/>
    <cellStyle name="Normal 19 2 2 2 3 2" xfId="13289" xr:uid="{00000000-0005-0000-0000-0000EA330000}"/>
    <cellStyle name="Normal 19 2 2 2 3 2 2" xfId="13290" xr:uid="{00000000-0005-0000-0000-0000EB330000}"/>
    <cellStyle name="Normal 19 2 2 2 3 2 2 2" xfId="13291" xr:uid="{00000000-0005-0000-0000-0000EC330000}"/>
    <cellStyle name="Normal 19 2 2 2 3 2 3" xfId="13292" xr:uid="{00000000-0005-0000-0000-0000ED330000}"/>
    <cellStyle name="Normal 19 2 2 2 3 3" xfId="13293" xr:uid="{00000000-0005-0000-0000-0000EE330000}"/>
    <cellStyle name="Normal 19 2 2 2 3 3 2" xfId="13294" xr:uid="{00000000-0005-0000-0000-0000EF330000}"/>
    <cellStyle name="Normal 19 2 2 2 3 3 2 2" xfId="13295" xr:uid="{00000000-0005-0000-0000-0000F0330000}"/>
    <cellStyle name="Normal 19 2 2 2 3 3 3" xfId="13296" xr:uid="{00000000-0005-0000-0000-0000F1330000}"/>
    <cellStyle name="Normal 19 2 2 2 3 4" xfId="13297" xr:uid="{00000000-0005-0000-0000-0000F2330000}"/>
    <cellStyle name="Normal 19 2 2 2 3 4 2" xfId="13298" xr:uid="{00000000-0005-0000-0000-0000F3330000}"/>
    <cellStyle name="Normal 19 2 2 2 3 4 2 2" xfId="13299" xr:uid="{00000000-0005-0000-0000-0000F4330000}"/>
    <cellStyle name="Normal 19 2 2 2 3 4 3" xfId="13300" xr:uid="{00000000-0005-0000-0000-0000F5330000}"/>
    <cellStyle name="Normal 19 2 2 2 3 5" xfId="13301" xr:uid="{00000000-0005-0000-0000-0000F6330000}"/>
    <cellStyle name="Normal 19 2 2 2 3 5 2" xfId="13302" xr:uid="{00000000-0005-0000-0000-0000F7330000}"/>
    <cellStyle name="Normal 19 2 2 2 3 6" xfId="13303" xr:uid="{00000000-0005-0000-0000-0000F8330000}"/>
    <cellStyle name="Normal 19 2 2 2 3 6 2" xfId="13304" xr:uid="{00000000-0005-0000-0000-0000F9330000}"/>
    <cellStyle name="Normal 19 2 2 2 3 7" xfId="13305" xr:uid="{00000000-0005-0000-0000-0000FA330000}"/>
    <cellStyle name="Normal 19 2 2 2 4" xfId="13306" xr:uid="{00000000-0005-0000-0000-0000FB330000}"/>
    <cellStyle name="Normal 19 2 2 2 4 2" xfId="13307" xr:uid="{00000000-0005-0000-0000-0000FC330000}"/>
    <cellStyle name="Normal 19 2 2 2 4 2 2" xfId="13308" xr:uid="{00000000-0005-0000-0000-0000FD330000}"/>
    <cellStyle name="Normal 19 2 2 2 4 3" xfId="13309" xr:uid="{00000000-0005-0000-0000-0000FE330000}"/>
    <cellStyle name="Normal 19 2 2 2 5" xfId="13310" xr:uid="{00000000-0005-0000-0000-0000FF330000}"/>
    <cellStyle name="Normal 19 2 2 2 5 2" xfId="13311" xr:uid="{00000000-0005-0000-0000-000000340000}"/>
    <cellStyle name="Normal 19 2 2 2 5 2 2" xfId="13312" xr:uid="{00000000-0005-0000-0000-000001340000}"/>
    <cellStyle name="Normal 19 2 2 2 5 3" xfId="13313" xr:uid="{00000000-0005-0000-0000-000002340000}"/>
    <cellStyle name="Normal 19 2 2 2 6" xfId="13314" xr:uid="{00000000-0005-0000-0000-000003340000}"/>
    <cellStyle name="Normal 19 2 2 2 6 2" xfId="13315" xr:uid="{00000000-0005-0000-0000-000004340000}"/>
    <cellStyle name="Normal 19 2 2 2 6 2 2" xfId="13316" xr:uid="{00000000-0005-0000-0000-000005340000}"/>
    <cellStyle name="Normal 19 2 2 2 6 3" xfId="13317" xr:uid="{00000000-0005-0000-0000-000006340000}"/>
    <cellStyle name="Normal 19 2 2 2 7" xfId="13318" xr:uid="{00000000-0005-0000-0000-000007340000}"/>
    <cellStyle name="Normal 19 2 2 2 7 2" xfId="13319" xr:uid="{00000000-0005-0000-0000-000008340000}"/>
    <cellStyle name="Normal 19 2 2 2 8" xfId="13320" xr:uid="{00000000-0005-0000-0000-000009340000}"/>
    <cellStyle name="Normal 19 2 2 2 8 2" xfId="13321" xr:uid="{00000000-0005-0000-0000-00000A340000}"/>
    <cellStyle name="Normal 19 2 2 2 9" xfId="13322" xr:uid="{00000000-0005-0000-0000-00000B340000}"/>
    <cellStyle name="Normal 19 2 2 3" xfId="13323" xr:uid="{00000000-0005-0000-0000-00000C340000}"/>
    <cellStyle name="Normal 19 2 2 3 2" xfId="13324" xr:uid="{00000000-0005-0000-0000-00000D340000}"/>
    <cellStyle name="Normal 19 2 2 3 2 2" xfId="13325" xr:uid="{00000000-0005-0000-0000-00000E340000}"/>
    <cellStyle name="Normal 19 2 2 3 2 2 2" xfId="13326" xr:uid="{00000000-0005-0000-0000-00000F340000}"/>
    <cellStyle name="Normal 19 2 2 3 2 2 2 2" xfId="13327" xr:uid="{00000000-0005-0000-0000-000010340000}"/>
    <cellStyle name="Normal 19 2 2 3 2 2 3" xfId="13328" xr:uid="{00000000-0005-0000-0000-000011340000}"/>
    <cellStyle name="Normal 19 2 2 3 2 3" xfId="13329" xr:uid="{00000000-0005-0000-0000-000012340000}"/>
    <cellStyle name="Normal 19 2 2 3 2 3 2" xfId="13330" xr:uid="{00000000-0005-0000-0000-000013340000}"/>
    <cellStyle name="Normal 19 2 2 3 2 3 2 2" xfId="13331" xr:uid="{00000000-0005-0000-0000-000014340000}"/>
    <cellStyle name="Normal 19 2 2 3 2 3 3" xfId="13332" xr:uid="{00000000-0005-0000-0000-000015340000}"/>
    <cellStyle name="Normal 19 2 2 3 2 4" xfId="13333" xr:uid="{00000000-0005-0000-0000-000016340000}"/>
    <cellStyle name="Normal 19 2 2 3 2 4 2" xfId="13334" xr:uid="{00000000-0005-0000-0000-000017340000}"/>
    <cellStyle name="Normal 19 2 2 3 2 4 2 2" xfId="13335" xr:uid="{00000000-0005-0000-0000-000018340000}"/>
    <cellStyle name="Normal 19 2 2 3 2 4 3" xfId="13336" xr:uid="{00000000-0005-0000-0000-000019340000}"/>
    <cellStyle name="Normal 19 2 2 3 2 5" xfId="13337" xr:uid="{00000000-0005-0000-0000-00001A340000}"/>
    <cellStyle name="Normal 19 2 2 3 2 5 2" xfId="13338" xr:uid="{00000000-0005-0000-0000-00001B340000}"/>
    <cellStyle name="Normal 19 2 2 3 2 6" xfId="13339" xr:uid="{00000000-0005-0000-0000-00001C340000}"/>
    <cellStyle name="Normal 19 2 2 3 2 6 2" xfId="13340" xr:uid="{00000000-0005-0000-0000-00001D340000}"/>
    <cellStyle name="Normal 19 2 2 3 2 7" xfId="13341" xr:uid="{00000000-0005-0000-0000-00001E340000}"/>
    <cellStyle name="Normal 19 2 2 3 3" xfId="13342" xr:uid="{00000000-0005-0000-0000-00001F340000}"/>
    <cellStyle name="Normal 19 2 2 3 3 2" xfId="13343" xr:uid="{00000000-0005-0000-0000-000020340000}"/>
    <cellStyle name="Normal 19 2 2 3 3 2 2" xfId="13344" xr:uid="{00000000-0005-0000-0000-000021340000}"/>
    <cellStyle name="Normal 19 2 2 3 3 3" xfId="13345" xr:uid="{00000000-0005-0000-0000-000022340000}"/>
    <cellStyle name="Normal 19 2 2 3 4" xfId="13346" xr:uid="{00000000-0005-0000-0000-000023340000}"/>
    <cellStyle name="Normal 19 2 2 3 4 2" xfId="13347" xr:uid="{00000000-0005-0000-0000-000024340000}"/>
    <cellStyle name="Normal 19 2 2 3 4 2 2" xfId="13348" xr:uid="{00000000-0005-0000-0000-000025340000}"/>
    <cellStyle name="Normal 19 2 2 3 4 3" xfId="13349" xr:uid="{00000000-0005-0000-0000-000026340000}"/>
    <cellStyle name="Normal 19 2 2 3 5" xfId="13350" xr:uid="{00000000-0005-0000-0000-000027340000}"/>
    <cellStyle name="Normal 19 2 2 3 5 2" xfId="13351" xr:uid="{00000000-0005-0000-0000-000028340000}"/>
    <cellStyle name="Normal 19 2 2 3 5 2 2" xfId="13352" xr:uid="{00000000-0005-0000-0000-000029340000}"/>
    <cellStyle name="Normal 19 2 2 3 5 3" xfId="13353" xr:uid="{00000000-0005-0000-0000-00002A340000}"/>
    <cellStyle name="Normal 19 2 2 3 6" xfId="13354" xr:uid="{00000000-0005-0000-0000-00002B340000}"/>
    <cellStyle name="Normal 19 2 2 3 6 2" xfId="13355" xr:uid="{00000000-0005-0000-0000-00002C340000}"/>
    <cellStyle name="Normal 19 2 2 3 7" xfId="13356" xr:uid="{00000000-0005-0000-0000-00002D340000}"/>
    <cellStyle name="Normal 19 2 2 3 7 2" xfId="13357" xr:uid="{00000000-0005-0000-0000-00002E340000}"/>
    <cellStyle name="Normal 19 2 2 3 8" xfId="13358" xr:uid="{00000000-0005-0000-0000-00002F340000}"/>
    <cellStyle name="Normal 19 2 2 4" xfId="13359" xr:uid="{00000000-0005-0000-0000-000030340000}"/>
    <cellStyle name="Normal 19 2 2 4 2" xfId="13360" xr:uid="{00000000-0005-0000-0000-000031340000}"/>
    <cellStyle name="Normal 19 2 2 4 2 2" xfId="13361" xr:uid="{00000000-0005-0000-0000-000032340000}"/>
    <cellStyle name="Normal 19 2 2 4 2 2 2" xfId="13362" xr:uid="{00000000-0005-0000-0000-000033340000}"/>
    <cellStyle name="Normal 19 2 2 4 2 3" xfId="13363" xr:uid="{00000000-0005-0000-0000-000034340000}"/>
    <cellStyle name="Normal 19 2 2 4 3" xfId="13364" xr:uid="{00000000-0005-0000-0000-000035340000}"/>
    <cellStyle name="Normal 19 2 2 4 3 2" xfId="13365" xr:uid="{00000000-0005-0000-0000-000036340000}"/>
    <cellStyle name="Normal 19 2 2 4 3 2 2" xfId="13366" xr:uid="{00000000-0005-0000-0000-000037340000}"/>
    <cellStyle name="Normal 19 2 2 4 3 3" xfId="13367" xr:uid="{00000000-0005-0000-0000-000038340000}"/>
    <cellStyle name="Normal 19 2 2 4 4" xfId="13368" xr:uid="{00000000-0005-0000-0000-000039340000}"/>
    <cellStyle name="Normal 19 2 2 4 4 2" xfId="13369" xr:uid="{00000000-0005-0000-0000-00003A340000}"/>
    <cellStyle name="Normal 19 2 2 4 4 2 2" xfId="13370" xr:uid="{00000000-0005-0000-0000-00003B340000}"/>
    <cellStyle name="Normal 19 2 2 4 4 3" xfId="13371" xr:uid="{00000000-0005-0000-0000-00003C340000}"/>
    <cellStyle name="Normal 19 2 2 4 5" xfId="13372" xr:uid="{00000000-0005-0000-0000-00003D340000}"/>
    <cellStyle name="Normal 19 2 2 4 5 2" xfId="13373" xr:uid="{00000000-0005-0000-0000-00003E340000}"/>
    <cellStyle name="Normal 19 2 2 4 6" xfId="13374" xr:uid="{00000000-0005-0000-0000-00003F340000}"/>
    <cellStyle name="Normal 19 2 2 4 6 2" xfId="13375" xr:uid="{00000000-0005-0000-0000-000040340000}"/>
    <cellStyle name="Normal 19 2 2 4 7" xfId="13376" xr:uid="{00000000-0005-0000-0000-000041340000}"/>
    <cellStyle name="Normal 19 2 2 5" xfId="13377" xr:uid="{00000000-0005-0000-0000-000042340000}"/>
    <cellStyle name="Normal 19 2 2 5 2" xfId="13378" xr:uid="{00000000-0005-0000-0000-000043340000}"/>
    <cellStyle name="Normal 19 2 2 5 2 2" xfId="13379" xr:uid="{00000000-0005-0000-0000-000044340000}"/>
    <cellStyle name="Normal 19 2 2 5 2 2 2" xfId="13380" xr:uid="{00000000-0005-0000-0000-000045340000}"/>
    <cellStyle name="Normal 19 2 2 5 2 3" xfId="13381" xr:uid="{00000000-0005-0000-0000-000046340000}"/>
    <cellStyle name="Normal 19 2 2 5 3" xfId="13382" xr:uid="{00000000-0005-0000-0000-000047340000}"/>
    <cellStyle name="Normal 19 2 2 5 3 2" xfId="13383" xr:uid="{00000000-0005-0000-0000-000048340000}"/>
    <cellStyle name="Normal 19 2 2 5 3 2 2" xfId="13384" xr:uid="{00000000-0005-0000-0000-000049340000}"/>
    <cellStyle name="Normal 19 2 2 5 3 3" xfId="13385" xr:uid="{00000000-0005-0000-0000-00004A340000}"/>
    <cellStyle name="Normal 19 2 2 5 4" xfId="13386" xr:uid="{00000000-0005-0000-0000-00004B340000}"/>
    <cellStyle name="Normal 19 2 2 5 4 2" xfId="13387" xr:uid="{00000000-0005-0000-0000-00004C340000}"/>
    <cellStyle name="Normal 19 2 2 5 4 2 2" xfId="13388" xr:uid="{00000000-0005-0000-0000-00004D340000}"/>
    <cellStyle name="Normal 19 2 2 5 4 3" xfId="13389" xr:uid="{00000000-0005-0000-0000-00004E340000}"/>
    <cellStyle name="Normal 19 2 2 5 5" xfId="13390" xr:uid="{00000000-0005-0000-0000-00004F340000}"/>
    <cellStyle name="Normal 19 2 2 5 5 2" xfId="13391" xr:uid="{00000000-0005-0000-0000-000050340000}"/>
    <cellStyle name="Normal 19 2 2 5 6" xfId="13392" xr:uid="{00000000-0005-0000-0000-000051340000}"/>
    <cellStyle name="Normal 19 2 2 5 6 2" xfId="13393" xr:uid="{00000000-0005-0000-0000-000052340000}"/>
    <cellStyle name="Normal 19 2 2 5 7" xfId="13394" xr:uid="{00000000-0005-0000-0000-000053340000}"/>
    <cellStyle name="Normal 19 2 2 6" xfId="13395" xr:uid="{00000000-0005-0000-0000-000054340000}"/>
    <cellStyle name="Normal 19 2 2 6 2" xfId="13396" xr:uid="{00000000-0005-0000-0000-000055340000}"/>
    <cellStyle name="Normal 19 2 2 6 2 2" xfId="13397" xr:uid="{00000000-0005-0000-0000-000056340000}"/>
    <cellStyle name="Normal 19 2 2 6 3" xfId="13398" xr:uid="{00000000-0005-0000-0000-000057340000}"/>
    <cellStyle name="Normal 19 2 2 7" xfId="13399" xr:uid="{00000000-0005-0000-0000-000058340000}"/>
    <cellStyle name="Normal 19 2 2 7 2" xfId="13400" xr:uid="{00000000-0005-0000-0000-000059340000}"/>
    <cellStyle name="Normal 19 2 2 7 2 2" xfId="13401" xr:uid="{00000000-0005-0000-0000-00005A340000}"/>
    <cellStyle name="Normal 19 2 2 7 3" xfId="13402" xr:uid="{00000000-0005-0000-0000-00005B340000}"/>
    <cellStyle name="Normal 19 2 2 8" xfId="13403" xr:uid="{00000000-0005-0000-0000-00005C340000}"/>
    <cellStyle name="Normal 19 2 2 8 2" xfId="13404" xr:uid="{00000000-0005-0000-0000-00005D340000}"/>
    <cellStyle name="Normal 19 2 2 8 2 2" xfId="13405" xr:uid="{00000000-0005-0000-0000-00005E340000}"/>
    <cellStyle name="Normal 19 2 2 8 3" xfId="13406" xr:uid="{00000000-0005-0000-0000-00005F340000}"/>
    <cellStyle name="Normal 19 2 2 9" xfId="13407" xr:uid="{00000000-0005-0000-0000-000060340000}"/>
    <cellStyle name="Normal 19 2 2 9 2" xfId="13408" xr:uid="{00000000-0005-0000-0000-000061340000}"/>
    <cellStyle name="Normal 19 2 3" xfId="13409" xr:uid="{00000000-0005-0000-0000-000062340000}"/>
    <cellStyle name="Normal 19 2 3 10" xfId="13410" xr:uid="{00000000-0005-0000-0000-000063340000}"/>
    <cellStyle name="Normal 19 2 3 10 2" xfId="13411" xr:uid="{00000000-0005-0000-0000-000064340000}"/>
    <cellStyle name="Normal 19 2 3 11" xfId="13412" xr:uid="{00000000-0005-0000-0000-000065340000}"/>
    <cellStyle name="Normal 19 2 3 2" xfId="13413" xr:uid="{00000000-0005-0000-0000-000066340000}"/>
    <cellStyle name="Normal 19 2 3 2 2" xfId="13414" xr:uid="{00000000-0005-0000-0000-000067340000}"/>
    <cellStyle name="Normal 19 2 3 2 2 2" xfId="13415" xr:uid="{00000000-0005-0000-0000-000068340000}"/>
    <cellStyle name="Normal 19 2 3 2 2 2 2" xfId="13416" xr:uid="{00000000-0005-0000-0000-000069340000}"/>
    <cellStyle name="Normal 19 2 3 2 2 2 2 2" xfId="13417" xr:uid="{00000000-0005-0000-0000-00006A340000}"/>
    <cellStyle name="Normal 19 2 3 2 2 2 3" xfId="13418" xr:uid="{00000000-0005-0000-0000-00006B340000}"/>
    <cellStyle name="Normal 19 2 3 2 2 3" xfId="13419" xr:uid="{00000000-0005-0000-0000-00006C340000}"/>
    <cellStyle name="Normal 19 2 3 2 2 3 2" xfId="13420" xr:uid="{00000000-0005-0000-0000-00006D340000}"/>
    <cellStyle name="Normal 19 2 3 2 2 3 2 2" xfId="13421" xr:uid="{00000000-0005-0000-0000-00006E340000}"/>
    <cellStyle name="Normal 19 2 3 2 2 3 3" xfId="13422" xr:uid="{00000000-0005-0000-0000-00006F340000}"/>
    <cellStyle name="Normal 19 2 3 2 2 4" xfId="13423" xr:uid="{00000000-0005-0000-0000-000070340000}"/>
    <cellStyle name="Normal 19 2 3 2 2 4 2" xfId="13424" xr:uid="{00000000-0005-0000-0000-000071340000}"/>
    <cellStyle name="Normal 19 2 3 2 2 4 2 2" xfId="13425" xr:uid="{00000000-0005-0000-0000-000072340000}"/>
    <cellStyle name="Normal 19 2 3 2 2 4 3" xfId="13426" xr:uid="{00000000-0005-0000-0000-000073340000}"/>
    <cellStyle name="Normal 19 2 3 2 2 5" xfId="13427" xr:uid="{00000000-0005-0000-0000-000074340000}"/>
    <cellStyle name="Normal 19 2 3 2 2 5 2" xfId="13428" xr:uid="{00000000-0005-0000-0000-000075340000}"/>
    <cellStyle name="Normal 19 2 3 2 2 6" xfId="13429" xr:uid="{00000000-0005-0000-0000-000076340000}"/>
    <cellStyle name="Normal 19 2 3 2 2 6 2" xfId="13430" xr:uid="{00000000-0005-0000-0000-000077340000}"/>
    <cellStyle name="Normal 19 2 3 2 2 7" xfId="13431" xr:uid="{00000000-0005-0000-0000-000078340000}"/>
    <cellStyle name="Normal 19 2 3 2 3" xfId="13432" xr:uid="{00000000-0005-0000-0000-000079340000}"/>
    <cellStyle name="Normal 19 2 3 2 3 2" xfId="13433" xr:uid="{00000000-0005-0000-0000-00007A340000}"/>
    <cellStyle name="Normal 19 2 3 2 3 2 2" xfId="13434" xr:uid="{00000000-0005-0000-0000-00007B340000}"/>
    <cellStyle name="Normal 19 2 3 2 3 2 2 2" xfId="13435" xr:uid="{00000000-0005-0000-0000-00007C340000}"/>
    <cellStyle name="Normal 19 2 3 2 3 2 3" xfId="13436" xr:uid="{00000000-0005-0000-0000-00007D340000}"/>
    <cellStyle name="Normal 19 2 3 2 3 3" xfId="13437" xr:uid="{00000000-0005-0000-0000-00007E340000}"/>
    <cellStyle name="Normal 19 2 3 2 3 3 2" xfId="13438" xr:uid="{00000000-0005-0000-0000-00007F340000}"/>
    <cellStyle name="Normal 19 2 3 2 3 3 2 2" xfId="13439" xr:uid="{00000000-0005-0000-0000-000080340000}"/>
    <cellStyle name="Normal 19 2 3 2 3 3 3" xfId="13440" xr:uid="{00000000-0005-0000-0000-000081340000}"/>
    <cellStyle name="Normal 19 2 3 2 3 4" xfId="13441" xr:uid="{00000000-0005-0000-0000-000082340000}"/>
    <cellStyle name="Normal 19 2 3 2 3 4 2" xfId="13442" xr:uid="{00000000-0005-0000-0000-000083340000}"/>
    <cellStyle name="Normal 19 2 3 2 3 4 2 2" xfId="13443" xr:uid="{00000000-0005-0000-0000-000084340000}"/>
    <cellStyle name="Normal 19 2 3 2 3 4 3" xfId="13444" xr:uid="{00000000-0005-0000-0000-000085340000}"/>
    <cellStyle name="Normal 19 2 3 2 3 5" xfId="13445" xr:uid="{00000000-0005-0000-0000-000086340000}"/>
    <cellStyle name="Normal 19 2 3 2 3 5 2" xfId="13446" xr:uid="{00000000-0005-0000-0000-000087340000}"/>
    <cellStyle name="Normal 19 2 3 2 3 6" xfId="13447" xr:uid="{00000000-0005-0000-0000-000088340000}"/>
    <cellStyle name="Normal 19 2 3 2 3 6 2" xfId="13448" xr:uid="{00000000-0005-0000-0000-000089340000}"/>
    <cellStyle name="Normal 19 2 3 2 3 7" xfId="13449" xr:uid="{00000000-0005-0000-0000-00008A340000}"/>
    <cellStyle name="Normal 19 2 3 2 4" xfId="13450" xr:uid="{00000000-0005-0000-0000-00008B340000}"/>
    <cellStyle name="Normal 19 2 3 2 4 2" xfId="13451" xr:uid="{00000000-0005-0000-0000-00008C340000}"/>
    <cellStyle name="Normal 19 2 3 2 4 2 2" xfId="13452" xr:uid="{00000000-0005-0000-0000-00008D340000}"/>
    <cellStyle name="Normal 19 2 3 2 4 3" xfId="13453" xr:uid="{00000000-0005-0000-0000-00008E340000}"/>
    <cellStyle name="Normal 19 2 3 2 5" xfId="13454" xr:uid="{00000000-0005-0000-0000-00008F340000}"/>
    <cellStyle name="Normal 19 2 3 2 5 2" xfId="13455" xr:uid="{00000000-0005-0000-0000-000090340000}"/>
    <cellStyle name="Normal 19 2 3 2 5 2 2" xfId="13456" xr:uid="{00000000-0005-0000-0000-000091340000}"/>
    <cellStyle name="Normal 19 2 3 2 5 3" xfId="13457" xr:uid="{00000000-0005-0000-0000-000092340000}"/>
    <cellStyle name="Normal 19 2 3 2 6" xfId="13458" xr:uid="{00000000-0005-0000-0000-000093340000}"/>
    <cellStyle name="Normal 19 2 3 2 6 2" xfId="13459" xr:uid="{00000000-0005-0000-0000-000094340000}"/>
    <cellStyle name="Normal 19 2 3 2 6 2 2" xfId="13460" xr:uid="{00000000-0005-0000-0000-000095340000}"/>
    <cellStyle name="Normal 19 2 3 2 6 3" xfId="13461" xr:uid="{00000000-0005-0000-0000-000096340000}"/>
    <cellStyle name="Normal 19 2 3 2 7" xfId="13462" xr:uid="{00000000-0005-0000-0000-000097340000}"/>
    <cellStyle name="Normal 19 2 3 2 7 2" xfId="13463" xr:uid="{00000000-0005-0000-0000-000098340000}"/>
    <cellStyle name="Normal 19 2 3 2 8" xfId="13464" xr:uid="{00000000-0005-0000-0000-000099340000}"/>
    <cellStyle name="Normal 19 2 3 2 8 2" xfId="13465" xr:uid="{00000000-0005-0000-0000-00009A340000}"/>
    <cellStyle name="Normal 19 2 3 2 9" xfId="13466" xr:uid="{00000000-0005-0000-0000-00009B340000}"/>
    <cellStyle name="Normal 19 2 3 3" xfId="13467" xr:uid="{00000000-0005-0000-0000-00009C340000}"/>
    <cellStyle name="Normal 19 2 3 3 2" xfId="13468" xr:uid="{00000000-0005-0000-0000-00009D340000}"/>
    <cellStyle name="Normal 19 2 3 3 2 2" xfId="13469" xr:uid="{00000000-0005-0000-0000-00009E340000}"/>
    <cellStyle name="Normal 19 2 3 3 2 2 2" xfId="13470" xr:uid="{00000000-0005-0000-0000-00009F340000}"/>
    <cellStyle name="Normal 19 2 3 3 2 2 2 2" xfId="13471" xr:uid="{00000000-0005-0000-0000-0000A0340000}"/>
    <cellStyle name="Normal 19 2 3 3 2 2 3" xfId="13472" xr:uid="{00000000-0005-0000-0000-0000A1340000}"/>
    <cellStyle name="Normal 19 2 3 3 2 3" xfId="13473" xr:uid="{00000000-0005-0000-0000-0000A2340000}"/>
    <cellStyle name="Normal 19 2 3 3 2 3 2" xfId="13474" xr:uid="{00000000-0005-0000-0000-0000A3340000}"/>
    <cellStyle name="Normal 19 2 3 3 2 3 2 2" xfId="13475" xr:uid="{00000000-0005-0000-0000-0000A4340000}"/>
    <cellStyle name="Normal 19 2 3 3 2 3 3" xfId="13476" xr:uid="{00000000-0005-0000-0000-0000A5340000}"/>
    <cellStyle name="Normal 19 2 3 3 2 4" xfId="13477" xr:uid="{00000000-0005-0000-0000-0000A6340000}"/>
    <cellStyle name="Normal 19 2 3 3 2 4 2" xfId="13478" xr:uid="{00000000-0005-0000-0000-0000A7340000}"/>
    <cellStyle name="Normal 19 2 3 3 2 4 2 2" xfId="13479" xr:uid="{00000000-0005-0000-0000-0000A8340000}"/>
    <cellStyle name="Normal 19 2 3 3 2 4 3" xfId="13480" xr:uid="{00000000-0005-0000-0000-0000A9340000}"/>
    <cellStyle name="Normal 19 2 3 3 2 5" xfId="13481" xr:uid="{00000000-0005-0000-0000-0000AA340000}"/>
    <cellStyle name="Normal 19 2 3 3 2 5 2" xfId="13482" xr:uid="{00000000-0005-0000-0000-0000AB340000}"/>
    <cellStyle name="Normal 19 2 3 3 2 6" xfId="13483" xr:uid="{00000000-0005-0000-0000-0000AC340000}"/>
    <cellStyle name="Normal 19 2 3 3 2 6 2" xfId="13484" xr:uid="{00000000-0005-0000-0000-0000AD340000}"/>
    <cellStyle name="Normal 19 2 3 3 2 7" xfId="13485" xr:uid="{00000000-0005-0000-0000-0000AE340000}"/>
    <cellStyle name="Normal 19 2 3 3 3" xfId="13486" xr:uid="{00000000-0005-0000-0000-0000AF340000}"/>
    <cellStyle name="Normal 19 2 3 3 3 2" xfId="13487" xr:uid="{00000000-0005-0000-0000-0000B0340000}"/>
    <cellStyle name="Normal 19 2 3 3 3 2 2" xfId="13488" xr:uid="{00000000-0005-0000-0000-0000B1340000}"/>
    <cellStyle name="Normal 19 2 3 3 3 3" xfId="13489" xr:uid="{00000000-0005-0000-0000-0000B2340000}"/>
    <cellStyle name="Normal 19 2 3 3 4" xfId="13490" xr:uid="{00000000-0005-0000-0000-0000B3340000}"/>
    <cellStyle name="Normal 19 2 3 3 4 2" xfId="13491" xr:uid="{00000000-0005-0000-0000-0000B4340000}"/>
    <cellStyle name="Normal 19 2 3 3 4 2 2" xfId="13492" xr:uid="{00000000-0005-0000-0000-0000B5340000}"/>
    <cellStyle name="Normal 19 2 3 3 4 3" xfId="13493" xr:uid="{00000000-0005-0000-0000-0000B6340000}"/>
    <cellStyle name="Normal 19 2 3 3 5" xfId="13494" xr:uid="{00000000-0005-0000-0000-0000B7340000}"/>
    <cellStyle name="Normal 19 2 3 3 5 2" xfId="13495" xr:uid="{00000000-0005-0000-0000-0000B8340000}"/>
    <cellStyle name="Normal 19 2 3 3 5 2 2" xfId="13496" xr:uid="{00000000-0005-0000-0000-0000B9340000}"/>
    <cellStyle name="Normal 19 2 3 3 5 3" xfId="13497" xr:uid="{00000000-0005-0000-0000-0000BA340000}"/>
    <cellStyle name="Normal 19 2 3 3 6" xfId="13498" xr:uid="{00000000-0005-0000-0000-0000BB340000}"/>
    <cellStyle name="Normal 19 2 3 3 6 2" xfId="13499" xr:uid="{00000000-0005-0000-0000-0000BC340000}"/>
    <cellStyle name="Normal 19 2 3 3 7" xfId="13500" xr:uid="{00000000-0005-0000-0000-0000BD340000}"/>
    <cellStyle name="Normal 19 2 3 3 7 2" xfId="13501" xr:uid="{00000000-0005-0000-0000-0000BE340000}"/>
    <cellStyle name="Normal 19 2 3 3 8" xfId="13502" xr:uid="{00000000-0005-0000-0000-0000BF340000}"/>
    <cellStyle name="Normal 19 2 3 4" xfId="13503" xr:uid="{00000000-0005-0000-0000-0000C0340000}"/>
    <cellStyle name="Normal 19 2 3 4 2" xfId="13504" xr:uid="{00000000-0005-0000-0000-0000C1340000}"/>
    <cellStyle name="Normal 19 2 3 4 2 2" xfId="13505" xr:uid="{00000000-0005-0000-0000-0000C2340000}"/>
    <cellStyle name="Normal 19 2 3 4 2 2 2" xfId="13506" xr:uid="{00000000-0005-0000-0000-0000C3340000}"/>
    <cellStyle name="Normal 19 2 3 4 2 3" xfId="13507" xr:uid="{00000000-0005-0000-0000-0000C4340000}"/>
    <cellStyle name="Normal 19 2 3 4 3" xfId="13508" xr:uid="{00000000-0005-0000-0000-0000C5340000}"/>
    <cellStyle name="Normal 19 2 3 4 3 2" xfId="13509" xr:uid="{00000000-0005-0000-0000-0000C6340000}"/>
    <cellStyle name="Normal 19 2 3 4 3 2 2" xfId="13510" xr:uid="{00000000-0005-0000-0000-0000C7340000}"/>
    <cellStyle name="Normal 19 2 3 4 3 3" xfId="13511" xr:uid="{00000000-0005-0000-0000-0000C8340000}"/>
    <cellStyle name="Normal 19 2 3 4 4" xfId="13512" xr:uid="{00000000-0005-0000-0000-0000C9340000}"/>
    <cellStyle name="Normal 19 2 3 4 4 2" xfId="13513" xr:uid="{00000000-0005-0000-0000-0000CA340000}"/>
    <cellStyle name="Normal 19 2 3 4 4 2 2" xfId="13514" xr:uid="{00000000-0005-0000-0000-0000CB340000}"/>
    <cellStyle name="Normal 19 2 3 4 4 3" xfId="13515" xr:uid="{00000000-0005-0000-0000-0000CC340000}"/>
    <cellStyle name="Normal 19 2 3 4 5" xfId="13516" xr:uid="{00000000-0005-0000-0000-0000CD340000}"/>
    <cellStyle name="Normal 19 2 3 4 5 2" xfId="13517" xr:uid="{00000000-0005-0000-0000-0000CE340000}"/>
    <cellStyle name="Normal 19 2 3 4 6" xfId="13518" xr:uid="{00000000-0005-0000-0000-0000CF340000}"/>
    <cellStyle name="Normal 19 2 3 4 6 2" xfId="13519" xr:uid="{00000000-0005-0000-0000-0000D0340000}"/>
    <cellStyle name="Normal 19 2 3 4 7" xfId="13520" xr:uid="{00000000-0005-0000-0000-0000D1340000}"/>
    <cellStyle name="Normal 19 2 3 5" xfId="13521" xr:uid="{00000000-0005-0000-0000-0000D2340000}"/>
    <cellStyle name="Normal 19 2 3 5 2" xfId="13522" xr:uid="{00000000-0005-0000-0000-0000D3340000}"/>
    <cellStyle name="Normal 19 2 3 5 2 2" xfId="13523" xr:uid="{00000000-0005-0000-0000-0000D4340000}"/>
    <cellStyle name="Normal 19 2 3 5 2 2 2" xfId="13524" xr:uid="{00000000-0005-0000-0000-0000D5340000}"/>
    <cellStyle name="Normal 19 2 3 5 2 3" xfId="13525" xr:uid="{00000000-0005-0000-0000-0000D6340000}"/>
    <cellStyle name="Normal 19 2 3 5 3" xfId="13526" xr:uid="{00000000-0005-0000-0000-0000D7340000}"/>
    <cellStyle name="Normal 19 2 3 5 3 2" xfId="13527" xr:uid="{00000000-0005-0000-0000-0000D8340000}"/>
    <cellStyle name="Normal 19 2 3 5 3 2 2" xfId="13528" xr:uid="{00000000-0005-0000-0000-0000D9340000}"/>
    <cellStyle name="Normal 19 2 3 5 3 3" xfId="13529" xr:uid="{00000000-0005-0000-0000-0000DA340000}"/>
    <cellStyle name="Normal 19 2 3 5 4" xfId="13530" xr:uid="{00000000-0005-0000-0000-0000DB340000}"/>
    <cellStyle name="Normal 19 2 3 5 4 2" xfId="13531" xr:uid="{00000000-0005-0000-0000-0000DC340000}"/>
    <cellStyle name="Normal 19 2 3 5 4 2 2" xfId="13532" xr:uid="{00000000-0005-0000-0000-0000DD340000}"/>
    <cellStyle name="Normal 19 2 3 5 4 3" xfId="13533" xr:uid="{00000000-0005-0000-0000-0000DE340000}"/>
    <cellStyle name="Normal 19 2 3 5 5" xfId="13534" xr:uid="{00000000-0005-0000-0000-0000DF340000}"/>
    <cellStyle name="Normal 19 2 3 5 5 2" xfId="13535" xr:uid="{00000000-0005-0000-0000-0000E0340000}"/>
    <cellStyle name="Normal 19 2 3 5 6" xfId="13536" xr:uid="{00000000-0005-0000-0000-0000E1340000}"/>
    <cellStyle name="Normal 19 2 3 5 6 2" xfId="13537" xr:uid="{00000000-0005-0000-0000-0000E2340000}"/>
    <cellStyle name="Normal 19 2 3 5 7" xfId="13538" xr:uid="{00000000-0005-0000-0000-0000E3340000}"/>
    <cellStyle name="Normal 19 2 3 6" xfId="13539" xr:uid="{00000000-0005-0000-0000-0000E4340000}"/>
    <cellStyle name="Normal 19 2 3 6 2" xfId="13540" xr:uid="{00000000-0005-0000-0000-0000E5340000}"/>
    <cellStyle name="Normal 19 2 3 6 2 2" xfId="13541" xr:uid="{00000000-0005-0000-0000-0000E6340000}"/>
    <cellStyle name="Normal 19 2 3 6 3" xfId="13542" xr:uid="{00000000-0005-0000-0000-0000E7340000}"/>
    <cellStyle name="Normal 19 2 3 7" xfId="13543" xr:uid="{00000000-0005-0000-0000-0000E8340000}"/>
    <cellStyle name="Normal 19 2 3 7 2" xfId="13544" xr:uid="{00000000-0005-0000-0000-0000E9340000}"/>
    <cellStyle name="Normal 19 2 3 7 2 2" xfId="13545" xr:uid="{00000000-0005-0000-0000-0000EA340000}"/>
    <cellStyle name="Normal 19 2 3 7 3" xfId="13546" xr:uid="{00000000-0005-0000-0000-0000EB340000}"/>
    <cellStyle name="Normal 19 2 3 8" xfId="13547" xr:uid="{00000000-0005-0000-0000-0000EC340000}"/>
    <cellStyle name="Normal 19 2 3 8 2" xfId="13548" xr:uid="{00000000-0005-0000-0000-0000ED340000}"/>
    <cellStyle name="Normal 19 2 3 8 2 2" xfId="13549" xr:uid="{00000000-0005-0000-0000-0000EE340000}"/>
    <cellStyle name="Normal 19 2 3 8 3" xfId="13550" xr:uid="{00000000-0005-0000-0000-0000EF340000}"/>
    <cellStyle name="Normal 19 2 3 9" xfId="13551" xr:uid="{00000000-0005-0000-0000-0000F0340000}"/>
    <cellStyle name="Normal 19 2 3 9 2" xfId="13552" xr:uid="{00000000-0005-0000-0000-0000F1340000}"/>
    <cellStyle name="Normal 19 2 4" xfId="13553" xr:uid="{00000000-0005-0000-0000-0000F2340000}"/>
    <cellStyle name="Normal 19 2 4 2" xfId="13554" xr:uid="{00000000-0005-0000-0000-0000F3340000}"/>
    <cellStyle name="Normal 19 2 4 2 2" xfId="13555" xr:uid="{00000000-0005-0000-0000-0000F4340000}"/>
    <cellStyle name="Normal 19 2 4 2 2 2" xfId="13556" xr:uid="{00000000-0005-0000-0000-0000F5340000}"/>
    <cellStyle name="Normal 19 2 4 2 2 2 2" xfId="13557" xr:uid="{00000000-0005-0000-0000-0000F6340000}"/>
    <cellStyle name="Normal 19 2 4 2 2 3" xfId="13558" xr:uid="{00000000-0005-0000-0000-0000F7340000}"/>
    <cellStyle name="Normal 19 2 4 2 3" xfId="13559" xr:uid="{00000000-0005-0000-0000-0000F8340000}"/>
    <cellStyle name="Normal 19 2 4 2 3 2" xfId="13560" xr:uid="{00000000-0005-0000-0000-0000F9340000}"/>
    <cellStyle name="Normal 19 2 4 2 3 2 2" xfId="13561" xr:uid="{00000000-0005-0000-0000-0000FA340000}"/>
    <cellStyle name="Normal 19 2 4 2 3 3" xfId="13562" xr:uid="{00000000-0005-0000-0000-0000FB340000}"/>
    <cellStyle name="Normal 19 2 4 2 4" xfId="13563" xr:uid="{00000000-0005-0000-0000-0000FC340000}"/>
    <cellStyle name="Normal 19 2 4 2 4 2" xfId="13564" xr:uid="{00000000-0005-0000-0000-0000FD340000}"/>
    <cellStyle name="Normal 19 2 4 2 4 2 2" xfId="13565" xr:uid="{00000000-0005-0000-0000-0000FE340000}"/>
    <cellStyle name="Normal 19 2 4 2 4 3" xfId="13566" xr:uid="{00000000-0005-0000-0000-0000FF340000}"/>
    <cellStyle name="Normal 19 2 4 2 5" xfId="13567" xr:uid="{00000000-0005-0000-0000-000000350000}"/>
    <cellStyle name="Normal 19 2 4 2 5 2" xfId="13568" xr:uid="{00000000-0005-0000-0000-000001350000}"/>
    <cellStyle name="Normal 19 2 4 2 6" xfId="13569" xr:uid="{00000000-0005-0000-0000-000002350000}"/>
    <cellStyle name="Normal 19 2 4 2 6 2" xfId="13570" xr:uid="{00000000-0005-0000-0000-000003350000}"/>
    <cellStyle name="Normal 19 2 4 2 7" xfId="13571" xr:uid="{00000000-0005-0000-0000-000004350000}"/>
    <cellStyle name="Normal 19 2 4 3" xfId="13572" xr:uid="{00000000-0005-0000-0000-000005350000}"/>
    <cellStyle name="Normal 19 2 4 3 2" xfId="13573" xr:uid="{00000000-0005-0000-0000-000006350000}"/>
    <cellStyle name="Normal 19 2 4 3 2 2" xfId="13574" xr:uid="{00000000-0005-0000-0000-000007350000}"/>
    <cellStyle name="Normal 19 2 4 3 2 2 2" xfId="13575" xr:uid="{00000000-0005-0000-0000-000008350000}"/>
    <cellStyle name="Normal 19 2 4 3 2 3" xfId="13576" xr:uid="{00000000-0005-0000-0000-000009350000}"/>
    <cellStyle name="Normal 19 2 4 3 3" xfId="13577" xr:uid="{00000000-0005-0000-0000-00000A350000}"/>
    <cellStyle name="Normal 19 2 4 3 3 2" xfId="13578" xr:uid="{00000000-0005-0000-0000-00000B350000}"/>
    <cellStyle name="Normal 19 2 4 3 3 2 2" xfId="13579" xr:uid="{00000000-0005-0000-0000-00000C350000}"/>
    <cellStyle name="Normal 19 2 4 3 3 3" xfId="13580" xr:uid="{00000000-0005-0000-0000-00000D350000}"/>
    <cellStyle name="Normal 19 2 4 3 4" xfId="13581" xr:uid="{00000000-0005-0000-0000-00000E350000}"/>
    <cellStyle name="Normal 19 2 4 3 4 2" xfId="13582" xr:uid="{00000000-0005-0000-0000-00000F350000}"/>
    <cellStyle name="Normal 19 2 4 3 4 2 2" xfId="13583" xr:uid="{00000000-0005-0000-0000-000010350000}"/>
    <cellStyle name="Normal 19 2 4 3 4 3" xfId="13584" xr:uid="{00000000-0005-0000-0000-000011350000}"/>
    <cellStyle name="Normal 19 2 4 3 5" xfId="13585" xr:uid="{00000000-0005-0000-0000-000012350000}"/>
    <cellStyle name="Normal 19 2 4 3 5 2" xfId="13586" xr:uid="{00000000-0005-0000-0000-000013350000}"/>
    <cellStyle name="Normal 19 2 4 3 6" xfId="13587" xr:uid="{00000000-0005-0000-0000-000014350000}"/>
    <cellStyle name="Normal 19 2 4 3 6 2" xfId="13588" xr:uid="{00000000-0005-0000-0000-000015350000}"/>
    <cellStyle name="Normal 19 2 4 3 7" xfId="13589" xr:uid="{00000000-0005-0000-0000-000016350000}"/>
    <cellStyle name="Normal 19 2 4 4" xfId="13590" xr:uid="{00000000-0005-0000-0000-000017350000}"/>
    <cellStyle name="Normal 19 2 4 4 2" xfId="13591" xr:uid="{00000000-0005-0000-0000-000018350000}"/>
    <cellStyle name="Normal 19 2 4 4 2 2" xfId="13592" xr:uid="{00000000-0005-0000-0000-000019350000}"/>
    <cellStyle name="Normal 19 2 4 4 3" xfId="13593" xr:uid="{00000000-0005-0000-0000-00001A350000}"/>
    <cellStyle name="Normal 19 2 4 5" xfId="13594" xr:uid="{00000000-0005-0000-0000-00001B350000}"/>
    <cellStyle name="Normal 19 2 4 5 2" xfId="13595" xr:uid="{00000000-0005-0000-0000-00001C350000}"/>
    <cellStyle name="Normal 19 2 4 5 2 2" xfId="13596" xr:uid="{00000000-0005-0000-0000-00001D350000}"/>
    <cellStyle name="Normal 19 2 4 5 3" xfId="13597" xr:uid="{00000000-0005-0000-0000-00001E350000}"/>
    <cellStyle name="Normal 19 2 4 6" xfId="13598" xr:uid="{00000000-0005-0000-0000-00001F350000}"/>
    <cellStyle name="Normal 19 2 4 6 2" xfId="13599" xr:uid="{00000000-0005-0000-0000-000020350000}"/>
    <cellStyle name="Normal 19 2 4 6 2 2" xfId="13600" xr:uid="{00000000-0005-0000-0000-000021350000}"/>
    <cellStyle name="Normal 19 2 4 6 3" xfId="13601" xr:uid="{00000000-0005-0000-0000-000022350000}"/>
    <cellStyle name="Normal 19 2 4 7" xfId="13602" xr:uid="{00000000-0005-0000-0000-000023350000}"/>
    <cellStyle name="Normal 19 2 4 7 2" xfId="13603" xr:uid="{00000000-0005-0000-0000-000024350000}"/>
    <cellStyle name="Normal 19 2 4 8" xfId="13604" xr:uid="{00000000-0005-0000-0000-000025350000}"/>
    <cellStyle name="Normal 19 2 4 8 2" xfId="13605" xr:uid="{00000000-0005-0000-0000-000026350000}"/>
    <cellStyle name="Normal 19 2 4 9" xfId="13606" xr:uid="{00000000-0005-0000-0000-000027350000}"/>
    <cellStyle name="Normal 19 2 5" xfId="13607" xr:uid="{00000000-0005-0000-0000-000028350000}"/>
    <cellStyle name="Normal 19 2 5 2" xfId="13608" xr:uid="{00000000-0005-0000-0000-000029350000}"/>
    <cellStyle name="Normal 19 2 5 2 2" xfId="13609" xr:uid="{00000000-0005-0000-0000-00002A350000}"/>
    <cellStyle name="Normal 19 2 5 2 2 2" xfId="13610" xr:uid="{00000000-0005-0000-0000-00002B350000}"/>
    <cellStyle name="Normal 19 2 5 2 2 2 2" xfId="13611" xr:uid="{00000000-0005-0000-0000-00002C350000}"/>
    <cellStyle name="Normal 19 2 5 2 2 3" xfId="13612" xr:uid="{00000000-0005-0000-0000-00002D350000}"/>
    <cellStyle name="Normal 19 2 5 2 3" xfId="13613" xr:uid="{00000000-0005-0000-0000-00002E350000}"/>
    <cellStyle name="Normal 19 2 5 2 3 2" xfId="13614" xr:uid="{00000000-0005-0000-0000-00002F350000}"/>
    <cellStyle name="Normal 19 2 5 2 3 2 2" xfId="13615" xr:uid="{00000000-0005-0000-0000-000030350000}"/>
    <cellStyle name="Normal 19 2 5 2 3 3" xfId="13616" xr:uid="{00000000-0005-0000-0000-000031350000}"/>
    <cellStyle name="Normal 19 2 5 2 4" xfId="13617" xr:uid="{00000000-0005-0000-0000-000032350000}"/>
    <cellStyle name="Normal 19 2 5 2 4 2" xfId="13618" xr:uid="{00000000-0005-0000-0000-000033350000}"/>
    <cellStyle name="Normal 19 2 5 2 4 2 2" xfId="13619" xr:uid="{00000000-0005-0000-0000-000034350000}"/>
    <cellStyle name="Normal 19 2 5 2 4 3" xfId="13620" xr:uid="{00000000-0005-0000-0000-000035350000}"/>
    <cellStyle name="Normal 19 2 5 2 5" xfId="13621" xr:uid="{00000000-0005-0000-0000-000036350000}"/>
    <cellStyle name="Normal 19 2 5 2 5 2" xfId="13622" xr:uid="{00000000-0005-0000-0000-000037350000}"/>
    <cellStyle name="Normal 19 2 5 2 6" xfId="13623" xr:uid="{00000000-0005-0000-0000-000038350000}"/>
    <cellStyle name="Normal 19 2 5 2 6 2" xfId="13624" xr:uid="{00000000-0005-0000-0000-000039350000}"/>
    <cellStyle name="Normal 19 2 5 2 7" xfId="13625" xr:uid="{00000000-0005-0000-0000-00003A350000}"/>
    <cellStyle name="Normal 19 2 5 3" xfId="13626" xr:uid="{00000000-0005-0000-0000-00003B350000}"/>
    <cellStyle name="Normal 19 2 5 3 2" xfId="13627" xr:uid="{00000000-0005-0000-0000-00003C350000}"/>
    <cellStyle name="Normal 19 2 5 3 2 2" xfId="13628" xr:uid="{00000000-0005-0000-0000-00003D350000}"/>
    <cellStyle name="Normal 19 2 5 3 3" xfId="13629" xr:uid="{00000000-0005-0000-0000-00003E350000}"/>
    <cellStyle name="Normal 19 2 5 4" xfId="13630" xr:uid="{00000000-0005-0000-0000-00003F350000}"/>
    <cellStyle name="Normal 19 2 5 4 2" xfId="13631" xr:uid="{00000000-0005-0000-0000-000040350000}"/>
    <cellStyle name="Normal 19 2 5 4 2 2" xfId="13632" xr:uid="{00000000-0005-0000-0000-000041350000}"/>
    <cellStyle name="Normal 19 2 5 4 3" xfId="13633" xr:uid="{00000000-0005-0000-0000-000042350000}"/>
    <cellStyle name="Normal 19 2 5 5" xfId="13634" xr:uid="{00000000-0005-0000-0000-000043350000}"/>
    <cellStyle name="Normal 19 2 5 5 2" xfId="13635" xr:uid="{00000000-0005-0000-0000-000044350000}"/>
    <cellStyle name="Normal 19 2 5 5 2 2" xfId="13636" xr:uid="{00000000-0005-0000-0000-000045350000}"/>
    <cellStyle name="Normal 19 2 5 5 3" xfId="13637" xr:uid="{00000000-0005-0000-0000-000046350000}"/>
    <cellStyle name="Normal 19 2 5 6" xfId="13638" xr:uid="{00000000-0005-0000-0000-000047350000}"/>
    <cellStyle name="Normal 19 2 5 6 2" xfId="13639" xr:uid="{00000000-0005-0000-0000-000048350000}"/>
    <cellStyle name="Normal 19 2 5 7" xfId="13640" xr:uid="{00000000-0005-0000-0000-000049350000}"/>
    <cellStyle name="Normal 19 2 5 7 2" xfId="13641" xr:uid="{00000000-0005-0000-0000-00004A350000}"/>
    <cellStyle name="Normal 19 2 5 8" xfId="13642" xr:uid="{00000000-0005-0000-0000-00004B350000}"/>
    <cellStyle name="Normal 19 2 6" xfId="13643" xr:uid="{00000000-0005-0000-0000-00004C350000}"/>
    <cellStyle name="Normal 19 2 6 2" xfId="13644" xr:uid="{00000000-0005-0000-0000-00004D350000}"/>
    <cellStyle name="Normal 19 2 6 2 2" xfId="13645" xr:uid="{00000000-0005-0000-0000-00004E350000}"/>
    <cellStyle name="Normal 19 2 6 2 2 2" xfId="13646" xr:uid="{00000000-0005-0000-0000-00004F350000}"/>
    <cellStyle name="Normal 19 2 6 2 3" xfId="13647" xr:uid="{00000000-0005-0000-0000-000050350000}"/>
    <cellStyle name="Normal 19 2 6 3" xfId="13648" xr:uid="{00000000-0005-0000-0000-000051350000}"/>
    <cellStyle name="Normal 19 2 6 3 2" xfId="13649" xr:uid="{00000000-0005-0000-0000-000052350000}"/>
    <cellStyle name="Normal 19 2 6 3 2 2" xfId="13650" xr:uid="{00000000-0005-0000-0000-000053350000}"/>
    <cellStyle name="Normal 19 2 6 3 3" xfId="13651" xr:uid="{00000000-0005-0000-0000-000054350000}"/>
    <cellStyle name="Normal 19 2 6 4" xfId="13652" xr:uid="{00000000-0005-0000-0000-000055350000}"/>
    <cellStyle name="Normal 19 2 6 4 2" xfId="13653" xr:uid="{00000000-0005-0000-0000-000056350000}"/>
    <cellStyle name="Normal 19 2 6 4 2 2" xfId="13654" xr:uid="{00000000-0005-0000-0000-000057350000}"/>
    <cellStyle name="Normal 19 2 6 4 3" xfId="13655" xr:uid="{00000000-0005-0000-0000-000058350000}"/>
    <cellStyle name="Normal 19 2 6 5" xfId="13656" xr:uid="{00000000-0005-0000-0000-000059350000}"/>
    <cellStyle name="Normal 19 2 6 5 2" xfId="13657" xr:uid="{00000000-0005-0000-0000-00005A350000}"/>
    <cellStyle name="Normal 19 2 6 6" xfId="13658" xr:uid="{00000000-0005-0000-0000-00005B350000}"/>
    <cellStyle name="Normal 19 2 6 6 2" xfId="13659" xr:uid="{00000000-0005-0000-0000-00005C350000}"/>
    <cellStyle name="Normal 19 2 6 7" xfId="13660" xr:uid="{00000000-0005-0000-0000-00005D350000}"/>
    <cellStyle name="Normal 19 2 7" xfId="13661" xr:uid="{00000000-0005-0000-0000-00005E350000}"/>
    <cellStyle name="Normal 19 2 7 2" xfId="13662" xr:uid="{00000000-0005-0000-0000-00005F350000}"/>
    <cellStyle name="Normal 19 2 7 2 2" xfId="13663" xr:uid="{00000000-0005-0000-0000-000060350000}"/>
    <cellStyle name="Normal 19 2 7 2 2 2" xfId="13664" xr:uid="{00000000-0005-0000-0000-000061350000}"/>
    <cellStyle name="Normal 19 2 7 2 3" xfId="13665" xr:uid="{00000000-0005-0000-0000-000062350000}"/>
    <cellStyle name="Normal 19 2 7 3" xfId="13666" xr:uid="{00000000-0005-0000-0000-000063350000}"/>
    <cellStyle name="Normal 19 2 7 3 2" xfId="13667" xr:uid="{00000000-0005-0000-0000-000064350000}"/>
    <cellStyle name="Normal 19 2 7 3 2 2" xfId="13668" xr:uid="{00000000-0005-0000-0000-000065350000}"/>
    <cellStyle name="Normal 19 2 7 3 3" xfId="13669" xr:uid="{00000000-0005-0000-0000-000066350000}"/>
    <cellStyle name="Normal 19 2 7 4" xfId="13670" xr:uid="{00000000-0005-0000-0000-000067350000}"/>
    <cellStyle name="Normal 19 2 7 4 2" xfId="13671" xr:uid="{00000000-0005-0000-0000-000068350000}"/>
    <cellStyle name="Normal 19 2 7 4 2 2" xfId="13672" xr:uid="{00000000-0005-0000-0000-000069350000}"/>
    <cellStyle name="Normal 19 2 7 4 3" xfId="13673" xr:uid="{00000000-0005-0000-0000-00006A350000}"/>
    <cellStyle name="Normal 19 2 7 5" xfId="13674" xr:uid="{00000000-0005-0000-0000-00006B350000}"/>
    <cellStyle name="Normal 19 2 7 5 2" xfId="13675" xr:uid="{00000000-0005-0000-0000-00006C350000}"/>
    <cellStyle name="Normal 19 2 7 6" xfId="13676" xr:uid="{00000000-0005-0000-0000-00006D350000}"/>
    <cellStyle name="Normal 19 2 7 6 2" xfId="13677" xr:uid="{00000000-0005-0000-0000-00006E350000}"/>
    <cellStyle name="Normal 19 2 7 7" xfId="13678" xr:uid="{00000000-0005-0000-0000-00006F350000}"/>
    <cellStyle name="Normal 19 2 8" xfId="13679" xr:uid="{00000000-0005-0000-0000-000070350000}"/>
    <cellStyle name="Normal 19 2 8 2" xfId="13680" xr:uid="{00000000-0005-0000-0000-000071350000}"/>
    <cellStyle name="Normal 19 2 8 2 2" xfId="13681" xr:uid="{00000000-0005-0000-0000-000072350000}"/>
    <cellStyle name="Normal 19 2 8 3" xfId="13682" xr:uid="{00000000-0005-0000-0000-000073350000}"/>
    <cellStyle name="Normal 19 2 9" xfId="13683" xr:uid="{00000000-0005-0000-0000-000074350000}"/>
    <cellStyle name="Normal 19 2 9 2" xfId="13684" xr:uid="{00000000-0005-0000-0000-000075350000}"/>
    <cellStyle name="Normal 19 2 9 2 2" xfId="13685" xr:uid="{00000000-0005-0000-0000-000076350000}"/>
    <cellStyle name="Normal 19 2 9 3" xfId="13686" xr:uid="{00000000-0005-0000-0000-000077350000}"/>
    <cellStyle name="Normal 19 2_Confidential Information" xfId="13687" xr:uid="{00000000-0005-0000-0000-000078350000}"/>
    <cellStyle name="Normal 19 3" xfId="13688" xr:uid="{00000000-0005-0000-0000-000079350000}"/>
    <cellStyle name="Normal 19 3 10" xfId="13689" xr:uid="{00000000-0005-0000-0000-00007A350000}"/>
    <cellStyle name="Normal 19 3 10 2" xfId="13690" xr:uid="{00000000-0005-0000-0000-00007B350000}"/>
    <cellStyle name="Normal 19 3 10 2 2" xfId="13691" xr:uid="{00000000-0005-0000-0000-00007C350000}"/>
    <cellStyle name="Normal 19 3 10 3" xfId="13692" xr:uid="{00000000-0005-0000-0000-00007D350000}"/>
    <cellStyle name="Normal 19 3 11" xfId="13693" xr:uid="{00000000-0005-0000-0000-00007E350000}"/>
    <cellStyle name="Normal 19 3 11 2" xfId="13694" xr:uid="{00000000-0005-0000-0000-00007F350000}"/>
    <cellStyle name="Normal 19 3 12" xfId="13695" xr:uid="{00000000-0005-0000-0000-000080350000}"/>
    <cellStyle name="Normal 19 3 12 2" xfId="13696" xr:uid="{00000000-0005-0000-0000-000081350000}"/>
    <cellStyle name="Normal 19 3 13" xfId="13697" xr:uid="{00000000-0005-0000-0000-000082350000}"/>
    <cellStyle name="Normal 19 3 2" xfId="13698" xr:uid="{00000000-0005-0000-0000-000083350000}"/>
    <cellStyle name="Normal 19 3 2 10" xfId="13699" xr:uid="{00000000-0005-0000-0000-000084350000}"/>
    <cellStyle name="Normal 19 3 2 10 2" xfId="13700" xr:uid="{00000000-0005-0000-0000-000085350000}"/>
    <cellStyle name="Normal 19 3 2 11" xfId="13701" xr:uid="{00000000-0005-0000-0000-000086350000}"/>
    <cellStyle name="Normal 19 3 2 2" xfId="13702" xr:uid="{00000000-0005-0000-0000-000087350000}"/>
    <cellStyle name="Normal 19 3 2 2 2" xfId="13703" xr:uid="{00000000-0005-0000-0000-000088350000}"/>
    <cellStyle name="Normal 19 3 2 2 2 2" xfId="13704" xr:uid="{00000000-0005-0000-0000-000089350000}"/>
    <cellStyle name="Normal 19 3 2 2 2 2 2" xfId="13705" xr:uid="{00000000-0005-0000-0000-00008A350000}"/>
    <cellStyle name="Normal 19 3 2 2 2 2 2 2" xfId="13706" xr:uid="{00000000-0005-0000-0000-00008B350000}"/>
    <cellStyle name="Normal 19 3 2 2 2 2 3" xfId="13707" xr:uid="{00000000-0005-0000-0000-00008C350000}"/>
    <cellStyle name="Normal 19 3 2 2 2 3" xfId="13708" xr:uid="{00000000-0005-0000-0000-00008D350000}"/>
    <cellStyle name="Normal 19 3 2 2 2 3 2" xfId="13709" xr:uid="{00000000-0005-0000-0000-00008E350000}"/>
    <cellStyle name="Normal 19 3 2 2 2 3 2 2" xfId="13710" xr:uid="{00000000-0005-0000-0000-00008F350000}"/>
    <cellStyle name="Normal 19 3 2 2 2 3 3" xfId="13711" xr:uid="{00000000-0005-0000-0000-000090350000}"/>
    <cellStyle name="Normal 19 3 2 2 2 4" xfId="13712" xr:uid="{00000000-0005-0000-0000-000091350000}"/>
    <cellStyle name="Normal 19 3 2 2 2 4 2" xfId="13713" xr:uid="{00000000-0005-0000-0000-000092350000}"/>
    <cellStyle name="Normal 19 3 2 2 2 4 2 2" xfId="13714" xr:uid="{00000000-0005-0000-0000-000093350000}"/>
    <cellStyle name="Normal 19 3 2 2 2 4 3" xfId="13715" xr:uid="{00000000-0005-0000-0000-000094350000}"/>
    <cellStyle name="Normal 19 3 2 2 2 5" xfId="13716" xr:uid="{00000000-0005-0000-0000-000095350000}"/>
    <cellStyle name="Normal 19 3 2 2 2 5 2" xfId="13717" xr:uid="{00000000-0005-0000-0000-000096350000}"/>
    <cellStyle name="Normal 19 3 2 2 2 6" xfId="13718" xr:uid="{00000000-0005-0000-0000-000097350000}"/>
    <cellStyle name="Normal 19 3 2 2 2 6 2" xfId="13719" xr:uid="{00000000-0005-0000-0000-000098350000}"/>
    <cellStyle name="Normal 19 3 2 2 2 7" xfId="13720" xr:uid="{00000000-0005-0000-0000-000099350000}"/>
    <cellStyle name="Normal 19 3 2 2 3" xfId="13721" xr:uid="{00000000-0005-0000-0000-00009A350000}"/>
    <cellStyle name="Normal 19 3 2 2 3 2" xfId="13722" xr:uid="{00000000-0005-0000-0000-00009B350000}"/>
    <cellStyle name="Normal 19 3 2 2 3 2 2" xfId="13723" xr:uid="{00000000-0005-0000-0000-00009C350000}"/>
    <cellStyle name="Normal 19 3 2 2 3 2 2 2" xfId="13724" xr:uid="{00000000-0005-0000-0000-00009D350000}"/>
    <cellStyle name="Normal 19 3 2 2 3 2 3" xfId="13725" xr:uid="{00000000-0005-0000-0000-00009E350000}"/>
    <cellStyle name="Normal 19 3 2 2 3 3" xfId="13726" xr:uid="{00000000-0005-0000-0000-00009F350000}"/>
    <cellStyle name="Normal 19 3 2 2 3 3 2" xfId="13727" xr:uid="{00000000-0005-0000-0000-0000A0350000}"/>
    <cellStyle name="Normal 19 3 2 2 3 3 2 2" xfId="13728" xr:uid="{00000000-0005-0000-0000-0000A1350000}"/>
    <cellStyle name="Normal 19 3 2 2 3 3 3" xfId="13729" xr:uid="{00000000-0005-0000-0000-0000A2350000}"/>
    <cellStyle name="Normal 19 3 2 2 3 4" xfId="13730" xr:uid="{00000000-0005-0000-0000-0000A3350000}"/>
    <cellStyle name="Normal 19 3 2 2 3 4 2" xfId="13731" xr:uid="{00000000-0005-0000-0000-0000A4350000}"/>
    <cellStyle name="Normal 19 3 2 2 3 4 2 2" xfId="13732" xr:uid="{00000000-0005-0000-0000-0000A5350000}"/>
    <cellStyle name="Normal 19 3 2 2 3 4 3" xfId="13733" xr:uid="{00000000-0005-0000-0000-0000A6350000}"/>
    <cellStyle name="Normal 19 3 2 2 3 5" xfId="13734" xr:uid="{00000000-0005-0000-0000-0000A7350000}"/>
    <cellStyle name="Normal 19 3 2 2 3 5 2" xfId="13735" xr:uid="{00000000-0005-0000-0000-0000A8350000}"/>
    <cellStyle name="Normal 19 3 2 2 3 6" xfId="13736" xr:uid="{00000000-0005-0000-0000-0000A9350000}"/>
    <cellStyle name="Normal 19 3 2 2 3 6 2" xfId="13737" xr:uid="{00000000-0005-0000-0000-0000AA350000}"/>
    <cellStyle name="Normal 19 3 2 2 3 7" xfId="13738" xr:uid="{00000000-0005-0000-0000-0000AB350000}"/>
    <cellStyle name="Normal 19 3 2 2 4" xfId="13739" xr:uid="{00000000-0005-0000-0000-0000AC350000}"/>
    <cellStyle name="Normal 19 3 2 2 4 2" xfId="13740" xr:uid="{00000000-0005-0000-0000-0000AD350000}"/>
    <cellStyle name="Normal 19 3 2 2 4 2 2" xfId="13741" xr:uid="{00000000-0005-0000-0000-0000AE350000}"/>
    <cellStyle name="Normal 19 3 2 2 4 3" xfId="13742" xr:uid="{00000000-0005-0000-0000-0000AF350000}"/>
    <cellStyle name="Normal 19 3 2 2 5" xfId="13743" xr:uid="{00000000-0005-0000-0000-0000B0350000}"/>
    <cellStyle name="Normal 19 3 2 2 5 2" xfId="13744" xr:uid="{00000000-0005-0000-0000-0000B1350000}"/>
    <cellStyle name="Normal 19 3 2 2 5 2 2" xfId="13745" xr:uid="{00000000-0005-0000-0000-0000B2350000}"/>
    <cellStyle name="Normal 19 3 2 2 5 3" xfId="13746" xr:uid="{00000000-0005-0000-0000-0000B3350000}"/>
    <cellStyle name="Normal 19 3 2 2 6" xfId="13747" xr:uid="{00000000-0005-0000-0000-0000B4350000}"/>
    <cellStyle name="Normal 19 3 2 2 6 2" xfId="13748" xr:uid="{00000000-0005-0000-0000-0000B5350000}"/>
    <cellStyle name="Normal 19 3 2 2 6 2 2" xfId="13749" xr:uid="{00000000-0005-0000-0000-0000B6350000}"/>
    <cellStyle name="Normal 19 3 2 2 6 3" xfId="13750" xr:uid="{00000000-0005-0000-0000-0000B7350000}"/>
    <cellStyle name="Normal 19 3 2 2 7" xfId="13751" xr:uid="{00000000-0005-0000-0000-0000B8350000}"/>
    <cellStyle name="Normal 19 3 2 2 7 2" xfId="13752" xr:uid="{00000000-0005-0000-0000-0000B9350000}"/>
    <cellStyle name="Normal 19 3 2 2 8" xfId="13753" xr:uid="{00000000-0005-0000-0000-0000BA350000}"/>
    <cellStyle name="Normal 19 3 2 2 8 2" xfId="13754" xr:uid="{00000000-0005-0000-0000-0000BB350000}"/>
    <cellStyle name="Normal 19 3 2 2 9" xfId="13755" xr:uid="{00000000-0005-0000-0000-0000BC350000}"/>
    <cellStyle name="Normal 19 3 2 3" xfId="13756" xr:uid="{00000000-0005-0000-0000-0000BD350000}"/>
    <cellStyle name="Normal 19 3 2 3 2" xfId="13757" xr:uid="{00000000-0005-0000-0000-0000BE350000}"/>
    <cellStyle name="Normal 19 3 2 3 2 2" xfId="13758" xr:uid="{00000000-0005-0000-0000-0000BF350000}"/>
    <cellStyle name="Normal 19 3 2 3 2 2 2" xfId="13759" xr:uid="{00000000-0005-0000-0000-0000C0350000}"/>
    <cellStyle name="Normal 19 3 2 3 2 2 2 2" xfId="13760" xr:uid="{00000000-0005-0000-0000-0000C1350000}"/>
    <cellStyle name="Normal 19 3 2 3 2 2 3" xfId="13761" xr:uid="{00000000-0005-0000-0000-0000C2350000}"/>
    <cellStyle name="Normal 19 3 2 3 2 3" xfId="13762" xr:uid="{00000000-0005-0000-0000-0000C3350000}"/>
    <cellStyle name="Normal 19 3 2 3 2 3 2" xfId="13763" xr:uid="{00000000-0005-0000-0000-0000C4350000}"/>
    <cellStyle name="Normal 19 3 2 3 2 3 2 2" xfId="13764" xr:uid="{00000000-0005-0000-0000-0000C5350000}"/>
    <cellStyle name="Normal 19 3 2 3 2 3 3" xfId="13765" xr:uid="{00000000-0005-0000-0000-0000C6350000}"/>
    <cellStyle name="Normal 19 3 2 3 2 4" xfId="13766" xr:uid="{00000000-0005-0000-0000-0000C7350000}"/>
    <cellStyle name="Normal 19 3 2 3 2 4 2" xfId="13767" xr:uid="{00000000-0005-0000-0000-0000C8350000}"/>
    <cellStyle name="Normal 19 3 2 3 2 4 2 2" xfId="13768" xr:uid="{00000000-0005-0000-0000-0000C9350000}"/>
    <cellStyle name="Normal 19 3 2 3 2 4 3" xfId="13769" xr:uid="{00000000-0005-0000-0000-0000CA350000}"/>
    <cellStyle name="Normal 19 3 2 3 2 5" xfId="13770" xr:uid="{00000000-0005-0000-0000-0000CB350000}"/>
    <cellStyle name="Normal 19 3 2 3 2 5 2" xfId="13771" xr:uid="{00000000-0005-0000-0000-0000CC350000}"/>
    <cellStyle name="Normal 19 3 2 3 2 6" xfId="13772" xr:uid="{00000000-0005-0000-0000-0000CD350000}"/>
    <cellStyle name="Normal 19 3 2 3 2 6 2" xfId="13773" xr:uid="{00000000-0005-0000-0000-0000CE350000}"/>
    <cellStyle name="Normal 19 3 2 3 2 7" xfId="13774" xr:uid="{00000000-0005-0000-0000-0000CF350000}"/>
    <cellStyle name="Normal 19 3 2 3 3" xfId="13775" xr:uid="{00000000-0005-0000-0000-0000D0350000}"/>
    <cellStyle name="Normal 19 3 2 3 3 2" xfId="13776" xr:uid="{00000000-0005-0000-0000-0000D1350000}"/>
    <cellStyle name="Normal 19 3 2 3 3 2 2" xfId="13777" xr:uid="{00000000-0005-0000-0000-0000D2350000}"/>
    <cellStyle name="Normal 19 3 2 3 3 3" xfId="13778" xr:uid="{00000000-0005-0000-0000-0000D3350000}"/>
    <cellStyle name="Normal 19 3 2 3 4" xfId="13779" xr:uid="{00000000-0005-0000-0000-0000D4350000}"/>
    <cellStyle name="Normal 19 3 2 3 4 2" xfId="13780" xr:uid="{00000000-0005-0000-0000-0000D5350000}"/>
    <cellStyle name="Normal 19 3 2 3 4 2 2" xfId="13781" xr:uid="{00000000-0005-0000-0000-0000D6350000}"/>
    <cellStyle name="Normal 19 3 2 3 4 3" xfId="13782" xr:uid="{00000000-0005-0000-0000-0000D7350000}"/>
    <cellStyle name="Normal 19 3 2 3 5" xfId="13783" xr:uid="{00000000-0005-0000-0000-0000D8350000}"/>
    <cellStyle name="Normal 19 3 2 3 5 2" xfId="13784" xr:uid="{00000000-0005-0000-0000-0000D9350000}"/>
    <cellStyle name="Normal 19 3 2 3 5 2 2" xfId="13785" xr:uid="{00000000-0005-0000-0000-0000DA350000}"/>
    <cellStyle name="Normal 19 3 2 3 5 3" xfId="13786" xr:uid="{00000000-0005-0000-0000-0000DB350000}"/>
    <cellStyle name="Normal 19 3 2 3 6" xfId="13787" xr:uid="{00000000-0005-0000-0000-0000DC350000}"/>
    <cellStyle name="Normal 19 3 2 3 6 2" xfId="13788" xr:uid="{00000000-0005-0000-0000-0000DD350000}"/>
    <cellStyle name="Normal 19 3 2 3 7" xfId="13789" xr:uid="{00000000-0005-0000-0000-0000DE350000}"/>
    <cellStyle name="Normal 19 3 2 3 7 2" xfId="13790" xr:uid="{00000000-0005-0000-0000-0000DF350000}"/>
    <cellStyle name="Normal 19 3 2 3 8" xfId="13791" xr:uid="{00000000-0005-0000-0000-0000E0350000}"/>
    <cellStyle name="Normal 19 3 2 4" xfId="13792" xr:uid="{00000000-0005-0000-0000-0000E1350000}"/>
    <cellStyle name="Normal 19 3 2 4 2" xfId="13793" xr:uid="{00000000-0005-0000-0000-0000E2350000}"/>
    <cellStyle name="Normal 19 3 2 4 2 2" xfId="13794" xr:uid="{00000000-0005-0000-0000-0000E3350000}"/>
    <cellStyle name="Normal 19 3 2 4 2 2 2" xfId="13795" xr:uid="{00000000-0005-0000-0000-0000E4350000}"/>
    <cellStyle name="Normal 19 3 2 4 2 3" xfId="13796" xr:uid="{00000000-0005-0000-0000-0000E5350000}"/>
    <cellStyle name="Normal 19 3 2 4 3" xfId="13797" xr:uid="{00000000-0005-0000-0000-0000E6350000}"/>
    <cellStyle name="Normal 19 3 2 4 3 2" xfId="13798" xr:uid="{00000000-0005-0000-0000-0000E7350000}"/>
    <cellStyle name="Normal 19 3 2 4 3 2 2" xfId="13799" xr:uid="{00000000-0005-0000-0000-0000E8350000}"/>
    <cellStyle name="Normal 19 3 2 4 3 3" xfId="13800" xr:uid="{00000000-0005-0000-0000-0000E9350000}"/>
    <cellStyle name="Normal 19 3 2 4 4" xfId="13801" xr:uid="{00000000-0005-0000-0000-0000EA350000}"/>
    <cellStyle name="Normal 19 3 2 4 4 2" xfId="13802" xr:uid="{00000000-0005-0000-0000-0000EB350000}"/>
    <cellStyle name="Normal 19 3 2 4 4 2 2" xfId="13803" xr:uid="{00000000-0005-0000-0000-0000EC350000}"/>
    <cellStyle name="Normal 19 3 2 4 4 3" xfId="13804" xr:uid="{00000000-0005-0000-0000-0000ED350000}"/>
    <cellStyle name="Normal 19 3 2 4 5" xfId="13805" xr:uid="{00000000-0005-0000-0000-0000EE350000}"/>
    <cellStyle name="Normal 19 3 2 4 5 2" xfId="13806" xr:uid="{00000000-0005-0000-0000-0000EF350000}"/>
    <cellStyle name="Normal 19 3 2 4 6" xfId="13807" xr:uid="{00000000-0005-0000-0000-0000F0350000}"/>
    <cellStyle name="Normal 19 3 2 4 6 2" xfId="13808" xr:uid="{00000000-0005-0000-0000-0000F1350000}"/>
    <cellStyle name="Normal 19 3 2 4 7" xfId="13809" xr:uid="{00000000-0005-0000-0000-0000F2350000}"/>
    <cellStyle name="Normal 19 3 2 5" xfId="13810" xr:uid="{00000000-0005-0000-0000-0000F3350000}"/>
    <cellStyle name="Normal 19 3 2 5 2" xfId="13811" xr:uid="{00000000-0005-0000-0000-0000F4350000}"/>
    <cellStyle name="Normal 19 3 2 5 2 2" xfId="13812" xr:uid="{00000000-0005-0000-0000-0000F5350000}"/>
    <cellStyle name="Normal 19 3 2 5 2 2 2" xfId="13813" xr:uid="{00000000-0005-0000-0000-0000F6350000}"/>
    <cellStyle name="Normal 19 3 2 5 2 3" xfId="13814" xr:uid="{00000000-0005-0000-0000-0000F7350000}"/>
    <cellStyle name="Normal 19 3 2 5 3" xfId="13815" xr:uid="{00000000-0005-0000-0000-0000F8350000}"/>
    <cellStyle name="Normal 19 3 2 5 3 2" xfId="13816" xr:uid="{00000000-0005-0000-0000-0000F9350000}"/>
    <cellStyle name="Normal 19 3 2 5 3 2 2" xfId="13817" xr:uid="{00000000-0005-0000-0000-0000FA350000}"/>
    <cellStyle name="Normal 19 3 2 5 3 3" xfId="13818" xr:uid="{00000000-0005-0000-0000-0000FB350000}"/>
    <cellStyle name="Normal 19 3 2 5 4" xfId="13819" xr:uid="{00000000-0005-0000-0000-0000FC350000}"/>
    <cellStyle name="Normal 19 3 2 5 4 2" xfId="13820" xr:uid="{00000000-0005-0000-0000-0000FD350000}"/>
    <cellStyle name="Normal 19 3 2 5 4 2 2" xfId="13821" xr:uid="{00000000-0005-0000-0000-0000FE350000}"/>
    <cellStyle name="Normal 19 3 2 5 4 3" xfId="13822" xr:uid="{00000000-0005-0000-0000-0000FF350000}"/>
    <cellStyle name="Normal 19 3 2 5 5" xfId="13823" xr:uid="{00000000-0005-0000-0000-000000360000}"/>
    <cellStyle name="Normal 19 3 2 5 5 2" xfId="13824" xr:uid="{00000000-0005-0000-0000-000001360000}"/>
    <cellStyle name="Normal 19 3 2 5 6" xfId="13825" xr:uid="{00000000-0005-0000-0000-000002360000}"/>
    <cellStyle name="Normal 19 3 2 5 6 2" xfId="13826" xr:uid="{00000000-0005-0000-0000-000003360000}"/>
    <cellStyle name="Normal 19 3 2 5 7" xfId="13827" xr:uid="{00000000-0005-0000-0000-000004360000}"/>
    <cellStyle name="Normal 19 3 2 6" xfId="13828" xr:uid="{00000000-0005-0000-0000-000005360000}"/>
    <cellStyle name="Normal 19 3 2 6 2" xfId="13829" xr:uid="{00000000-0005-0000-0000-000006360000}"/>
    <cellStyle name="Normal 19 3 2 6 2 2" xfId="13830" xr:uid="{00000000-0005-0000-0000-000007360000}"/>
    <cellStyle name="Normal 19 3 2 6 3" xfId="13831" xr:uid="{00000000-0005-0000-0000-000008360000}"/>
    <cellStyle name="Normal 19 3 2 7" xfId="13832" xr:uid="{00000000-0005-0000-0000-000009360000}"/>
    <cellStyle name="Normal 19 3 2 7 2" xfId="13833" xr:uid="{00000000-0005-0000-0000-00000A360000}"/>
    <cellStyle name="Normal 19 3 2 7 2 2" xfId="13834" xr:uid="{00000000-0005-0000-0000-00000B360000}"/>
    <cellStyle name="Normal 19 3 2 7 3" xfId="13835" xr:uid="{00000000-0005-0000-0000-00000C360000}"/>
    <cellStyle name="Normal 19 3 2 8" xfId="13836" xr:uid="{00000000-0005-0000-0000-00000D360000}"/>
    <cellStyle name="Normal 19 3 2 8 2" xfId="13837" xr:uid="{00000000-0005-0000-0000-00000E360000}"/>
    <cellStyle name="Normal 19 3 2 8 2 2" xfId="13838" xr:uid="{00000000-0005-0000-0000-00000F360000}"/>
    <cellStyle name="Normal 19 3 2 8 3" xfId="13839" xr:uid="{00000000-0005-0000-0000-000010360000}"/>
    <cellStyle name="Normal 19 3 2 9" xfId="13840" xr:uid="{00000000-0005-0000-0000-000011360000}"/>
    <cellStyle name="Normal 19 3 2 9 2" xfId="13841" xr:uid="{00000000-0005-0000-0000-000012360000}"/>
    <cellStyle name="Normal 19 3 3" xfId="13842" xr:uid="{00000000-0005-0000-0000-000013360000}"/>
    <cellStyle name="Normal 19 3 3 10" xfId="13843" xr:uid="{00000000-0005-0000-0000-000014360000}"/>
    <cellStyle name="Normal 19 3 3 10 2" xfId="13844" xr:uid="{00000000-0005-0000-0000-000015360000}"/>
    <cellStyle name="Normal 19 3 3 11" xfId="13845" xr:uid="{00000000-0005-0000-0000-000016360000}"/>
    <cellStyle name="Normal 19 3 3 2" xfId="13846" xr:uid="{00000000-0005-0000-0000-000017360000}"/>
    <cellStyle name="Normal 19 3 3 2 2" xfId="13847" xr:uid="{00000000-0005-0000-0000-000018360000}"/>
    <cellStyle name="Normal 19 3 3 2 2 2" xfId="13848" xr:uid="{00000000-0005-0000-0000-000019360000}"/>
    <cellStyle name="Normal 19 3 3 2 2 2 2" xfId="13849" xr:uid="{00000000-0005-0000-0000-00001A360000}"/>
    <cellStyle name="Normal 19 3 3 2 2 2 2 2" xfId="13850" xr:uid="{00000000-0005-0000-0000-00001B360000}"/>
    <cellStyle name="Normal 19 3 3 2 2 2 3" xfId="13851" xr:uid="{00000000-0005-0000-0000-00001C360000}"/>
    <cellStyle name="Normal 19 3 3 2 2 3" xfId="13852" xr:uid="{00000000-0005-0000-0000-00001D360000}"/>
    <cellStyle name="Normal 19 3 3 2 2 3 2" xfId="13853" xr:uid="{00000000-0005-0000-0000-00001E360000}"/>
    <cellStyle name="Normal 19 3 3 2 2 3 2 2" xfId="13854" xr:uid="{00000000-0005-0000-0000-00001F360000}"/>
    <cellStyle name="Normal 19 3 3 2 2 3 3" xfId="13855" xr:uid="{00000000-0005-0000-0000-000020360000}"/>
    <cellStyle name="Normal 19 3 3 2 2 4" xfId="13856" xr:uid="{00000000-0005-0000-0000-000021360000}"/>
    <cellStyle name="Normal 19 3 3 2 2 4 2" xfId="13857" xr:uid="{00000000-0005-0000-0000-000022360000}"/>
    <cellStyle name="Normal 19 3 3 2 2 4 2 2" xfId="13858" xr:uid="{00000000-0005-0000-0000-000023360000}"/>
    <cellStyle name="Normal 19 3 3 2 2 4 3" xfId="13859" xr:uid="{00000000-0005-0000-0000-000024360000}"/>
    <cellStyle name="Normal 19 3 3 2 2 5" xfId="13860" xr:uid="{00000000-0005-0000-0000-000025360000}"/>
    <cellStyle name="Normal 19 3 3 2 2 5 2" xfId="13861" xr:uid="{00000000-0005-0000-0000-000026360000}"/>
    <cellStyle name="Normal 19 3 3 2 2 6" xfId="13862" xr:uid="{00000000-0005-0000-0000-000027360000}"/>
    <cellStyle name="Normal 19 3 3 2 2 6 2" xfId="13863" xr:uid="{00000000-0005-0000-0000-000028360000}"/>
    <cellStyle name="Normal 19 3 3 2 2 7" xfId="13864" xr:uid="{00000000-0005-0000-0000-000029360000}"/>
    <cellStyle name="Normal 19 3 3 2 3" xfId="13865" xr:uid="{00000000-0005-0000-0000-00002A360000}"/>
    <cellStyle name="Normal 19 3 3 2 3 2" xfId="13866" xr:uid="{00000000-0005-0000-0000-00002B360000}"/>
    <cellStyle name="Normal 19 3 3 2 3 2 2" xfId="13867" xr:uid="{00000000-0005-0000-0000-00002C360000}"/>
    <cellStyle name="Normal 19 3 3 2 3 2 2 2" xfId="13868" xr:uid="{00000000-0005-0000-0000-00002D360000}"/>
    <cellStyle name="Normal 19 3 3 2 3 2 3" xfId="13869" xr:uid="{00000000-0005-0000-0000-00002E360000}"/>
    <cellStyle name="Normal 19 3 3 2 3 3" xfId="13870" xr:uid="{00000000-0005-0000-0000-00002F360000}"/>
    <cellStyle name="Normal 19 3 3 2 3 3 2" xfId="13871" xr:uid="{00000000-0005-0000-0000-000030360000}"/>
    <cellStyle name="Normal 19 3 3 2 3 3 2 2" xfId="13872" xr:uid="{00000000-0005-0000-0000-000031360000}"/>
    <cellStyle name="Normal 19 3 3 2 3 3 3" xfId="13873" xr:uid="{00000000-0005-0000-0000-000032360000}"/>
    <cellStyle name="Normal 19 3 3 2 3 4" xfId="13874" xr:uid="{00000000-0005-0000-0000-000033360000}"/>
    <cellStyle name="Normal 19 3 3 2 3 4 2" xfId="13875" xr:uid="{00000000-0005-0000-0000-000034360000}"/>
    <cellStyle name="Normal 19 3 3 2 3 4 2 2" xfId="13876" xr:uid="{00000000-0005-0000-0000-000035360000}"/>
    <cellStyle name="Normal 19 3 3 2 3 4 3" xfId="13877" xr:uid="{00000000-0005-0000-0000-000036360000}"/>
    <cellStyle name="Normal 19 3 3 2 3 5" xfId="13878" xr:uid="{00000000-0005-0000-0000-000037360000}"/>
    <cellStyle name="Normal 19 3 3 2 3 5 2" xfId="13879" xr:uid="{00000000-0005-0000-0000-000038360000}"/>
    <cellStyle name="Normal 19 3 3 2 3 6" xfId="13880" xr:uid="{00000000-0005-0000-0000-000039360000}"/>
    <cellStyle name="Normal 19 3 3 2 3 6 2" xfId="13881" xr:uid="{00000000-0005-0000-0000-00003A360000}"/>
    <cellStyle name="Normal 19 3 3 2 3 7" xfId="13882" xr:uid="{00000000-0005-0000-0000-00003B360000}"/>
    <cellStyle name="Normal 19 3 3 2 4" xfId="13883" xr:uid="{00000000-0005-0000-0000-00003C360000}"/>
    <cellStyle name="Normal 19 3 3 2 4 2" xfId="13884" xr:uid="{00000000-0005-0000-0000-00003D360000}"/>
    <cellStyle name="Normal 19 3 3 2 4 2 2" xfId="13885" xr:uid="{00000000-0005-0000-0000-00003E360000}"/>
    <cellStyle name="Normal 19 3 3 2 4 3" xfId="13886" xr:uid="{00000000-0005-0000-0000-00003F360000}"/>
    <cellStyle name="Normal 19 3 3 2 5" xfId="13887" xr:uid="{00000000-0005-0000-0000-000040360000}"/>
    <cellStyle name="Normal 19 3 3 2 5 2" xfId="13888" xr:uid="{00000000-0005-0000-0000-000041360000}"/>
    <cellStyle name="Normal 19 3 3 2 5 2 2" xfId="13889" xr:uid="{00000000-0005-0000-0000-000042360000}"/>
    <cellStyle name="Normal 19 3 3 2 5 3" xfId="13890" xr:uid="{00000000-0005-0000-0000-000043360000}"/>
    <cellStyle name="Normal 19 3 3 2 6" xfId="13891" xr:uid="{00000000-0005-0000-0000-000044360000}"/>
    <cellStyle name="Normal 19 3 3 2 6 2" xfId="13892" xr:uid="{00000000-0005-0000-0000-000045360000}"/>
    <cellStyle name="Normal 19 3 3 2 6 2 2" xfId="13893" xr:uid="{00000000-0005-0000-0000-000046360000}"/>
    <cellStyle name="Normal 19 3 3 2 6 3" xfId="13894" xr:uid="{00000000-0005-0000-0000-000047360000}"/>
    <cellStyle name="Normal 19 3 3 2 7" xfId="13895" xr:uid="{00000000-0005-0000-0000-000048360000}"/>
    <cellStyle name="Normal 19 3 3 2 7 2" xfId="13896" xr:uid="{00000000-0005-0000-0000-000049360000}"/>
    <cellStyle name="Normal 19 3 3 2 8" xfId="13897" xr:uid="{00000000-0005-0000-0000-00004A360000}"/>
    <cellStyle name="Normal 19 3 3 2 8 2" xfId="13898" xr:uid="{00000000-0005-0000-0000-00004B360000}"/>
    <cellStyle name="Normal 19 3 3 2 9" xfId="13899" xr:uid="{00000000-0005-0000-0000-00004C360000}"/>
    <cellStyle name="Normal 19 3 3 3" xfId="13900" xr:uid="{00000000-0005-0000-0000-00004D360000}"/>
    <cellStyle name="Normal 19 3 3 3 2" xfId="13901" xr:uid="{00000000-0005-0000-0000-00004E360000}"/>
    <cellStyle name="Normal 19 3 3 3 2 2" xfId="13902" xr:uid="{00000000-0005-0000-0000-00004F360000}"/>
    <cellStyle name="Normal 19 3 3 3 2 2 2" xfId="13903" xr:uid="{00000000-0005-0000-0000-000050360000}"/>
    <cellStyle name="Normal 19 3 3 3 2 2 2 2" xfId="13904" xr:uid="{00000000-0005-0000-0000-000051360000}"/>
    <cellStyle name="Normal 19 3 3 3 2 2 3" xfId="13905" xr:uid="{00000000-0005-0000-0000-000052360000}"/>
    <cellStyle name="Normal 19 3 3 3 2 3" xfId="13906" xr:uid="{00000000-0005-0000-0000-000053360000}"/>
    <cellStyle name="Normal 19 3 3 3 2 3 2" xfId="13907" xr:uid="{00000000-0005-0000-0000-000054360000}"/>
    <cellStyle name="Normal 19 3 3 3 2 3 2 2" xfId="13908" xr:uid="{00000000-0005-0000-0000-000055360000}"/>
    <cellStyle name="Normal 19 3 3 3 2 3 3" xfId="13909" xr:uid="{00000000-0005-0000-0000-000056360000}"/>
    <cellStyle name="Normal 19 3 3 3 2 4" xfId="13910" xr:uid="{00000000-0005-0000-0000-000057360000}"/>
    <cellStyle name="Normal 19 3 3 3 2 4 2" xfId="13911" xr:uid="{00000000-0005-0000-0000-000058360000}"/>
    <cellStyle name="Normal 19 3 3 3 2 4 2 2" xfId="13912" xr:uid="{00000000-0005-0000-0000-000059360000}"/>
    <cellStyle name="Normal 19 3 3 3 2 4 3" xfId="13913" xr:uid="{00000000-0005-0000-0000-00005A360000}"/>
    <cellStyle name="Normal 19 3 3 3 2 5" xfId="13914" xr:uid="{00000000-0005-0000-0000-00005B360000}"/>
    <cellStyle name="Normal 19 3 3 3 2 5 2" xfId="13915" xr:uid="{00000000-0005-0000-0000-00005C360000}"/>
    <cellStyle name="Normal 19 3 3 3 2 6" xfId="13916" xr:uid="{00000000-0005-0000-0000-00005D360000}"/>
    <cellStyle name="Normal 19 3 3 3 2 6 2" xfId="13917" xr:uid="{00000000-0005-0000-0000-00005E360000}"/>
    <cellStyle name="Normal 19 3 3 3 2 7" xfId="13918" xr:uid="{00000000-0005-0000-0000-00005F360000}"/>
    <cellStyle name="Normal 19 3 3 3 3" xfId="13919" xr:uid="{00000000-0005-0000-0000-000060360000}"/>
    <cellStyle name="Normal 19 3 3 3 3 2" xfId="13920" xr:uid="{00000000-0005-0000-0000-000061360000}"/>
    <cellStyle name="Normal 19 3 3 3 3 2 2" xfId="13921" xr:uid="{00000000-0005-0000-0000-000062360000}"/>
    <cellStyle name="Normal 19 3 3 3 3 3" xfId="13922" xr:uid="{00000000-0005-0000-0000-000063360000}"/>
    <cellStyle name="Normal 19 3 3 3 4" xfId="13923" xr:uid="{00000000-0005-0000-0000-000064360000}"/>
    <cellStyle name="Normal 19 3 3 3 4 2" xfId="13924" xr:uid="{00000000-0005-0000-0000-000065360000}"/>
    <cellStyle name="Normal 19 3 3 3 4 2 2" xfId="13925" xr:uid="{00000000-0005-0000-0000-000066360000}"/>
    <cellStyle name="Normal 19 3 3 3 4 3" xfId="13926" xr:uid="{00000000-0005-0000-0000-000067360000}"/>
    <cellStyle name="Normal 19 3 3 3 5" xfId="13927" xr:uid="{00000000-0005-0000-0000-000068360000}"/>
    <cellStyle name="Normal 19 3 3 3 5 2" xfId="13928" xr:uid="{00000000-0005-0000-0000-000069360000}"/>
    <cellStyle name="Normal 19 3 3 3 5 2 2" xfId="13929" xr:uid="{00000000-0005-0000-0000-00006A360000}"/>
    <cellStyle name="Normal 19 3 3 3 5 3" xfId="13930" xr:uid="{00000000-0005-0000-0000-00006B360000}"/>
    <cellStyle name="Normal 19 3 3 3 6" xfId="13931" xr:uid="{00000000-0005-0000-0000-00006C360000}"/>
    <cellStyle name="Normal 19 3 3 3 6 2" xfId="13932" xr:uid="{00000000-0005-0000-0000-00006D360000}"/>
    <cellStyle name="Normal 19 3 3 3 7" xfId="13933" xr:uid="{00000000-0005-0000-0000-00006E360000}"/>
    <cellStyle name="Normal 19 3 3 3 7 2" xfId="13934" xr:uid="{00000000-0005-0000-0000-00006F360000}"/>
    <cellStyle name="Normal 19 3 3 3 8" xfId="13935" xr:uid="{00000000-0005-0000-0000-000070360000}"/>
    <cellStyle name="Normal 19 3 3 4" xfId="13936" xr:uid="{00000000-0005-0000-0000-000071360000}"/>
    <cellStyle name="Normal 19 3 3 4 2" xfId="13937" xr:uid="{00000000-0005-0000-0000-000072360000}"/>
    <cellStyle name="Normal 19 3 3 4 2 2" xfId="13938" xr:uid="{00000000-0005-0000-0000-000073360000}"/>
    <cellStyle name="Normal 19 3 3 4 2 2 2" xfId="13939" xr:uid="{00000000-0005-0000-0000-000074360000}"/>
    <cellStyle name="Normal 19 3 3 4 2 3" xfId="13940" xr:uid="{00000000-0005-0000-0000-000075360000}"/>
    <cellStyle name="Normal 19 3 3 4 3" xfId="13941" xr:uid="{00000000-0005-0000-0000-000076360000}"/>
    <cellStyle name="Normal 19 3 3 4 3 2" xfId="13942" xr:uid="{00000000-0005-0000-0000-000077360000}"/>
    <cellStyle name="Normal 19 3 3 4 3 2 2" xfId="13943" xr:uid="{00000000-0005-0000-0000-000078360000}"/>
    <cellStyle name="Normal 19 3 3 4 3 3" xfId="13944" xr:uid="{00000000-0005-0000-0000-000079360000}"/>
    <cellStyle name="Normal 19 3 3 4 4" xfId="13945" xr:uid="{00000000-0005-0000-0000-00007A360000}"/>
    <cellStyle name="Normal 19 3 3 4 4 2" xfId="13946" xr:uid="{00000000-0005-0000-0000-00007B360000}"/>
    <cellStyle name="Normal 19 3 3 4 4 2 2" xfId="13947" xr:uid="{00000000-0005-0000-0000-00007C360000}"/>
    <cellStyle name="Normal 19 3 3 4 4 3" xfId="13948" xr:uid="{00000000-0005-0000-0000-00007D360000}"/>
    <cellStyle name="Normal 19 3 3 4 5" xfId="13949" xr:uid="{00000000-0005-0000-0000-00007E360000}"/>
    <cellStyle name="Normal 19 3 3 4 5 2" xfId="13950" xr:uid="{00000000-0005-0000-0000-00007F360000}"/>
    <cellStyle name="Normal 19 3 3 4 6" xfId="13951" xr:uid="{00000000-0005-0000-0000-000080360000}"/>
    <cellStyle name="Normal 19 3 3 4 6 2" xfId="13952" xr:uid="{00000000-0005-0000-0000-000081360000}"/>
    <cellStyle name="Normal 19 3 3 4 7" xfId="13953" xr:uid="{00000000-0005-0000-0000-000082360000}"/>
    <cellStyle name="Normal 19 3 3 5" xfId="13954" xr:uid="{00000000-0005-0000-0000-000083360000}"/>
    <cellStyle name="Normal 19 3 3 5 2" xfId="13955" xr:uid="{00000000-0005-0000-0000-000084360000}"/>
    <cellStyle name="Normal 19 3 3 5 2 2" xfId="13956" xr:uid="{00000000-0005-0000-0000-000085360000}"/>
    <cellStyle name="Normal 19 3 3 5 2 2 2" xfId="13957" xr:uid="{00000000-0005-0000-0000-000086360000}"/>
    <cellStyle name="Normal 19 3 3 5 2 3" xfId="13958" xr:uid="{00000000-0005-0000-0000-000087360000}"/>
    <cellStyle name="Normal 19 3 3 5 3" xfId="13959" xr:uid="{00000000-0005-0000-0000-000088360000}"/>
    <cellStyle name="Normal 19 3 3 5 3 2" xfId="13960" xr:uid="{00000000-0005-0000-0000-000089360000}"/>
    <cellStyle name="Normal 19 3 3 5 3 2 2" xfId="13961" xr:uid="{00000000-0005-0000-0000-00008A360000}"/>
    <cellStyle name="Normal 19 3 3 5 3 3" xfId="13962" xr:uid="{00000000-0005-0000-0000-00008B360000}"/>
    <cellStyle name="Normal 19 3 3 5 4" xfId="13963" xr:uid="{00000000-0005-0000-0000-00008C360000}"/>
    <cellStyle name="Normal 19 3 3 5 4 2" xfId="13964" xr:uid="{00000000-0005-0000-0000-00008D360000}"/>
    <cellStyle name="Normal 19 3 3 5 4 2 2" xfId="13965" xr:uid="{00000000-0005-0000-0000-00008E360000}"/>
    <cellStyle name="Normal 19 3 3 5 4 3" xfId="13966" xr:uid="{00000000-0005-0000-0000-00008F360000}"/>
    <cellStyle name="Normal 19 3 3 5 5" xfId="13967" xr:uid="{00000000-0005-0000-0000-000090360000}"/>
    <cellStyle name="Normal 19 3 3 5 5 2" xfId="13968" xr:uid="{00000000-0005-0000-0000-000091360000}"/>
    <cellStyle name="Normal 19 3 3 5 6" xfId="13969" xr:uid="{00000000-0005-0000-0000-000092360000}"/>
    <cellStyle name="Normal 19 3 3 5 6 2" xfId="13970" xr:uid="{00000000-0005-0000-0000-000093360000}"/>
    <cellStyle name="Normal 19 3 3 5 7" xfId="13971" xr:uid="{00000000-0005-0000-0000-000094360000}"/>
    <cellStyle name="Normal 19 3 3 6" xfId="13972" xr:uid="{00000000-0005-0000-0000-000095360000}"/>
    <cellStyle name="Normal 19 3 3 6 2" xfId="13973" xr:uid="{00000000-0005-0000-0000-000096360000}"/>
    <cellStyle name="Normal 19 3 3 6 2 2" xfId="13974" xr:uid="{00000000-0005-0000-0000-000097360000}"/>
    <cellStyle name="Normal 19 3 3 6 3" xfId="13975" xr:uid="{00000000-0005-0000-0000-000098360000}"/>
    <cellStyle name="Normal 19 3 3 7" xfId="13976" xr:uid="{00000000-0005-0000-0000-000099360000}"/>
    <cellStyle name="Normal 19 3 3 7 2" xfId="13977" xr:uid="{00000000-0005-0000-0000-00009A360000}"/>
    <cellStyle name="Normal 19 3 3 7 2 2" xfId="13978" xr:uid="{00000000-0005-0000-0000-00009B360000}"/>
    <cellStyle name="Normal 19 3 3 7 3" xfId="13979" xr:uid="{00000000-0005-0000-0000-00009C360000}"/>
    <cellStyle name="Normal 19 3 3 8" xfId="13980" xr:uid="{00000000-0005-0000-0000-00009D360000}"/>
    <cellStyle name="Normal 19 3 3 8 2" xfId="13981" xr:uid="{00000000-0005-0000-0000-00009E360000}"/>
    <cellStyle name="Normal 19 3 3 8 2 2" xfId="13982" xr:uid="{00000000-0005-0000-0000-00009F360000}"/>
    <cellStyle name="Normal 19 3 3 8 3" xfId="13983" xr:uid="{00000000-0005-0000-0000-0000A0360000}"/>
    <cellStyle name="Normal 19 3 3 9" xfId="13984" xr:uid="{00000000-0005-0000-0000-0000A1360000}"/>
    <cellStyle name="Normal 19 3 3 9 2" xfId="13985" xr:uid="{00000000-0005-0000-0000-0000A2360000}"/>
    <cellStyle name="Normal 19 3 4" xfId="13986" xr:uid="{00000000-0005-0000-0000-0000A3360000}"/>
    <cellStyle name="Normal 19 3 4 2" xfId="13987" xr:uid="{00000000-0005-0000-0000-0000A4360000}"/>
    <cellStyle name="Normal 19 3 4 2 2" xfId="13988" xr:uid="{00000000-0005-0000-0000-0000A5360000}"/>
    <cellStyle name="Normal 19 3 4 2 2 2" xfId="13989" xr:uid="{00000000-0005-0000-0000-0000A6360000}"/>
    <cellStyle name="Normal 19 3 4 2 2 2 2" xfId="13990" xr:uid="{00000000-0005-0000-0000-0000A7360000}"/>
    <cellStyle name="Normal 19 3 4 2 2 3" xfId="13991" xr:uid="{00000000-0005-0000-0000-0000A8360000}"/>
    <cellStyle name="Normal 19 3 4 2 3" xfId="13992" xr:uid="{00000000-0005-0000-0000-0000A9360000}"/>
    <cellStyle name="Normal 19 3 4 2 3 2" xfId="13993" xr:uid="{00000000-0005-0000-0000-0000AA360000}"/>
    <cellStyle name="Normal 19 3 4 2 3 2 2" xfId="13994" xr:uid="{00000000-0005-0000-0000-0000AB360000}"/>
    <cellStyle name="Normal 19 3 4 2 3 3" xfId="13995" xr:uid="{00000000-0005-0000-0000-0000AC360000}"/>
    <cellStyle name="Normal 19 3 4 2 4" xfId="13996" xr:uid="{00000000-0005-0000-0000-0000AD360000}"/>
    <cellStyle name="Normal 19 3 4 2 4 2" xfId="13997" xr:uid="{00000000-0005-0000-0000-0000AE360000}"/>
    <cellStyle name="Normal 19 3 4 2 4 2 2" xfId="13998" xr:uid="{00000000-0005-0000-0000-0000AF360000}"/>
    <cellStyle name="Normal 19 3 4 2 4 3" xfId="13999" xr:uid="{00000000-0005-0000-0000-0000B0360000}"/>
    <cellStyle name="Normal 19 3 4 2 5" xfId="14000" xr:uid="{00000000-0005-0000-0000-0000B1360000}"/>
    <cellStyle name="Normal 19 3 4 2 5 2" xfId="14001" xr:uid="{00000000-0005-0000-0000-0000B2360000}"/>
    <cellStyle name="Normal 19 3 4 2 6" xfId="14002" xr:uid="{00000000-0005-0000-0000-0000B3360000}"/>
    <cellStyle name="Normal 19 3 4 2 6 2" xfId="14003" xr:uid="{00000000-0005-0000-0000-0000B4360000}"/>
    <cellStyle name="Normal 19 3 4 2 7" xfId="14004" xr:uid="{00000000-0005-0000-0000-0000B5360000}"/>
    <cellStyle name="Normal 19 3 4 3" xfId="14005" xr:uid="{00000000-0005-0000-0000-0000B6360000}"/>
    <cellStyle name="Normal 19 3 4 3 2" xfId="14006" xr:uid="{00000000-0005-0000-0000-0000B7360000}"/>
    <cellStyle name="Normal 19 3 4 3 2 2" xfId="14007" xr:uid="{00000000-0005-0000-0000-0000B8360000}"/>
    <cellStyle name="Normal 19 3 4 3 2 2 2" xfId="14008" xr:uid="{00000000-0005-0000-0000-0000B9360000}"/>
    <cellStyle name="Normal 19 3 4 3 2 3" xfId="14009" xr:uid="{00000000-0005-0000-0000-0000BA360000}"/>
    <cellStyle name="Normal 19 3 4 3 3" xfId="14010" xr:uid="{00000000-0005-0000-0000-0000BB360000}"/>
    <cellStyle name="Normal 19 3 4 3 3 2" xfId="14011" xr:uid="{00000000-0005-0000-0000-0000BC360000}"/>
    <cellStyle name="Normal 19 3 4 3 3 2 2" xfId="14012" xr:uid="{00000000-0005-0000-0000-0000BD360000}"/>
    <cellStyle name="Normal 19 3 4 3 3 3" xfId="14013" xr:uid="{00000000-0005-0000-0000-0000BE360000}"/>
    <cellStyle name="Normal 19 3 4 3 4" xfId="14014" xr:uid="{00000000-0005-0000-0000-0000BF360000}"/>
    <cellStyle name="Normal 19 3 4 3 4 2" xfId="14015" xr:uid="{00000000-0005-0000-0000-0000C0360000}"/>
    <cellStyle name="Normal 19 3 4 3 4 2 2" xfId="14016" xr:uid="{00000000-0005-0000-0000-0000C1360000}"/>
    <cellStyle name="Normal 19 3 4 3 4 3" xfId="14017" xr:uid="{00000000-0005-0000-0000-0000C2360000}"/>
    <cellStyle name="Normal 19 3 4 3 5" xfId="14018" xr:uid="{00000000-0005-0000-0000-0000C3360000}"/>
    <cellStyle name="Normal 19 3 4 3 5 2" xfId="14019" xr:uid="{00000000-0005-0000-0000-0000C4360000}"/>
    <cellStyle name="Normal 19 3 4 3 6" xfId="14020" xr:uid="{00000000-0005-0000-0000-0000C5360000}"/>
    <cellStyle name="Normal 19 3 4 3 6 2" xfId="14021" xr:uid="{00000000-0005-0000-0000-0000C6360000}"/>
    <cellStyle name="Normal 19 3 4 3 7" xfId="14022" xr:uid="{00000000-0005-0000-0000-0000C7360000}"/>
    <cellStyle name="Normal 19 3 4 4" xfId="14023" xr:uid="{00000000-0005-0000-0000-0000C8360000}"/>
    <cellStyle name="Normal 19 3 4 4 2" xfId="14024" xr:uid="{00000000-0005-0000-0000-0000C9360000}"/>
    <cellStyle name="Normal 19 3 4 4 2 2" xfId="14025" xr:uid="{00000000-0005-0000-0000-0000CA360000}"/>
    <cellStyle name="Normal 19 3 4 4 3" xfId="14026" xr:uid="{00000000-0005-0000-0000-0000CB360000}"/>
    <cellStyle name="Normal 19 3 4 5" xfId="14027" xr:uid="{00000000-0005-0000-0000-0000CC360000}"/>
    <cellStyle name="Normal 19 3 4 5 2" xfId="14028" xr:uid="{00000000-0005-0000-0000-0000CD360000}"/>
    <cellStyle name="Normal 19 3 4 5 2 2" xfId="14029" xr:uid="{00000000-0005-0000-0000-0000CE360000}"/>
    <cellStyle name="Normal 19 3 4 5 3" xfId="14030" xr:uid="{00000000-0005-0000-0000-0000CF360000}"/>
    <cellStyle name="Normal 19 3 4 6" xfId="14031" xr:uid="{00000000-0005-0000-0000-0000D0360000}"/>
    <cellStyle name="Normal 19 3 4 6 2" xfId="14032" xr:uid="{00000000-0005-0000-0000-0000D1360000}"/>
    <cellStyle name="Normal 19 3 4 6 2 2" xfId="14033" xr:uid="{00000000-0005-0000-0000-0000D2360000}"/>
    <cellStyle name="Normal 19 3 4 6 3" xfId="14034" xr:uid="{00000000-0005-0000-0000-0000D3360000}"/>
    <cellStyle name="Normal 19 3 4 7" xfId="14035" xr:uid="{00000000-0005-0000-0000-0000D4360000}"/>
    <cellStyle name="Normal 19 3 4 7 2" xfId="14036" xr:uid="{00000000-0005-0000-0000-0000D5360000}"/>
    <cellStyle name="Normal 19 3 4 8" xfId="14037" xr:uid="{00000000-0005-0000-0000-0000D6360000}"/>
    <cellStyle name="Normal 19 3 4 8 2" xfId="14038" xr:uid="{00000000-0005-0000-0000-0000D7360000}"/>
    <cellStyle name="Normal 19 3 4 9" xfId="14039" xr:uid="{00000000-0005-0000-0000-0000D8360000}"/>
    <cellStyle name="Normal 19 3 5" xfId="14040" xr:uid="{00000000-0005-0000-0000-0000D9360000}"/>
    <cellStyle name="Normal 19 3 5 2" xfId="14041" xr:uid="{00000000-0005-0000-0000-0000DA360000}"/>
    <cellStyle name="Normal 19 3 5 2 2" xfId="14042" xr:uid="{00000000-0005-0000-0000-0000DB360000}"/>
    <cellStyle name="Normal 19 3 5 2 2 2" xfId="14043" xr:uid="{00000000-0005-0000-0000-0000DC360000}"/>
    <cellStyle name="Normal 19 3 5 2 2 2 2" xfId="14044" xr:uid="{00000000-0005-0000-0000-0000DD360000}"/>
    <cellStyle name="Normal 19 3 5 2 2 3" xfId="14045" xr:uid="{00000000-0005-0000-0000-0000DE360000}"/>
    <cellStyle name="Normal 19 3 5 2 3" xfId="14046" xr:uid="{00000000-0005-0000-0000-0000DF360000}"/>
    <cellStyle name="Normal 19 3 5 2 3 2" xfId="14047" xr:uid="{00000000-0005-0000-0000-0000E0360000}"/>
    <cellStyle name="Normal 19 3 5 2 3 2 2" xfId="14048" xr:uid="{00000000-0005-0000-0000-0000E1360000}"/>
    <cellStyle name="Normal 19 3 5 2 3 3" xfId="14049" xr:uid="{00000000-0005-0000-0000-0000E2360000}"/>
    <cellStyle name="Normal 19 3 5 2 4" xfId="14050" xr:uid="{00000000-0005-0000-0000-0000E3360000}"/>
    <cellStyle name="Normal 19 3 5 2 4 2" xfId="14051" xr:uid="{00000000-0005-0000-0000-0000E4360000}"/>
    <cellStyle name="Normal 19 3 5 2 4 2 2" xfId="14052" xr:uid="{00000000-0005-0000-0000-0000E5360000}"/>
    <cellStyle name="Normal 19 3 5 2 4 3" xfId="14053" xr:uid="{00000000-0005-0000-0000-0000E6360000}"/>
    <cellStyle name="Normal 19 3 5 2 5" xfId="14054" xr:uid="{00000000-0005-0000-0000-0000E7360000}"/>
    <cellStyle name="Normal 19 3 5 2 5 2" xfId="14055" xr:uid="{00000000-0005-0000-0000-0000E8360000}"/>
    <cellStyle name="Normal 19 3 5 2 6" xfId="14056" xr:uid="{00000000-0005-0000-0000-0000E9360000}"/>
    <cellStyle name="Normal 19 3 5 2 6 2" xfId="14057" xr:uid="{00000000-0005-0000-0000-0000EA360000}"/>
    <cellStyle name="Normal 19 3 5 2 7" xfId="14058" xr:uid="{00000000-0005-0000-0000-0000EB360000}"/>
    <cellStyle name="Normal 19 3 5 3" xfId="14059" xr:uid="{00000000-0005-0000-0000-0000EC360000}"/>
    <cellStyle name="Normal 19 3 5 3 2" xfId="14060" xr:uid="{00000000-0005-0000-0000-0000ED360000}"/>
    <cellStyle name="Normal 19 3 5 3 2 2" xfId="14061" xr:uid="{00000000-0005-0000-0000-0000EE360000}"/>
    <cellStyle name="Normal 19 3 5 3 3" xfId="14062" xr:uid="{00000000-0005-0000-0000-0000EF360000}"/>
    <cellStyle name="Normal 19 3 5 4" xfId="14063" xr:uid="{00000000-0005-0000-0000-0000F0360000}"/>
    <cellStyle name="Normal 19 3 5 4 2" xfId="14064" xr:uid="{00000000-0005-0000-0000-0000F1360000}"/>
    <cellStyle name="Normal 19 3 5 4 2 2" xfId="14065" xr:uid="{00000000-0005-0000-0000-0000F2360000}"/>
    <cellStyle name="Normal 19 3 5 4 3" xfId="14066" xr:uid="{00000000-0005-0000-0000-0000F3360000}"/>
    <cellStyle name="Normal 19 3 5 5" xfId="14067" xr:uid="{00000000-0005-0000-0000-0000F4360000}"/>
    <cellStyle name="Normal 19 3 5 5 2" xfId="14068" xr:uid="{00000000-0005-0000-0000-0000F5360000}"/>
    <cellStyle name="Normal 19 3 5 5 2 2" xfId="14069" xr:uid="{00000000-0005-0000-0000-0000F6360000}"/>
    <cellStyle name="Normal 19 3 5 5 3" xfId="14070" xr:uid="{00000000-0005-0000-0000-0000F7360000}"/>
    <cellStyle name="Normal 19 3 5 6" xfId="14071" xr:uid="{00000000-0005-0000-0000-0000F8360000}"/>
    <cellStyle name="Normal 19 3 5 6 2" xfId="14072" xr:uid="{00000000-0005-0000-0000-0000F9360000}"/>
    <cellStyle name="Normal 19 3 5 7" xfId="14073" xr:uid="{00000000-0005-0000-0000-0000FA360000}"/>
    <cellStyle name="Normal 19 3 5 7 2" xfId="14074" xr:uid="{00000000-0005-0000-0000-0000FB360000}"/>
    <cellStyle name="Normal 19 3 5 8" xfId="14075" xr:uid="{00000000-0005-0000-0000-0000FC360000}"/>
    <cellStyle name="Normal 19 3 6" xfId="14076" xr:uid="{00000000-0005-0000-0000-0000FD360000}"/>
    <cellStyle name="Normal 19 3 6 2" xfId="14077" xr:uid="{00000000-0005-0000-0000-0000FE360000}"/>
    <cellStyle name="Normal 19 3 6 2 2" xfId="14078" xr:uid="{00000000-0005-0000-0000-0000FF360000}"/>
    <cellStyle name="Normal 19 3 6 2 2 2" xfId="14079" xr:uid="{00000000-0005-0000-0000-000000370000}"/>
    <cellStyle name="Normal 19 3 6 2 3" xfId="14080" xr:uid="{00000000-0005-0000-0000-000001370000}"/>
    <cellStyle name="Normal 19 3 6 3" xfId="14081" xr:uid="{00000000-0005-0000-0000-000002370000}"/>
    <cellStyle name="Normal 19 3 6 3 2" xfId="14082" xr:uid="{00000000-0005-0000-0000-000003370000}"/>
    <cellStyle name="Normal 19 3 6 3 2 2" xfId="14083" xr:uid="{00000000-0005-0000-0000-000004370000}"/>
    <cellStyle name="Normal 19 3 6 3 3" xfId="14084" xr:uid="{00000000-0005-0000-0000-000005370000}"/>
    <cellStyle name="Normal 19 3 6 4" xfId="14085" xr:uid="{00000000-0005-0000-0000-000006370000}"/>
    <cellStyle name="Normal 19 3 6 4 2" xfId="14086" xr:uid="{00000000-0005-0000-0000-000007370000}"/>
    <cellStyle name="Normal 19 3 6 4 2 2" xfId="14087" xr:uid="{00000000-0005-0000-0000-000008370000}"/>
    <cellStyle name="Normal 19 3 6 4 3" xfId="14088" xr:uid="{00000000-0005-0000-0000-000009370000}"/>
    <cellStyle name="Normal 19 3 6 5" xfId="14089" xr:uid="{00000000-0005-0000-0000-00000A370000}"/>
    <cellStyle name="Normal 19 3 6 5 2" xfId="14090" xr:uid="{00000000-0005-0000-0000-00000B370000}"/>
    <cellStyle name="Normal 19 3 6 6" xfId="14091" xr:uid="{00000000-0005-0000-0000-00000C370000}"/>
    <cellStyle name="Normal 19 3 6 6 2" xfId="14092" xr:uid="{00000000-0005-0000-0000-00000D370000}"/>
    <cellStyle name="Normal 19 3 6 7" xfId="14093" xr:uid="{00000000-0005-0000-0000-00000E370000}"/>
    <cellStyle name="Normal 19 3 7" xfId="14094" xr:uid="{00000000-0005-0000-0000-00000F370000}"/>
    <cellStyle name="Normal 19 3 7 2" xfId="14095" xr:uid="{00000000-0005-0000-0000-000010370000}"/>
    <cellStyle name="Normal 19 3 7 2 2" xfId="14096" xr:uid="{00000000-0005-0000-0000-000011370000}"/>
    <cellStyle name="Normal 19 3 7 2 2 2" xfId="14097" xr:uid="{00000000-0005-0000-0000-000012370000}"/>
    <cellStyle name="Normal 19 3 7 2 3" xfId="14098" xr:uid="{00000000-0005-0000-0000-000013370000}"/>
    <cellStyle name="Normal 19 3 7 3" xfId="14099" xr:uid="{00000000-0005-0000-0000-000014370000}"/>
    <cellStyle name="Normal 19 3 7 3 2" xfId="14100" xr:uid="{00000000-0005-0000-0000-000015370000}"/>
    <cellStyle name="Normal 19 3 7 3 2 2" xfId="14101" xr:uid="{00000000-0005-0000-0000-000016370000}"/>
    <cellStyle name="Normal 19 3 7 3 3" xfId="14102" xr:uid="{00000000-0005-0000-0000-000017370000}"/>
    <cellStyle name="Normal 19 3 7 4" xfId="14103" xr:uid="{00000000-0005-0000-0000-000018370000}"/>
    <cellStyle name="Normal 19 3 7 4 2" xfId="14104" xr:uid="{00000000-0005-0000-0000-000019370000}"/>
    <cellStyle name="Normal 19 3 7 4 2 2" xfId="14105" xr:uid="{00000000-0005-0000-0000-00001A370000}"/>
    <cellStyle name="Normal 19 3 7 4 3" xfId="14106" xr:uid="{00000000-0005-0000-0000-00001B370000}"/>
    <cellStyle name="Normal 19 3 7 5" xfId="14107" xr:uid="{00000000-0005-0000-0000-00001C370000}"/>
    <cellStyle name="Normal 19 3 7 5 2" xfId="14108" xr:uid="{00000000-0005-0000-0000-00001D370000}"/>
    <cellStyle name="Normal 19 3 7 6" xfId="14109" xr:uid="{00000000-0005-0000-0000-00001E370000}"/>
    <cellStyle name="Normal 19 3 7 6 2" xfId="14110" xr:uid="{00000000-0005-0000-0000-00001F370000}"/>
    <cellStyle name="Normal 19 3 7 7" xfId="14111" xr:uid="{00000000-0005-0000-0000-000020370000}"/>
    <cellStyle name="Normal 19 3 8" xfId="14112" xr:uid="{00000000-0005-0000-0000-000021370000}"/>
    <cellStyle name="Normal 19 3 8 2" xfId="14113" xr:uid="{00000000-0005-0000-0000-000022370000}"/>
    <cellStyle name="Normal 19 3 8 2 2" xfId="14114" xr:uid="{00000000-0005-0000-0000-000023370000}"/>
    <cellStyle name="Normal 19 3 8 3" xfId="14115" xr:uid="{00000000-0005-0000-0000-000024370000}"/>
    <cellStyle name="Normal 19 3 9" xfId="14116" xr:uid="{00000000-0005-0000-0000-000025370000}"/>
    <cellStyle name="Normal 19 3 9 2" xfId="14117" xr:uid="{00000000-0005-0000-0000-000026370000}"/>
    <cellStyle name="Normal 19 3 9 2 2" xfId="14118" xr:uid="{00000000-0005-0000-0000-000027370000}"/>
    <cellStyle name="Normal 19 3 9 3" xfId="14119" xr:uid="{00000000-0005-0000-0000-000028370000}"/>
    <cellStyle name="Normal 19 3_Confidential Information" xfId="14120" xr:uid="{00000000-0005-0000-0000-000029370000}"/>
    <cellStyle name="Normal 19 4" xfId="14121" xr:uid="{00000000-0005-0000-0000-00002A370000}"/>
    <cellStyle name="Normal 19 4 10" xfId="14122" xr:uid="{00000000-0005-0000-0000-00002B370000}"/>
    <cellStyle name="Normal 19 4 10 2" xfId="14123" xr:uid="{00000000-0005-0000-0000-00002C370000}"/>
    <cellStyle name="Normal 19 4 11" xfId="14124" xr:uid="{00000000-0005-0000-0000-00002D370000}"/>
    <cellStyle name="Normal 19 4 2" xfId="14125" xr:uid="{00000000-0005-0000-0000-00002E370000}"/>
    <cellStyle name="Normal 19 4 2 2" xfId="14126" xr:uid="{00000000-0005-0000-0000-00002F370000}"/>
    <cellStyle name="Normal 19 4 2 2 2" xfId="14127" xr:uid="{00000000-0005-0000-0000-000030370000}"/>
    <cellStyle name="Normal 19 4 2 2 2 2" xfId="14128" xr:uid="{00000000-0005-0000-0000-000031370000}"/>
    <cellStyle name="Normal 19 4 2 2 2 2 2" xfId="14129" xr:uid="{00000000-0005-0000-0000-000032370000}"/>
    <cellStyle name="Normal 19 4 2 2 2 3" xfId="14130" xr:uid="{00000000-0005-0000-0000-000033370000}"/>
    <cellStyle name="Normal 19 4 2 2 3" xfId="14131" xr:uid="{00000000-0005-0000-0000-000034370000}"/>
    <cellStyle name="Normal 19 4 2 2 3 2" xfId="14132" xr:uid="{00000000-0005-0000-0000-000035370000}"/>
    <cellStyle name="Normal 19 4 2 2 3 2 2" xfId="14133" xr:uid="{00000000-0005-0000-0000-000036370000}"/>
    <cellStyle name="Normal 19 4 2 2 3 3" xfId="14134" xr:uid="{00000000-0005-0000-0000-000037370000}"/>
    <cellStyle name="Normal 19 4 2 2 4" xfId="14135" xr:uid="{00000000-0005-0000-0000-000038370000}"/>
    <cellStyle name="Normal 19 4 2 2 4 2" xfId="14136" xr:uid="{00000000-0005-0000-0000-000039370000}"/>
    <cellStyle name="Normal 19 4 2 2 4 2 2" xfId="14137" xr:uid="{00000000-0005-0000-0000-00003A370000}"/>
    <cellStyle name="Normal 19 4 2 2 4 3" xfId="14138" xr:uid="{00000000-0005-0000-0000-00003B370000}"/>
    <cellStyle name="Normal 19 4 2 2 5" xfId="14139" xr:uid="{00000000-0005-0000-0000-00003C370000}"/>
    <cellStyle name="Normal 19 4 2 2 5 2" xfId="14140" xr:uid="{00000000-0005-0000-0000-00003D370000}"/>
    <cellStyle name="Normal 19 4 2 2 6" xfId="14141" xr:uid="{00000000-0005-0000-0000-00003E370000}"/>
    <cellStyle name="Normal 19 4 2 2 6 2" xfId="14142" xr:uid="{00000000-0005-0000-0000-00003F370000}"/>
    <cellStyle name="Normal 19 4 2 2 7" xfId="14143" xr:uid="{00000000-0005-0000-0000-000040370000}"/>
    <cellStyle name="Normal 19 4 2 3" xfId="14144" xr:uid="{00000000-0005-0000-0000-000041370000}"/>
    <cellStyle name="Normal 19 4 2 3 2" xfId="14145" xr:uid="{00000000-0005-0000-0000-000042370000}"/>
    <cellStyle name="Normal 19 4 2 3 2 2" xfId="14146" xr:uid="{00000000-0005-0000-0000-000043370000}"/>
    <cellStyle name="Normal 19 4 2 3 2 2 2" xfId="14147" xr:uid="{00000000-0005-0000-0000-000044370000}"/>
    <cellStyle name="Normal 19 4 2 3 2 3" xfId="14148" xr:uid="{00000000-0005-0000-0000-000045370000}"/>
    <cellStyle name="Normal 19 4 2 3 3" xfId="14149" xr:uid="{00000000-0005-0000-0000-000046370000}"/>
    <cellStyle name="Normal 19 4 2 3 3 2" xfId="14150" xr:uid="{00000000-0005-0000-0000-000047370000}"/>
    <cellStyle name="Normal 19 4 2 3 3 2 2" xfId="14151" xr:uid="{00000000-0005-0000-0000-000048370000}"/>
    <cellStyle name="Normal 19 4 2 3 3 3" xfId="14152" xr:uid="{00000000-0005-0000-0000-000049370000}"/>
    <cellStyle name="Normal 19 4 2 3 4" xfId="14153" xr:uid="{00000000-0005-0000-0000-00004A370000}"/>
    <cellStyle name="Normal 19 4 2 3 4 2" xfId="14154" xr:uid="{00000000-0005-0000-0000-00004B370000}"/>
    <cellStyle name="Normal 19 4 2 3 4 2 2" xfId="14155" xr:uid="{00000000-0005-0000-0000-00004C370000}"/>
    <cellStyle name="Normal 19 4 2 3 4 3" xfId="14156" xr:uid="{00000000-0005-0000-0000-00004D370000}"/>
    <cellStyle name="Normal 19 4 2 3 5" xfId="14157" xr:uid="{00000000-0005-0000-0000-00004E370000}"/>
    <cellStyle name="Normal 19 4 2 3 5 2" xfId="14158" xr:uid="{00000000-0005-0000-0000-00004F370000}"/>
    <cellStyle name="Normal 19 4 2 3 6" xfId="14159" xr:uid="{00000000-0005-0000-0000-000050370000}"/>
    <cellStyle name="Normal 19 4 2 3 6 2" xfId="14160" xr:uid="{00000000-0005-0000-0000-000051370000}"/>
    <cellStyle name="Normal 19 4 2 3 7" xfId="14161" xr:uid="{00000000-0005-0000-0000-000052370000}"/>
    <cellStyle name="Normal 19 4 2 4" xfId="14162" xr:uid="{00000000-0005-0000-0000-000053370000}"/>
    <cellStyle name="Normal 19 4 2 4 2" xfId="14163" xr:uid="{00000000-0005-0000-0000-000054370000}"/>
    <cellStyle name="Normal 19 4 2 4 2 2" xfId="14164" xr:uid="{00000000-0005-0000-0000-000055370000}"/>
    <cellStyle name="Normal 19 4 2 4 3" xfId="14165" xr:uid="{00000000-0005-0000-0000-000056370000}"/>
    <cellStyle name="Normal 19 4 2 5" xfId="14166" xr:uid="{00000000-0005-0000-0000-000057370000}"/>
    <cellStyle name="Normal 19 4 2 5 2" xfId="14167" xr:uid="{00000000-0005-0000-0000-000058370000}"/>
    <cellStyle name="Normal 19 4 2 5 2 2" xfId="14168" xr:uid="{00000000-0005-0000-0000-000059370000}"/>
    <cellStyle name="Normal 19 4 2 5 3" xfId="14169" xr:uid="{00000000-0005-0000-0000-00005A370000}"/>
    <cellStyle name="Normal 19 4 2 6" xfId="14170" xr:uid="{00000000-0005-0000-0000-00005B370000}"/>
    <cellStyle name="Normal 19 4 2 6 2" xfId="14171" xr:uid="{00000000-0005-0000-0000-00005C370000}"/>
    <cellStyle name="Normal 19 4 2 6 2 2" xfId="14172" xr:uid="{00000000-0005-0000-0000-00005D370000}"/>
    <cellStyle name="Normal 19 4 2 6 3" xfId="14173" xr:uid="{00000000-0005-0000-0000-00005E370000}"/>
    <cellStyle name="Normal 19 4 2 7" xfId="14174" xr:uid="{00000000-0005-0000-0000-00005F370000}"/>
    <cellStyle name="Normal 19 4 2 7 2" xfId="14175" xr:uid="{00000000-0005-0000-0000-000060370000}"/>
    <cellStyle name="Normal 19 4 2 8" xfId="14176" xr:uid="{00000000-0005-0000-0000-000061370000}"/>
    <cellStyle name="Normal 19 4 2 8 2" xfId="14177" xr:uid="{00000000-0005-0000-0000-000062370000}"/>
    <cellStyle name="Normal 19 4 2 9" xfId="14178" xr:uid="{00000000-0005-0000-0000-000063370000}"/>
    <cellStyle name="Normal 19 4 3" xfId="14179" xr:uid="{00000000-0005-0000-0000-000064370000}"/>
    <cellStyle name="Normal 19 4 3 2" xfId="14180" xr:uid="{00000000-0005-0000-0000-000065370000}"/>
    <cellStyle name="Normal 19 4 3 2 2" xfId="14181" xr:uid="{00000000-0005-0000-0000-000066370000}"/>
    <cellStyle name="Normal 19 4 3 2 2 2" xfId="14182" xr:uid="{00000000-0005-0000-0000-000067370000}"/>
    <cellStyle name="Normal 19 4 3 2 2 2 2" xfId="14183" xr:uid="{00000000-0005-0000-0000-000068370000}"/>
    <cellStyle name="Normal 19 4 3 2 2 3" xfId="14184" xr:uid="{00000000-0005-0000-0000-000069370000}"/>
    <cellStyle name="Normal 19 4 3 2 3" xfId="14185" xr:uid="{00000000-0005-0000-0000-00006A370000}"/>
    <cellStyle name="Normal 19 4 3 2 3 2" xfId="14186" xr:uid="{00000000-0005-0000-0000-00006B370000}"/>
    <cellStyle name="Normal 19 4 3 2 3 2 2" xfId="14187" xr:uid="{00000000-0005-0000-0000-00006C370000}"/>
    <cellStyle name="Normal 19 4 3 2 3 3" xfId="14188" xr:uid="{00000000-0005-0000-0000-00006D370000}"/>
    <cellStyle name="Normal 19 4 3 2 4" xfId="14189" xr:uid="{00000000-0005-0000-0000-00006E370000}"/>
    <cellStyle name="Normal 19 4 3 2 4 2" xfId="14190" xr:uid="{00000000-0005-0000-0000-00006F370000}"/>
    <cellStyle name="Normal 19 4 3 2 4 2 2" xfId="14191" xr:uid="{00000000-0005-0000-0000-000070370000}"/>
    <cellStyle name="Normal 19 4 3 2 4 3" xfId="14192" xr:uid="{00000000-0005-0000-0000-000071370000}"/>
    <cellStyle name="Normal 19 4 3 2 5" xfId="14193" xr:uid="{00000000-0005-0000-0000-000072370000}"/>
    <cellStyle name="Normal 19 4 3 2 5 2" xfId="14194" xr:uid="{00000000-0005-0000-0000-000073370000}"/>
    <cellStyle name="Normal 19 4 3 2 6" xfId="14195" xr:uid="{00000000-0005-0000-0000-000074370000}"/>
    <cellStyle name="Normal 19 4 3 2 6 2" xfId="14196" xr:uid="{00000000-0005-0000-0000-000075370000}"/>
    <cellStyle name="Normal 19 4 3 2 7" xfId="14197" xr:uid="{00000000-0005-0000-0000-000076370000}"/>
    <cellStyle name="Normal 19 4 3 3" xfId="14198" xr:uid="{00000000-0005-0000-0000-000077370000}"/>
    <cellStyle name="Normal 19 4 3 3 2" xfId="14199" xr:uid="{00000000-0005-0000-0000-000078370000}"/>
    <cellStyle name="Normal 19 4 3 3 2 2" xfId="14200" xr:uid="{00000000-0005-0000-0000-000079370000}"/>
    <cellStyle name="Normal 19 4 3 3 3" xfId="14201" xr:uid="{00000000-0005-0000-0000-00007A370000}"/>
    <cellStyle name="Normal 19 4 3 4" xfId="14202" xr:uid="{00000000-0005-0000-0000-00007B370000}"/>
    <cellStyle name="Normal 19 4 3 4 2" xfId="14203" xr:uid="{00000000-0005-0000-0000-00007C370000}"/>
    <cellStyle name="Normal 19 4 3 4 2 2" xfId="14204" xr:uid="{00000000-0005-0000-0000-00007D370000}"/>
    <cellStyle name="Normal 19 4 3 4 3" xfId="14205" xr:uid="{00000000-0005-0000-0000-00007E370000}"/>
    <cellStyle name="Normal 19 4 3 5" xfId="14206" xr:uid="{00000000-0005-0000-0000-00007F370000}"/>
    <cellStyle name="Normal 19 4 3 5 2" xfId="14207" xr:uid="{00000000-0005-0000-0000-000080370000}"/>
    <cellStyle name="Normal 19 4 3 5 2 2" xfId="14208" xr:uid="{00000000-0005-0000-0000-000081370000}"/>
    <cellStyle name="Normal 19 4 3 5 3" xfId="14209" xr:uid="{00000000-0005-0000-0000-000082370000}"/>
    <cellStyle name="Normal 19 4 3 6" xfId="14210" xr:uid="{00000000-0005-0000-0000-000083370000}"/>
    <cellStyle name="Normal 19 4 3 6 2" xfId="14211" xr:uid="{00000000-0005-0000-0000-000084370000}"/>
    <cellStyle name="Normal 19 4 3 7" xfId="14212" xr:uid="{00000000-0005-0000-0000-000085370000}"/>
    <cellStyle name="Normal 19 4 3 7 2" xfId="14213" xr:uid="{00000000-0005-0000-0000-000086370000}"/>
    <cellStyle name="Normal 19 4 3 8" xfId="14214" xr:uid="{00000000-0005-0000-0000-000087370000}"/>
    <cellStyle name="Normal 19 4 4" xfId="14215" xr:uid="{00000000-0005-0000-0000-000088370000}"/>
    <cellStyle name="Normal 19 4 4 2" xfId="14216" xr:uid="{00000000-0005-0000-0000-000089370000}"/>
    <cellStyle name="Normal 19 4 4 2 2" xfId="14217" xr:uid="{00000000-0005-0000-0000-00008A370000}"/>
    <cellStyle name="Normal 19 4 4 2 2 2" xfId="14218" xr:uid="{00000000-0005-0000-0000-00008B370000}"/>
    <cellStyle name="Normal 19 4 4 2 3" xfId="14219" xr:uid="{00000000-0005-0000-0000-00008C370000}"/>
    <cellStyle name="Normal 19 4 4 3" xfId="14220" xr:uid="{00000000-0005-0000-0000-00008D370000}"/>
    <cellStyle name="Normal 19 4 4 3 2" xfId="14221" xr:uid="{00000000-0005-0000-0000-00008E370000}"/>
    <cellStyle name="Normal 19 4 4 3 2 2" xfId="14222" xr:uid="{00000000-0005-0000-0000-00008F370000}"/>
    <cellStyle name="Normal 19 4 4 3 3" xfId="14223" xr:uid="{00000000-0005-0000-0000-000090370000}"/>
    <cellStyle name="Normal 19 4 4 4" xfId="14224" xr:uid="{00000000-0005-0000-0000-000091370000}"/>
    <cellStyle name="Normal 19 4 4 4 2" xfId="14225" xr:uid="{00000000-0005-0000-0000-000092370000}"/>
    <cellStyle name="Normal 19 4 4 4 2 2" xfId="14226" xr:uid="{00000000-0005-0000-0000-000093370000}"/>
    <cellStyle name="Normal 19 4 4 4 3" xfId="14227" xr:uid="{00000000-0005-0000-0000-000094370000}"/>
    <cellStyle name="Normal 19 4 4 5" xfId="14228" xr:uid="{00000000-0005-0000-0000-000095370000}"/>
    <cellStyle name="Normal 19 4 4 5 2" xfId="14229" xr:uid="{00000000-0005-0000-0000-000096370000}"/>
    <cellStyle name="Normal 19 4 4 6" xfId="14230" xr:uid="{00000000-0005-0000-0000-000097370000}"/>
    <cellStyle name="Normal 19 4 4 6 2" xfId="14231" xr:uid="{00000000-0005-0000-0000-000098370000}"/>
    <cellStyle name="Normal 19 4 4 7" xfId="14232" xr:uid="{00000000-0005-0000-0000-000099370000}"/>
    <cellStyle name="Normal 19 4 5" xfId="14233" xr:uid="{00000000-0005-0000-0000-00009A370000}"/>
    <cellStyle name="Normal 19 4 5 2" xfId="14234" xr:uid="{00000000-0005-0000-0000-00009B370000}"/>
    <cellStyle name="Normal 19 4 5 2 2" xfId="14235" xr:uid="{00000000-0005-0000-0000-00009C370000}"/>
    <cellStyle name="Normal 19 4 5 2 2 2" xfId="14236" xr:uid="{00000000-0005-0000-0000-00009D370000}"/>
    <cellStyle name="Normal 19 4 5 2 3" xfId="14237" xr:uid="{00000000-0005-0000-0000-00009E370000}"/>
    <cellStyle name="Normal 19 4 5 3" xfId="14238" xr:uid="{00000000-0005-0000-0000-00009F370000}"/>
    <cellStyle name="Normal 19 4 5 3 2" xfId="14239" xr:uid="{00000000-0005-0000-0000-0000A0370000}"/>
    <cellStyle name="Normal 19 4 5 3 2 2" xfId="14240" xr:uid="{00000000-0005-0000-0000-0000A1370000}"/>
    <cellStyle name="Normal 19 4 5 3 3" xfId="14241" xr:uid="{00000000-0005-0000-0000-0000A2370000}"/>
    <cellStyle name="Normal 19 4 5 4" xfId="14242" xr:uid="{00000000-0005-0000-0000-0000A3370000}"/>
    <cellStyle name="Normal 19 4 5 4 2" xfId="14243" xr:uid="{00000000-0005-0000-0000-0000A4370000}"/>
    <cellStyle name="Normal 19 4 5 4 2 2" xfId="14244" xr:uid="{00000000-0005-0000-0000-0000A5370000}"/>
    <cellStyle name="Normal 19 4 5 4 3" xfId="14245" xr:uid="{00000000-0005-0000-0000-0000A6370000}"/>
    <cellStyle name="Normal 19 4 5 5" xfId="14246" xr:uid="{00000000-0005-0000-0000-0000A7370000}"/>
    <cellStyle name="Normal 19 4 5 5 2" xfId="14247" xr:uid="{00000000-0005-0000-0000-0000A8370000}"/>
    <cellStyle name="Normal 19 4 5 6" xfId="14248" xr:uid="{00000000-0005-0000-0000-0000A9370000}"/>
    <cellStyle name="Normal 19 4 5 6 2" xfId="14249" xr:uid="{00000000-0005-0000-0000-0000AA370000}"/>
    <cellStyle name="Normal 19 4 5 7" xfId="14250" xr:uid="{00000000-0005-0000-0000-0000AB370000}"/>
    <cellStyle name="Normal 19 4 6" xfId="14251" xr:uid="{00000000-0005-0000-0000-0000AC370000}"/>
    <cellStyle name="Normal 19 4 6 2" xfId="14252" xr:uid="{00000000-0005-0000-0000-0000AD370000}"/>
    <cellStyle name="Normal 19 4 6 2 2" xfId="14253" xr:uid="{00000000-0005-0000-0000-0000AE370000}"/>
    <cellStyle name="Normal 19 4 6 3" xfId="14254" xr:uid="{00000000-0005-0000-0000-0000AF370000}"/>
    <cellStyle name="Normal 19 4 7" xfId="14255" xr:uid="{00000000-0005-0000-0000-0000B0370000}"/>
    <cellStyle name="Normal 19 4 7 2" xfId="14256" xr:uid="{00000000-0005-0000-0000-0000B1370000}"/>
    <cellStyle name="Normal 19 4 7 2 2" xfId="14257" xr:uid="{00000000-0005-0000-0000-0000B2370000}"/>
    <cellStyle name="Normal 19 4 7 3" xfId="14258" xr:uid="{00000000-0005-0000-0000-0000B3370000}"/>
    <cellStyle name="Normal 19 4 8" xfId="14259" xr:uid="{00000000-0005-0000-0000-0000B4370000}"/>
    <cellStyle name="Normal 19 4 8 2" xfId="14260" xr:uid="{00000000-0005-0000-0000-0000B5370000}"/>
    <cellStyle name="Normal 19 4 8 2 2" xfId="14261" xr:uid="{00000000-0005-0000-0000-0000B6370000}"/>
    <cellStyle name="Normal 19 4 8 3" xfId="14262" xr:uid="{00000000-0005-0000-0000-0000B7370000}"/>
    <cellStyle name="Normal 19 4 9" xfId="14263" xr:uid="{00000000-0005-0000-0000-0000B8370000}"/>
    <cellStyle name="Normal 19 4 9 2" xfId="14264" xr:uid="{00000000-0005-0000-0000-0000B9370000}"/>
    <cellStyle name="Normal 19 5" xfId="14265" xr:uid="{00000000-0005-0000-0000-0000BA370000}"/>
    <cellStyle name="Normal 19 5 10" xfId="14266" xr:uid="{00000000-0005-0000-0000-0000BB370000}"/>
    <cellStyle name="Normal 19 5 10 2" xfId="14267" xr:uid="{00000000-0005-0000-0000-0000BC370000}"/>
    <cellStyle name="Normal 19 5 11" xfId="14268" xr:uid="{00000000-0005-0000-0000-0000BD370000}"/>
    <cellStyle name="Normal 19 5 2" xfId="14269" xr:uid="{00000000-0005-0000-0000-0000BE370000}"/>
    <cellStyle name="Normal 19 5 2 2" xfId="14270" xr:uid="{00000000-0005-0000-0000-0000BF370000}"/>
    <cellStyle name="Normal 19 5 2 2 2" xfId="14271" xr:uid="{00000000-0005-0000-0000-0000C0370000}"/>
    <cellStyle name="Normal 19 5 2 2 2 2" xfId="14272" xr:uid="{00000000-0005-0000-0000-0000C1370000}"/>
    <cellStyle name="Normal 19 5 2 2 2 2 2" xfId="14273" xr:uid="{00000000-0005-0000-0000-0000C2370000}"/>
    <cellStyle name="Normal 19 5 2 2 2 3" xfId="14274" xr:uid="{00000000-0005-0000-0000-0000C3370000}"/>
    <cellStyle name="Normal 19 5 2 2 3" xfId="14275" xr:uid="{00000000-0005-0000-0000-0000C4370000}"/>
    <cellStyle name="Normal 19 5 2 2 3 2" xfId="14276" xr:uid="{00000000-0005-0000-0000-0000C5370000}"/>
    <cellStyle name="Normal 19 5 2 2 3 2 2" xfId="14277" xr:uid="{00000000-0005-0000-0000-0000C6370000}"/>
    <cellStyle name="Normal 19 5 2 2 3 3" xfId="14278" xr:uid="{00000000-0005-0000-0000-0000C7370000}"/>
    <cellStyle name="Normal 19 5 2 2 4" xfId="14279" xr:uid="{00000000-0005-0000-0000-0000C8370000}"/>
    <cellStyle name="Normal 19 5 2 2 4 2" xfId="14280" xr:uid="{00000000-0005-0000-0000-0000C9370000}"/>
    <cellStyle name="Normal 19 5 2 2 4 2 2" xfId="14281" xr:uid="{00000000-0005-0000-0000-0000CA370000}"/>
    <cellStyle name="Normal 19 5 2 2 4 3" xfId="14282" xr:uid="{00000000-0005-0000-0000-0000CB370000}"/>
    <cellStyle name="Normal 19 5 2 2 5" xfId="14283" xr:uid="{00000000-0005-0000-0000-0000CC370000}"/>
    <cellStyle name="Normal 19 5 2 2 5 2" xfId="14284" xr:uid="{00000000-0005-0000-0000-0000CD370000}"/>
    <cellStyle name="Normal 19 5 2 2 6" xfId="14285" xr:uid="{00000000-0005-0000-0000-0000CE370000}"/>
    <cellStyle name="Normal 19 5 2 2 6 2" xfId="14286" xr:uid="{00000000-0005-0000-0000-0000CF370000}"/>
    <cellStyle name="Normal 19 5 2 2 7" xfId="14287" xr:uid="{00000000-0005-0000-0000-0000D0370000}"/>
    <cellStyle name="Normal 19 5 2 3" xfId="14288" xr:uid="{00000000-0005-0000-0000-0000D1370000}"/>
    <cellStyle name="Normal 19 5 2 3 2" xfId="14289" xr:uid="{00000000-0005-0000-0000-0000D2370000}"/>
    <cellStyle name="Normal 19 5 2 3 2 2" xfId="14290" xr:uid="{00000000-0005-0000-0000-0000D3370000}"/>
    <cellStyle name="Normal 19 5 2 3 2 2 2" xfId="14291" xr:uid="{00000000-0005-0000-0000-0000D4370000}"/>
    <cellStyle name="Normal 19 5 2 3 2 3" xfId="14292" xr:uid="{00000000-0005-0000-0000-0000D5370000}"/>
    <cellStyle name="Normal 19 5 2 3 3" xfId="14293" xr:uid="{00000000-0005-0000-0000-0000D6370000}"/>
    <cellStyle name="Normal 19 5 2 3 3 2" xfId="14294" xr:uid="{00000000-0005-0000-0000-0000D7370000}"/>
    <cellStyle name="Normal 19 5 2 3 3 2 2" xfId="14295" xr:uid="{00000000-0005-0000-0000-0000D8370000}"/>
    <cellStyle name="Normal 19 5 2 3 3 3" xfId="14296" xr:uid="{00000000-0005-0000-0000-0000D9370000}"/>
    <cellStyle name="Normal 19 5 2 3 4" xfId="14297" xr:uid="{00000000-0005-0000-0000-0000DA370000}"/>
    <cellStyle name="Normal 19 5 2 3 4 2" xfId="14298" xr:uid="{00000000-0005-0000-0000-0000DB370000}"/>
    <cellStyle name="Normal 19 5 2 3 4 2 2" xfId="14299" xr:uid="{00000000-0005-0000-0000-0000DC370000}"/>
    <cellStyle name="Normal 19 5 2 3 4 3" xfId="14300" xr:uid="{00000000-0005-0000-0000-0000DD370000}"/>
    <cellStyle name="Normal 19 5 2 3 5" xfId="14301" xr:uid="{00000000-0005-0000-0000-0000DE370000}"/>
    <cellStyle name="Normal 19 5 2 3 5 2" xfId="14302" xr:uid="{00000000-0005-0000-0000-0000DF370000}"/>
    <cellStyle name="Normal 19 5 2 3 6" xfId="14303" xr:uid="{00000000-0005-0000-0000-0000E0370000}"/>
    <cellStyle name="Normal 19 5 2 3 6 2" xfId="14304" xr:uid="{00000000-0005-0000-0000-0000E1370000}"/>
    <cellStyle name="Normal 19 5 2 3 7" xfId="14305" xr:uid="{00000000-0005-0000-0000-0000E2370000}"/>
    <cellStyle name="Normal 19 5 2 4" xfId="14306" xr:uid="{00000000-0005-0000-0000-0000E3370000}"/>
    <cellStyle name="Normal 19 5 2 4 2" xfId="14307" xr:uid="{00000000-0005-0000-0000-0000E4370000}"/>
    <cellStyle name="Normal 19 5 2 4 2 2" xfId="14308" xr:uid="{00000000-0005-0000-0000-0000E5370000}"/>
    <cellStyle name="Normal 19 5 2 4 3" xfId="14309" xr:uid="{00000000-0005-0000-0000-0000E6370000}"/>
    <cellStyle name="Normal 19 5 2 5" xfId="14310" xr:uid="{00000000-0005-0000-0000-0000E7370000}"/>
    <cellStyle name="Normal 19 5 2 5 2" xfId="14311" xr:uid="{00000000-0005-0000-0000-0000E8370000}"/>
    <cellStyle name="Normal 19 5 2 5 2 2" xfId="14312" xr:uid="{00000000-0005-0000-0000-0000E9370000}"/>
    <cellStyle name="Normal 19 5 2 5 3" xfId="14313" xr:uid="{00000000-0005-0000-0000-0000EA370000}"/>
    <cellStyle name="Normal 19 5 2 6" xfId="14314" xr:uid="{00000000-0005-0000-0000-0000EB370000}"/>
    <cellStyle name="Normal 19 5 2 6 2" xfId="14315" xr:uid="{00000000-0005-0000-0000-0000EC370000}"/>
    <cellStyle name="Normal 19 5 2 6 2 2" xfId="14316" xr:uid="{00000000-0005-0000-0000-0000ED370000}"/>
    <cellStyle name="Normal 19 5 2 6 3" xfId="14317" xr:uid="{00000000-0005-0000-0000-0000EE370000}"/>
    <cellStyle name="Normal 19 5 2 7" xfId="14318" xr:uid="{00000000-0005-0000-0000-0000EF370000}"/>
    <cellStyle name="Normal 19 5 2 7 2" xfId="14319" xr:uid="{00000000-0005-0000-0000-0000F0370000}"/>
    <cellStyle name="Normal 19 5 2 8" xfId="14320" xr:uid="{00000000-0005-0000-0000-0000F1370000}"/>
    <cellStyle name="Normal 19 5 2 8 2" xfId="14321" xr:uid="{00000000-0005-0000-0000-0000F2370000}"/>
    <cellStyle name="Normal 19 5 2 9" xfId="14322" xr:uid="{00000000-0005-0000-0000-0000F3370000}"/>
    <cellStyle name="Normal 19 5 3" xfId="14323" xr:uid="{00000000-0005-0000-0000-0000F4370000}"/>
    <cellStyle name="Normal 19 5 3 2" xfId="14324" xr:uid="{00000000-0005-0000-0000-0000F5370000}"/>
    <cellStyle name="Normal 19 5 3 2 2" xfId="14325" xr:uid="{00000000-0005-0000-0000-0000F6370000}"/>
    <cellStyle name="Normal 19 5 3 2 2 2" xfId="14326" xr:uid="{00000000-0005-0000-0000-0000F7370000}"/>
    <cellStyle name="Normal 19 5 3 2 2 2 2" xfId="14327" xr:uid="{00000000-0005-0000-0000-0000F8370000}"/>
    <cellStyle name="Normal 19 5 3 2 2 3" xfId="14328" xr:uid="{00000000-0005-0000-0000-0000F9370000}"/>
    <cellStyle name="Normal 19 5 3 2 3" xfId="14329" xr:uid="{00000000-0005-0000-0000-0000FA370000}"/>
    <cellStyle name="Normal 19 5 3 2 3 2" xfId="14330" xr:uid="{00000000-0005-0000-0000-0000FB370000}"/>
    <cellStyle name="Normal 19 5 3 2 3 2 2" xfId="14331" xr:uid="{00000000-0005-0000-0000-0000FC370000}"/>
    <cellStyle name="Normal 19 5 3 2 3 3" xfId="14332" xr:uid="{00000000-0005-0000-0000-0000FD370000}"/>
    <cellStyle name="Normal 19 5 3 2 4" xfId="14333" xr:uid="{00000000-0005-0000-0000-0000FE370000}"/>
    <cellStyle name="Normal 19 5 3 2 4 2" xfId="14334" xr:uid="{00000000-0005-0000-0000-0000FF370000}"/>
    <cellStyle name="Normal 19 5 3 2 4 2 2" xfId="14335" xr:uid="{00000000-0005-0000-0000-000000380000}"/>
    <cellStyle name="Normal 19 5 3 2 4 3" xfId="14336" xr:uid="{00000000-0005-0000-0000-000001380000}"/>
    <cellStyle name="Normal 19 5 3 2 5" xfId="14337" xr:uid="{00000000-0005-0000-0000-000002380000}"/>
    <cellStyle name="Normal 19 5 3 2 5 2" xfId="14338" xr:uid="{00000000-0005-0000-0000-000003380000}"/>
    <cellStyle name="Normal 19 5 3 2 6" xfId="14339" xr:uid="{00000000-0005-0000-0000-000004380000}"/>
    <cellStyle name="Normal 19 5 3 2 6 2" xfId="14340" xr:uid="{00000000-0005-0000-0000-000005380000}"/>
    <cellStyle name="Normal 19 5 3 2 7" xfId="14341" xr:uid="{00000000-0005-0000-0000-000006380000}"/>
    <cellStyle name="Normal 19 5 3 3" xfId="14342" xr:uid="{00000000-0005-0000-0000-000007380000}"/>
    <cellStyle name="Normal 19 5 3 3 2" xfId="14343" xr:uid="{00000000-0005-0000-0000-000008380000}"/>
    <cellStyle name="Normal 19 5 3 3 2 2" xfId="14344" xr:uid="{00000000-0005-0000-0000-000009380000}"/>
    <cellStyle name="Normal 19 5 3 3 3" xfId="14345" xr:uid="{00000000-0005-0000-0000-00000A380000}"/>
    <cellStyle name="Normal 19 5 3 4" xfId="14346" xr:uid="{00000000-0005-0000-0000-00000B380000}"/>
    <cellStyle name="Normal 19 5 3 4 2" xfId="14347" xr:uid="{00000000-0005-0000-0000-00000C380000}"/>
    <cellStyle name="Normal 19 5 3 4 2 2" xfId="14348" xr:uid="{00000000-0005-0000-0000-00000D380000}"/>
    <cellStyle name="Normal 19 5 3 4 3" xfId="14349" xr:uid="{00000000-0005-0000-0000-00000E380000}"/>
    <cellStyle name="Normal 19 5 3 5" xfId="14350" xr:uid="{00000000-0005-0000-0000-00000F380000}"/>
    <cellStyle name="Normal 19 5 3 5 2" xfId="14351" xr:uid="{00000000-0005-0000-0000-000010380000}"/>
    <cellStyle name="Normal 19 5 3 5 2 2" xfId="14352" xr:uid="{00000000-0005-0000-0000-000011380000}"/>
    <cellStyle name="Normal 19 5 3 5 3" xfId="14353" xr:uid="{00000000-0005-0000-0000-000012380000}"/>
    <cellStyle name="Normal 19 5 3 6" xfId="14354" xr:uid="{00000000-0005-0000-0000-000013380000}"/>
    <cellStyle name="Normal 19 5 3 6 2" xfId="14355" xr:uid="{00000000-0005-0000-0000-000014380000}"/>
    <cellStyle name="Normal 19 5 3 7" xfId="14356" xr:uid="{00000000-0005-0000-0000-000015380000}"/>
    <cellStyle name="Normal 19 5 3 7 2" xfId="14357" xr:uid="{00000000-0005-0000-0000-000016380000}"/>
    <cellStyle name="Normal 19 5 3 8" xfId="14358" xr:uid="{00000000-0005-0000-0000-000017380000}"/>
    <cellStyle name="Normal 19 5 4" xfId="14359" xr:uid="{00000000-0005-0000-0000-000018380000}"/>
    <cellStyle name="Normal 19 5 4 2" xfId="14360" xr:uid="{00000000-0005-0000-0000-000019380000}"/>
    <cellStyle name="Normal 19 5 4 2 2" xfId="14361" xr:uid="{00000000-0005-0000-0000-00001A380000}"/>
    <cellStyle name="Normal 19 5 4 2 2 2" xfId="14362" xr:uid="{00000000-0005-0000-0000-00001B380000}"/>
    <cellStyle name="Normal 19 5 4 2 3" xfId="14363" xr:uid="{00000000-0005-0000-0000-00001C380000}"/>
    <cellStyle name="Normal 19 5 4 3" xfId="14364" xr:uid="{00000000-0005-0000-0000-00001D380000}"/>
    <cellStyle name="Normal 19 5 4 3 2" xfId="14365" xr:uid="{00000000-0005-0000-0000-00001E380000}"/>
    <cellStyle name="Normal 19 5 4 3 2 2" xfId="14366" xr:uid="{00000000-0005-0000-0000-00001F380000}"/>
    <cellStyle name="Normal 19 5 4 3 3" xfId="14367" xr:uid="{00000000-0005-0000-0000-000020380000}"/>
    <cellStyle name="Normal 19 5 4 4" xfId="14368" xr:uid="{00000000-0005-0000-0000-000021380000}"/>
    <cellStyle name="Normal 19 5 4 4 2" xfId="14369" xr:uid="{00000000-0005-0000-0000-000022380000}"/>
    <cellStyle name="Normal 19 5 4 4 2 2" xfId="14370" xr:uid="{00000000-0005-0000-0000-000023380000}"/>
    <cellStyle name="Normal 19 5 4 4 3" xfId="14371" xr:uid="{00000000-0005-0000-0000-000024380000}"/>
    <cellStyle name="Normal 19 5 4 5" xfId="14372" xr:uid="{00000000-0005-0000-0000-000025380000}"/>
    <cellStyle name="Normal 19 5 4 5 2" xfId="14373" xr:uid="{00000000-0005-0000-0000-000026380000}"/>
    <cellStyle name="Normal 19 5 4 6" xfId="14374" xr:uid="{00000000-0005-0000-0000-000027380000}"/>
    <cellStyle name="Normal 19 5 4 6 2" xfId="14375" xr:uid="{00000000-0005-0000-0000-000028380000}"/>
    <cellStyle name="Normal 19 5 4 7" xfId="14376" xr:uid="{00000000-0005-0000-0000-000029380000}"/>
    <cellStyle name="Normal 19 5 5" xfId="14377" xr:uid="{00000000-0005-0000-0000-00002A380000}"/>
    <cellStyle name="Normal 19 5 5 2" xfId="14378" xr:uid="{00000000-0005-0000-0000-00002B380000}"/>
    <cellStyle name="Normal 19 5 5 2 2" xfId="14379" xr:uid="{00000000-0005-0000-0000-00002C380000}"/>
    <cellStyle name="Normal 19 5 5 2 2 2" xfId="14380" xr:uid="{00000000-0005-0000-0000-00002D380000}"/>
    <cellStyle name="Normal 19 5 5 2 3" xfId="14381" xr:uid="{00000000-0005-0000-0000-00002E380000}"/>
    <cellStyle name="Normal 19 5 5 3" xfId="14382" xr:uid="{00000000-0005-0000-0000-00002F380000}"/>
    <cellStyle name="Normal 19 5 5 3 2" xfId="14383" xr:uid="{00000000-0005-0000-0000-000030380000}"/>
    <cellStyle name="Normal 19 5 5 3 2 2" xfId="14384" xr:uid="{00000000-0005-0000-0000-000031380000}"/>
    <cellStyle name="Normal 19 5 5 3 3" xfId="14385" xr:uid="{00000000-0005-0000-0000-000032380000}"/>
    <cellStyle name="Normal 19 5 5 4" xfId="14386" xr:uid="{00000000-0005-0000-0000-000033380000}"/>
    <cellStyle name="Normal 19 5 5 4 2" xfId="14387" xr:uid="{00000000-0005-0000-0000-000034380000}"/>
    <cellStyle name="Normal 19 5 5 4 2 2" xfId="14388" xr:uid="{00000000-0005-0000-0000-000035380000}"/>
    <cellStyle name="Normal 19 5 5 4 3" xfId="14389" xr:uid="{00000000-0005-0000-0000-000036380000}"/>
    <cellStyle name="Normal 19 5 5 5" xfId="14390" xr:uid="{00000000-0005-0000-0000-000037380000}"/>
    <cellStyle name="Normal 19 5 5 5 2" xfId="14391" xr:uid="{00000000-0005-0000-0000-000038380000}"/>
    <cellStyle name="Normal 19 5 5 6" xfId="14392" xr:uid="{00000000-0005-0000-0000-000039380000}"/>
    <cellStyle name="Normal 19 5 5 6 2" xfId="14393" xr:uid="{00000000-0005-0000-0000-00003A380000}"/>
    <cellStyle name="Normal 19 5 5 7" xfId="14394" xr:uid="{00000000-0005-0000-0000-00003B380000}"/>
    <cellStyle name="Normal 19 5 6" xfId="14395" xr:uid="{00000000-0005-0000-0000-00003C380000}"/>
    <cellStyle name="Normal 19 5 6 2" xfId="14396" xr:uid="{00000000-0005-0000-0000-00003D380000}"/>
    <cellStyle name="Normal 19 5 6 2 2" xfId="14397" xr:uid="{00000000-0005-0000-0000-00003E380000}"/>
    <cellStyle name="Normal 19 5 6 3" xfId="14398" xr:uid="{00000000-0005-0000-0000-00003F380000}"/>
    <cellStyle name="Normal 19 5 7" xfId="14399" xr:uid="{00000000-0005-0000-0000-000040380000}"/>
    <cellStyle name="Normal 19 5 7 2" xfId="14400" xr:uid="{00000000-0005-0000-0000-000041380000}"/>
    <cellStyle name="Normal 19 5 7 2 2" xfId="14401" xr:uid="{00000000-0005-0000-0000-000042380000}"/>
    <cellStyle name="Normal 19 5 7 3" xfId="14402" xr:uid="{00000000-0005-0000-0000-000043380000}"/>
    <cellStyle name="Normal 19 5 8" xfId="14403" xr:uid="{00000000-0005-0000-0000-000044380000}"/>
    <cellStyle name="Normal 19 5 8 2" xfId="14404" xr:uid="{00000000-0005-0000-0000-000045380000}"/>
    <cellStyle name="Normal 19 5 8 2 2" xfId="14405" xr:uid="{00000000-0005-0000-0000-000046380000}"/>
    <cellStyle name="Normal 19 5 8 3" xfId="14406" xr:uid="{00000000-0005-0000-0000-000047380000}"/>
    <cellStyle name="Normal 19 5 9" xfId="14407" xr:uid="{00000000-0005-0000-0000-000048380000}"/>
    <cellStyle name="Normal 19 5 9 2" xfId="14408" xr:uid="{00000000-0005-0000-0000-000049380000}"/>
    <cellStyle name="Normal 19 6" xfId="14409" xr:uid="{00000000-0005-0000-0000-00004A380000}"/>
    <cellStyle name="Normal 19 6 2" xfId="14410" xr:uid="{00000000-0005-0000-0000-00004B380000}"/>
    <cellStyle name="Normal 19 6 2 2" xfId="14411" xr:uid="{00000000-0005-0000-0000-00004C380000}"/>
    <cellStyle name="Normal 19 6 2 2 2" xfId="14412" xr:uid="{00000000-0005-0000-0000-00004D380000}"/>
    <cellStyle name="Normal 19 6 2 2 2 2" xfId="14413" xr:uid="{00000000-0005-0000-0000-00004E380000}"/>
    <cellStyle name="Normal 19 6 2 2 3" xfId="14414" xr:uid="{00000000-0005-0000-0000-00004F380000}"/>
    <cellStyle name="Normal 19 6 2 3" xfId="14415" xr:uid="{00000000-0005-0000-0000-000050380000}"/>
    <cellStyle name="Normal 19 6 2 3 2" xfId="14416" xr:uid="{00000000-0005-0000-0000-000051380000}"/>
    <cellStyle name="Normal 19 6 2 3 2 2" xfId="14417" xr:uid="{00000000-0005-0000-0000-000052380000}"/>
    <cellStyle name="Normal 19 6 2 3 3" xfId="14418" xr:uid="{00000000-0005-0000-0000-000053380000}"/>
    <cellStyle name="Normal 19 6 2 4" xfId="14419" xr:uid="{00000000-0005-0000-0000-000054380000}"/>
    <cellStyle name="Normal 19 6 2 4 2" xfId="14420" xr:uid="{00000000-0005-0000-0000-000055380000}"/>
    <cellStyle name="Normal 19 6 2 4 2 2" xfId="14421" xr:uid="{00000000-0005-0000-0000-000056380000}"/>
    <cellStyle name="Normal 19 6 2 4 3" xfId="14422" xr:uid="{00000000-0005-0000-0000-000057380000}"/>
    <cellStyle name="Normal 19 6 2 5" xfId="14423" xr:uid="{00000000-0005-0000-0000-000058380000}"/>
    <cellStyle name="Normal 19 6 2 5 2" xfId="14424" xr:uid="{00000000-0005-0000-0000-000059380000}"/>
    <cellStyle name="Normal 19 6 2 6" xfId="14425" xr:uid="{00000000-0005-0000-0000-00005A380000}"/>
    <cellStyle name="Normal 19 6 2 6 2" xfId="14426" xr:uid="{00000000-0005-0000-0000-00005B380000}"/>
    <cellStyle name="Normal 19 6 2 7" xfId="14427" xr:uid="{00000000-0005-0000-0000-00005C380000}"/>
    <cellStyle name="Normal 19 6 3" xfId="14428" xr:uid="{00000000-0005-0000-0000-00005D380000}"/>
    <cellStyle name="Normal 19 6 3 2" xfId="14429" xr:uid="{00000000-0005-0000-0000-00005E380000}"/>
    <cellStyle name="Normal 19 6 3 2 2" xfId="14430" xr:uid="{00000000-0005-0000-0000-00005F380000}"/>
    <cellStyle name="Normal 19 6 3 2 2 2" xfId="14431" xr:uid="{00000000-0005-0000-0000-000060380000}"/>
    <cellStyle name="Normal 19 6 3 2 3" xfId="14432" xr:uid="{00000000-0005-0000-0000-000061380000}"/>
    <cellStyle name="Normal 19 6 3 3" xfId="14433" xr:uid="{00000000-0005-0000-0000-000062380000}"/>
    <cellStyle name="Normal 19 6 3 3 2" xfId="14434" xr:uid="{00000000-0005-0000-0000-000063380000}"/>
    <cellStyle name="Normal 19 6 3 3 2 2" xfId="14435" xr:uid="{00000000-0005-0000-0000-000064380000}"/>
    <cellStyle name="Normal 19 6 3 3 3" xfId="14436" xr:uid="{00000000-0005-0000-0000-000065380000}"/>
    <cellStyle name="Normal 19 6 3 4" xfId="14437" xr:uid="{00000000-0005-0000-0000-000066380000}"/>
    <cellStyle name="Normal 19 6 3 4 2" xfId="14438" xr:uid="{00000000-0005-0000-0000-000067380000}"/>
    <cellStyle name="Normal 19 6 3 4 2 2" xfId="14439" xr:uid="{00000000-0005-0000-0000-000068380000}"/>
    <cellStyle name="Normal 19 6 3 4 3" xfId="14440" xr:uid="{00000000-0005-0000-0000-000069380000}"/>
    <cellStyle name="Normal 19 6 3 5" xfId="14441" xr:uid="{00000000-0005-0000-0000-00006A380000}"/>
    <cellStyle name="Normal 19 6 3 5 2" xfId="14442" xr:uid="{00000000-0005-0000-0000-00006B380000}"/>
    <cellStyle name="Normal 19 6 3 6" xfId="14443" xr:uid="{00000000-0005-0000-0000-00006C380000}"/>
    <cellStyle name="Normal 19 6 3 6 2" xfId="14444" xr:uid="{00000000-0005-0000-0000-00006D380000}"/>
    <cellStyle name="Normal 19 6 3 7" xfId="14445" xr:uid="{00000000-0005-0000-0000-00006E380000}"/>
    <cellStyle name="Normal 19 6 4" xfId="14446" xr:uid="{00000000-0005-0000-0000-00006F380000}"/>
    <cellStyle name="Normal 19 6 4 2" xfId="14447" xr:uid="{00000000-0005-0000-0000-000070380000}"/>
    <cellStyle name="Normal 19 6 4 2 2" xfId="14448" xr:uid="{00000000-0005-0000-0000-000071380000}"/>
    <cellStyle name="Normal 19 6 4 3" xfId="14449" xr:uid="{00000000-0005-0000-0000-000072380000}"/>
    <cellStyle name="Normal 19 6 5" xfId="14450" xr:uid="{00000000-0005-0000-0000-000073380000}"/>
    <cellStyle name="Normal 19 6 5 2" xfId="14451" xr:uid="{00000000-0005-0000-0000-000074380000}"/>
    <cellStyle name="Normal 19 6 5 2 2" xfId="14452" xr:uid="{00000000-0005-0000-0000-000075380000}"/>
    <cellStyle name="Normal 19 6 5 3" xfId="14453" xr:uid="{00000000-0005-0000-0000-000076380000}"/>
    <cellStyle name="Normal 19 6 6" xfId="14454" xr:uid="{00000000-0005-0000-0000-000077380000}"/>
    <cellStyle name="Normal 19 6 6 2" xfId="14455" xr:uid="{00000000-0005-0000-0000-000078380000}"/>
    <cellStyle name="Normal 19 6 6 2 2" xfId="14456" xr:uid="{00000000-0005-0000-0000-000079380000}"/>
    <cellStyle name="Normal 19 6 6 3" xfId="14457" xr:uid="{00000000-0005-0000-0000-00007A380000}"/>
    <cellStyle name="Normal 19 6 7" xfId="14458" xr:uid="{00000000-0005-0000-0000-00007B380000}"/>
    <cellStyle name="Normal 19 6 7 2" xfId="14459" xr:uid="{00000000-0005-0000-0000-00007C380000}"/>
    <cellStyle name="Normal 19 6 8" xfId="14460" xr:uid="{00000000-0005-0000-0000-00007D380000}"/>
    <cellStyle name="Normal 19 6 8 2" xfId="14461" xr:uid="{00000000-0005-0000-0000-00007E380000}"/>
    <cellStyle name="Normal 19 6 9" xfId="14462" xr:uid="{00000000-0005-0000-0000-00007F380000}"/>
    <cellStyle name="Normal 19 7" xfId="14463" xr:uid="{00000000-0005-0000-0000-000080380000}"/>
    <cellStyle name="Normal 19 7 2" xfId="14464" xr:uid="{00000000-0005-0000-0000-000081380000}"/>
    <cellStyle name="Normal 19 7 2 2" xfId="14465" xr:uid="{00000000-0005-0000-0000-000082380000}"/>
    <cellStyle name="Normal 19 7 2 2 2" xfId="14466" xr:uid="{00000000-0005-0000-0000-000083380000}"/>
    <cellStyle name="Normal 19 7 2 2 2 2" xfId="14467" xr:uid="{00000000-0005-0000-0000-000084380000}"/>
    <cellStyle name="Normal 19 7 2 2 3" xfId="14468" xr:uid="{00000000-0005-0000-0000-000085380000}"/>
    <cellStyle name="Normal 19 7 2 3" xfId="14469" xr:uid="{00000000-0005-0000-0000-000086380000}"/>
    <cellStyle name="Normal 19 7 2 3 2" xfId="14470" xr:uid="{00000000-0005-0000-0000-000087380000}"/>
    <cellStyle name="Normal 19 7 2 3 2 2" xfId="14471" xr:uid="{00000000-0005-0000-0000-000088380000}"/>
    <cellStyle name="Normal 19 7 2 3 3" xfId="14472" xr:uid="{00000000-0005-0000-0000-000089380000}"/>
    <cellStyle name="Normal 19 7 2 4" xfId="14473" xr:uid="{00000000-0005-0000-0000-00008A380000}"/>
    <cellStyle name="Normal 19 7 2 4 2" xfId="14474" xr:uid="{00000000-0005-0000-0000-00008B380000}"/>
    <cellStyle name="Normal 19 7 2 4 2 2" xfId="14475" xr:uid="{00000000-0005-0000-0000-00008C380000}"/>
    <cellStyle name="Normal 19 7 2 4 3" xfId="14476" xr:uid="{00000000-0005-0000-0000-00008D380000}"/>
    <cellStyle name="Normal 19 7 2 5" xfId="14477" xr:uid="{00000000-0005-0000-0000-00008E380000}"/>
    <cellStyle name="Normal 19 7 2 5 2" xfId="14478" xr:uid="{00000000-0005-0000-0000-00008F380000}"/>
    <cellStyle name="Normal 19 7 2 6" xfId="14479" xr:uid="{00000000-0005-0000-0000-000090380000}"/>
    <cellStyle name="Normal 19 7 2 6 2" xfId="14480" xr:uid="{00000000-0005-0000-0000-000091380000}"/>
    <cellStyle name="Normal 19 7 2 7" xfId="14481" xr:uid="{00000000-0005-0000-0000-000092380000}"/>
    <cellStyle name="Normal 19 7 3" xfId="14482" xr:uid="{00000000-0005-0000-0000-000093380000}"/>
    <cellStyle name="Normal 19 7 3 2" xfId="14483" xr:uid="{00000000-0005-0000-0000-000094380000}"/>
    <cellStyle name="Normal 19 7 3 2 2" xfId="14484" xr:uid="{00000000-0005-0000-0000-000095380000}"/>
    <cellStyle name="Normal 19 7 3 3" xfId="14485" xr:uid="{00000000-0005-0000-0000-000096380000}"/>
    <cellStyle name="Normal 19 7 4" xfId="14486" xr:uid="{00000000-0005-0000-0000-000097380000}"/>
    <cellStyle name="Normal 19 7 4 2" xfId="14487" xr:uid="{00000000-0005-0000-0000-000098380000}"/>
    <cellStyle name="Normal 19 7 4 2 2" xfId="14488" xr:uid="{00000000-0005-0000-0000-000099380000}"/>
    <cellStyle name="Normal 19 7 4 3" xfId="14489" xr:uid="{00000000-0005-0000-0000-00009A380000}"/>
    <cellStyle name="Normal 19 7 5" xfId="14490" xr:uid="{00000000-0005-0000-0000-00009B380000}"/>
    <cellStyle name="Normal 19 7 5 2" xfId="14491" xr:uid="{00000000-0005-0000-0000-00009C380000}"/>
    <cellStyle name="Normal 19 7 5 2 2" xfId="14492" xr:uid="{00000000-0005-0000-0000-00009D380000}"/>
    <cellStyle name="Normal 19 7 5 3" xfId="14493" xr:uid="{00000000-0005-0000-0000-00009E380000}"/>
    <cellStyle name="Normal 19 7 6" xfId="14494" xr:uid="{00000000-0005-0000-0000-00009F380000}"/>
    <cellStyle name="Normal 19 7 6 2" xfId="14495" xr:uid="{00000000-0005-0000-0000-0000A0380000}"/>
    <cellStyle name="Normal 19 7 7" xfId="14496" xr:uid="{00000000-0005-0000-0000-0000A1380000}"/>
    <cellStyle name="Normal 19 7 7 2" xfId="14497" xr:uid="{00000000-0005-0000-0000-0000A2380000}"/>
    <cellStyle name="Normal 19 7 8" xfId="14498" xr:uid="{00000000-0005-0000-0000-0000A3380000}"/>
    <cellStyle name="Normal 19 8" xfId="14499" xr:uid="{00000000-0005-0000-0000-0000A4380000}"/>
    <cellStyle name="Normal 19 8 2" xfId="14500" xr:uid="{00000000-0005-0000-0000-0000A5380000}"/>
    <cellStyle name="Normal 19 8 2 2" xfId="14501" xr:uid="{00000000-0005-0000-0000-0000A6380000}"/>
    <cellStyle name="Normal 19 8 2 2 2" xfId="14502" xr:uid="{00000000-0005-0000-0000-0000A7380000}"/>
    <cellStyle name="Normal 19 8 2 3" xfId="14503" xr:uid="{00000000-0005-0000-0000-0000A8380000}"/>
    <cellStyle name="Normal 19 8 3" xfId="14504" xr:uid="{00000000-0005-0000-0000-0000A9380000}"/>
    <cellStyle name="Normal 19 8 3 2" xfId="14505" xr:uid="{00000000-0005-0000-0000-0000AA380000}"/>
    <cellStyle name="Normal 19 8 3 2 2" xfId="14506" xr:uid="{00000000-0005-0000-0000-0000AB380000}"/>
    <cellStyle name="Normal 19 8 3 3" xfId="14507" xr:uid="{00000000-0005-0000-0000-0000AC380000}"/>
    <cellStyle name="Normal 19 8 4" xfId="14508" xr:uid="{00000000-0005-0000-0000-0000AD380000}"/>
    <cellStyle name="Normal 19 8 4 2" xfId="14509" xr:uid="{00000000-0005-0000-0000-0000AE380000}"/>
    <cellStyle name="Normal 19 8 4 2 2" xfId="14510" xr:uid="{00000000-0005-0000-0000-0000AF380000}"/>
    <cellStyle name="Normal 19 8 4 3" xfId="14511" xr:uid="{00000000-0005-0000-0000-0000B0380000}"/>
    <cellStyle name="Normal 19 8 5" xfId="14512" xr:uid="{00000000-0005-0000-0000-0000B1380000}"/>
    <cellStyle name="Normal 19 8 5 2" xfId="14513" xr:uid="{00000000-0005-0000-0000-0000B2380000}"/>
    <cellStyle name="Normal 19 8 6" xfId="14514" xr:uid="{00000000-0005-0000-0000-0000B3380000}"/>
    <cellStyle name="Normal 19 8 6 2" xfId="14515" xr:uid="{00000000-0005-0000-0000-0000B4380000}"/>
    <cellStyle name="Normal 19 8 7" xfId="14516" xr:uid="{00000000-0005-0000-0000-0000B5380000}"/>
    <cellStyle name="Normal 19 9" xfId="14517" xr:uid="{00000000-0005-0000-0000-0000B6380000}"/>
    <cellStyle name="Normal 19 9 2" xfId="14518" xr:uid="{00000000-0005-0000-0000-0000B7380000}"/>
    <cellStyle name="Normal 19 9 2 2" xfId="14519" xr:uid="{00000000-0005-0000-0000-0000B8380000}"/>
    <cellStyle name="Normal 19 9 2 2 2" xfId="14520" xr:uid="{00000000-0005-0000-0000-0000B9380000}"/>
    <cellStyle name="Normal 19 9 2 3" xfId="14521" xr:uid="{00000000-0005-0000-0000-0000BA380000}"/>
    <cellStyle name="Normal 19 9 3" xfId="14522" xr:uid="{00000000-0005-0000-0000-0000BB380000}"/>
    <cellStyle name="Normal 19 9 3 2" xfId="14523" xr:uid="{00000000-0005-0000-0000-0000BC380000}"/>
    <cellStyle name="Normal 19 9 3 2 2" xfId="14524" xr:uid="{00000000-0005-0000-0000-0000BD380000}"/>
    <cellStyle name="Normal 19 9 3 3" xfId="14525" xr:uid="{00000000-0005-0000-0000-0000BE380000}"/>
    <cellStyle name="Normal 19 9 4" xfId="14526" xr:uid="{00000000-0005-0000-0000-0000BF380000}"/>
    <cellStyle name="Normal 19 9 4 2" xfId="14527" xr:uid="{00000000-0005-0000-0000-0000C0380000}"/>
    <cellStyle name="Normal 19 9 4 2 2" xfId="14528" xr:uid="{00000000-0005-0000-0000-0000C1380000}"/>
    <cellStyle name="Normal 19 9 4 3" xfId="14529" xr:uid="{00000000-0005-0000-0000-0000C2380000}"/>
    <cellStyle name="Normal 19 9 5" xfId="14530" xr:uid="{00000000-0005-0000-0000-0000C3380000}"/>
    <cellStyle name="Normal 19 9 5 2" xfId="14531" xr:uid="{00000000-0005-0000-0000-0000C4380000}"/>
    <cellStyle name="Normal 19 9 6" xfId="14532" xr:uid="{00000000-0005-0000-0000-0000C5380000}"/>
    <cellStyle name="Normal 19 9 6 2" xfId="14533" xr:uid="{00000000-0005-0000-0000-0000C6380000}"/>
    <cellStyle name="Normal 19 9 7" xfId="14534" xr:uid="{00000000-0005-0000-0000-0000C7380000}"/>
    <cellStyle name="Normal 19_Confidential Information" xfId="14535" xr:uid="{00000000-0005-0000-0000-0000C8380000}"/>
    <cellStyle name="Normal 2" xfId="14536" xr:uid="{00000000-0005-0000-0000-0000C9380000}"/>
    <cellStyle name="Normal 2 10" xfId="14537" xr:uid="{00000000-0005-0000-0000-0000CA380000}"/>
    <cellStyle name="Normal 2 10 2" xfId="14538" xr:uid="{00000000-0005-0000-0000-0000CB380000}"/>
    <cellStyle name="Normal 2 10 2 2" xfId="14539" xr:uid="{00000000-0005-0000-0000-0000CC380000}"/>
    <cellStyle name="Normal 2 10 2 2 2" xfId="14540" xr:uid="{00000000-0005-0000-0000-0000CD380000}"/>
    <cellStyle name="Normal 2 10 2 3" xfId="14541" xr:uid="{00000000-0005-0000-0000-0000CE380000}"/>
    <cellStyle name="Normal 2 10 3" xfId="14542" xr:uid="{00000000-0005-0000-0000-0000CF380000}"/>
    <cellStyle name="Normal 2 10 3 2" xfId="14543" xr:uid="{00000000-0005-0000-0000-0000D0380000}"/>
    <cellStyle name="Normal 2 10 3 2 2" xfId="14544" xr:uid="{00000000-0005-0000-0000-0000D1380000}"/>
    <cellStyle name="Normal 2 10 3 3" xfId="14545" xr:uid="{00000000-0005-0000-0000-0000D2380000}"/>
    <cellStyle name="Normal 2 10 4" xfId="14546" xr:uid="{00000000-0005-0000-0000-0000D3380000}"/>
    <cellStyle name="Normal 2 10 4 2" xfId="14547" xr:uid="{00000000-0005-0000-0000-0000D4380000}"/>
    <cellStyle name="Normal 2 10 4 2 2" xfId="14548" xr:uid="{00000000-0005-0000-0000-0000D5380000}"/>
    <cellStyle name="Normal 2 10 4 3" xfId="14549" xr:uid="{00000000-0005-0000-0000-0000D6380000}"/>
    <cellStyle name="Normal 2 10 5" xfId="14550" xr:uid="{00000000-0005-0000-0000-0000D7380000}"/>
    <cellStyle name="Normal 2 10 5 2" xfId="14551" xr:uid="{00000000-0005-0000-0000-0000D8380000}"/>
    <cellStyle name="Normal 2 10 6" xfId="14552" xr:uid="{00000000-0005-0000-0000-0000D9380000}"/>
    <cellStyle name="Normal 2 10 6 2" xfId="14553" xr:uid="{00000000-0005-0000-0000-0000DA380000}"/>
    <cellStyle name="Normal 2 10 7" xfId="14554" xr:uid="{00000000-0005-0000-0000-0000DB380000}"/>
    <cellStyle name="Normal 2 11" xfId="14555" xr:uid="{00000000-0005-0000-0000-0000DC380000}"/>
    <cellStyle name="Normal 2 11 2" xfId="14556" xr:uid="{00000000-0005-0000-0000-0000DD380000}"/>
    <cellStyle name="Normal 2 11 2 2" xfId="14557" xr:uid="{00000000-0005-0000-0000-0000DE380000}"/>
    <cellStyle name="Normal 2 11 2 2 2" xfId="14558" xr:uid="{00000000-0005-0000-0000-0000DF380000}"/>
    <cellStyle name="Normal 2 11 2 3" xfId="14559" xr:uid="{00000000-0005-0000-0000-0000E0380000}"/>
    <cellStyle name="Normal 2 11 3" xfId="14560" xr:uid="{00000000-0005-0000-0000-0000E1380000}"/>
    <cellStyle name="Normal 2 11 3 2" xfId="14561" xr:uid="{00000000-0005-0000-0000-0000E2380000}"/>
    <cellStyle name="Normal 2 11 3 2 2" xfId="14562" xr:uid="{00000000-0005-0000-0000-0000E3380000}"/>
    <cellStyle name="Normal 2 11 3 3" xfId="14563" xr:uid="{00000000-0005-0000-0000-0000E4380000}"/>
    <cellStyle name="Normal 2 11 4" xfId="14564" xr:uid="{00000000-0005-0000-0000-0000E5380000}"/>
    <cellStyle name="Normal 2 11 4 2" xfId="14565" xr:uid="{00000000-0005-0000-0000-0000E6380000}"/>
    <cellStyle name="Normal 2 11 4 2 2" xfId="14566" xr:uid="{00000000-0005-0000-0000-0000E7380000}"/>
    <cellStyle name="Normal 2 11 4 3" xfId="14567" xr:uid="{00000000-0005-0000-0000-0000E8380000}"/>
    <cellStyle name="Normal 2 11 5" xfId="14568" xr:uid="{00000000-0005-0000-0000-0000E9380000}"/>
    <cellStyle name="Normal 2 11 5 2" xfId="14569" xr:uid="{00000000-0005-0000-0000-0000EA380000}"/>
    <cellStyle name="Normal 2 11 6" xfId="14570" xr:uid="{00000000-0005-0000-0000-0000EB380000}"/>
    <cellStyle name="Normal 2 11 6 2" xfId="14571" xr:uid="{00000000-0005-0000-0000-0000EC380000}"/>
    <cellStyle name="Normal 2 11 7" xfId="14572" xr:uid="{00000000-0005-0000-0000-0000ED380000}"/>
    <cellStyle name="Normal 2 12" xfId="14573" xr:uid="{00000000-0005-0000-0000-0000EE380000}"/>
    <cellStyle name="Normal 2 13" xfId="14574" xr:uid="{00000000-0005-0000-0000-0000EF380000}"/>
    <cellStyle name="Normal 2 13 2" xfId="14575" xr:uid="{00000000-0005-0000-0000-0000F0380000}"/>
    <cellStyle name="Normal 2 14" xfId="14576" xr:uid="{00000000-0005-0000-0000-0000F1380000}"/>
    <cellStyle name="Normal 2 15" xfId="14577" xr:uid="{00000000-0005-0000-0000-0000F2380000}"/>
    <cellStyle name="Normal 2 16" xfId="14578" xr:uid="{00000000-0005-0000-0000-0000F3380000}"/>
    <cellStyle name="Normal 2 2" xfId="14579" xr:uid="{00000000-0005-0000-0000-0000F4380000}"/>
    <cellStyle name="Normal 2 2 10" xfId="14580" xr:uid="{00000000-0005-0000-0000-0000F5380000}"/>
    <cellStyle name="Normal 2 2 11" xfId="14581" xr:uid="{00000000-0005-0000-0000-0000F6380000}"/>
    <cellStyle name="Normal 2 2 12" xfId="14582" xr:uid="{00000000-0005-0000-0000-0000F7380000}"/>
    <cellStyle name="Normal 2 2 2" xfId="14583" xr:uid="{00000000-0005-0000-0000-0000F8380000}"/>
    <cellStyle name="Normal 2 2 2 2" xfId="14584" xr:uid="{00000000-0005-0000-0000-0000F9380000}"/>
    <cellStyle name="Normal 2 2 3" xfId="14585" xr:uid="{00000000-0005-0000-0000-0000FA380000}"/>
    <cellStyle name="Normal 2 2 3 10" xfId="14586" xr:uid="{00000000-0005-0000-0000-0000FB380000}"/>
    <cellStyle name="Normal 2 2 3 10 2" xfId="14587" xr:uid="{00000000-0005-0000-0000-0000FC380000}"/>
    <cellStyle name="Normal 2 2 3 10 2 2" xfId="14588" xr:uid="{00000000-0005-0000-0000-0000FD380000}"/>
    <cellStyle name="Normal 2 2 3 10 3" xfId="14589" xr:uid="{00000000-0005-0000-0000-0000FE380000}"/>
    <cellStyle name="Normal 2 2 3 11" xfId="14590" xr:uid="{00000000-0005-0000-0000-0000FF380000}"/>
    <cellStyle name="Normal 2 2 3 11 2" xfId="14591" xr:uid="{00000000-0005-0000-0000-000000390000}"/>
    <cellStyle name="Normal 2 2 3 12" xfId="14592" xr:uid="{00000000-0005-0000-0000-000001390000}"/>
    <cellStyle name="Normal 2 2 3 12 2" xfId="14593" xr:uid="{00000000-0005-0000-0000-000002390000}"/>
    <cellStyle name="Normal 2 2 3 13" xfId="14594" xr:uid="{00000000-0005-0000-0000-000003390000}"/>
    <cellStyle name="Normal 2 2 3 2" xfId="14595" xr:uid="{00000000-0005-0000-0000-000004390000}"/>
    <cellStyle name="Normal 2 2 3 2 10" xfId="14596" xr:uid="{00000000-0005-0000-0000-000005390000}"/>
    <cellStyle name="Normal 2 2 3 2 10 2" xfId="14597" xr:uid="{00000000-0005-0000-0000-000006390000}"/>
    <cellStyle name="Normal 2 2 3 2 11" xfId="14598" xr:uid="{00000000-0005-0000-0000-000007390000}"/>
    <cellStyle name="Normal 2 2 3 2 2" xfId="14599" xr:uid="{00000000-0005-0000-0000-000008390000}"/>
    <cellStyle name="Normal 2 2 3 2 2 2" xfId="14600" xr:uid="{00000000-0005-0000-0000-000009390000}"/>
    <cellStyle name="Normal 2 2 3 2 2 2 2" xfId="14601" xr:uid="{00000000-0005-0000-0000-00000A390000}"/>
    <cellStyle name="Normal 2 2 3 2 2 2 2 2" xfId="14602" xr:uid="{00000000-0005-0000-0000-00000B390000}"/>
    <cellStyle name="Normal 2 2 3 2 2 2 2 2 2" xfId="14603" xr:uid="{00000000-0005-0000-0000-00000C390000}"/>
    <cellStyle name="Normal 2 2 3 2 2 2 2 3" xfId="14604" xr:uid="{00000000-0005-0000-0000-00000D390000}"/>
    <cellStyle name="Normal 2 2 3 2 2 2 3" xfId="14605" xr:uid="{00000000-0005-0000-0000-00000E390000}"/>
    <cellStyle name="Normal 2 2 3 2 2 2 3 2" xfId="14606" xr:uid="{00000000-0005-0000-0000-00000F390000}"/>
    <cellStyle name="Normal 2 2 3 2 2 2 3 2 2" xfId="14607" xr:uid="{00000000-0005-0000-0000-000010390000}"/>
    <cellStyle name="Normal 2 2 3 2 2 2 3 3" xfId="14608" xr:uid="{00000000-0005-0000-0000-000011390000}"/>
    <cellStyle name="Normal 2 2 3 2 2 2 4" xfId="14609" xr:uid="{00000000-0005-0000-0000-000012390000}"/>
    <cellStyle name="Normal 2 2 3 2 2 2 4 2" xfId="14610" xr:uid="{00000000-0005-0000-0000-000013390000}"/>
    <cellStyle name="Normal 2 2 3 2 2 2 4 2 2" xfId="14611" xr:uid="{00000000-0005-0000-0000-000014390000}"/>
    <cellStyle name="Normal 2 2 3 2 2 2 4 3" xfId="14612" xr:uid="{00000000-0005-0000-0000-000015390000}"/>
    <cellStyle name="Normal 2 2 3 2 2 2 5" xfId="14613" xr:uid="{00000000-0005-0000-0000-000016390000}"/>
    <cellStyle name="Normal 2 2 3 2 2 2 5 2" xfId="14614" xr:uid="{00000000-0005-0000-0000-000017390000}"/>
    <cellStyle name="Normal 2 2 3 2 2 2 6" xfId="14615" xr:uid="{00000000-0005-0000-0000-000018390000}"/>
    <cellStyle name="Normal 2 2 3 2 2 2 6 2" xfId="14616" xr:uid="{00000000-0005-0000-0000-000019390000}"/>
    <cellStyle name="Normal 2 2 3 2 2 2 7" xfId="14617" xr:uid="{00000000-0005-0000-0000-00001A390000}"/>
    <cellStyle name="Normal 2 2 3 2 2 3" xfId="14618" xr:uid="{00000000-0005-0000-0000-00001B390000}"/>
    <cellStyle name="Normal 2 2 3 2 2 3 2" xfId="14619" xr:uid="{00000000-0005-0000-0000-00001C390000}"/>
    <cellStyle name="Normal 2 2 3 2 2 3 2 2" xfId="14620" xr:uid="{00000000-0005-0000-0000-00001D390000}"/>
    <cellStyle name="Normal 2 2 3 2 2 3 2 2 2" xfId="14621" xr:uid="{00000000-0005-0000-0000-00001E390000}"/>
    <cellStyle name="Normal 2 2 3 2 2 3 2 3" xfId="14622" xr:uid="{00000000-0005-0000-0000-00001F390000}"/>
    <cellStyle name="Normal 2 2 3 2 2 3 3" xfId="14623" xr:uid="{00000000-0005-0000-0000-000020390000}"/>
    <cellStyle name="Normal 2 2 3 2 2 3 3 2" xfId="14624" xr:uid="{00000000-0005-0000-0000-000021390000}"/>
    <cellStyle name="Normal 2 2 3 2 2 3 3 2 2" xfId="14625" xr:uid="{00000000-0005-0000-0000-000022390000}"/>
    <cellStyle name="Normal 2 2 3 2 2 3 3 3" xfId="14626" xr:uid="{00000000-0005-0000-0000-000023390000}"/>
    <cellStyle name="Normal 2 2 3 2 2 3 4" xfId="14627" xr:uid="{00000000-0005-0000-0000-000024390000}"/>
    <cellStyle name="Normal 2 2 3 2 2 3 4 2" xfId="14628" xr:uid="{00000000-0005-0000-0000-000025390000}"/>
    <cellStyle name="Normal 2 2 3 2 2 3 4 2 2" xfId="14629" xr:uid="{00000000-0005-0000-0000-000026390000}"/>
    <cellStyle name="Normal 2 2 3 2 2 3 4 3" xfId="14630" xr:uid="{00000000-0005-0000-0000-000027390000}"/>
    <cellStyle name="Normal 2 2 3 2 2 3 5" xfId="14631" xr:uid="{00000000-0005-0000-0000-000028390000}"/>
    <cellStyle name="Normal 2 2 3 2 2 3 5 2" xfId="14632" xr:uid="{00000000-0005-0000-0000-000029390000}"/>
    <cellStyle name="Normal 2 2 3 2 2 3 6" xfId="14633" xr:uid="{00000000-0005-0000-0000-00002A390000}"/>
    <cellStyle name="Normal 2 2 3 2 2 3 6 2" xfId="14634" xr:uid="{00000000-0005-0000-0000-00002B390000}"/>
    <cellStyle name="Normal 2 2 3 2 2 3 7" xfId="14635" xr:uid="{00000000-0005-0000-0000-00002C390000}"/>
    <cellStyle name="Normal 2 2 3 2 2 4" xfId="14636" xr:uid="{00000000-0005-0000-0000-00002D390000}"/>
    <cellStyle name="Normal 2 2 3 2 2 4 2" xfId="14637" xr:uid="{00000000-0005-0000-0000-00002E390000}"/>
    <cellStyle name="Normal 2 2 3 2 2 4 2 2" xfId="14638" xr:uid="{00000000-0005-0000-0000-00002F390000}"/>
    <cellStyle name="Normal 2 2 3 2 2 4 3" xfId="14639" xr:uid="{00000000-0005-0000-0000-000030390000}"/>
    <cellStyle name="Normal 2 2 3 2 2 5" xfId="14640" xr:uid="{00000000-0005-0000-0000-000031390000}"/>
    <cellStyle name="Normal 2 2 3 2 2 5 2" xfId="14641" xr:uid="{00000000-0005-0000-0000-000032390000}"/>
    <cellStyle name="Normal 2 2 3 2 2 5 2 2" xfId="14642" xr:uid="{00000000-0005-0000-0000-000033390000}"/>
    <cellStyle name="Normal 2 2 3 2 2 5 3" xfId="14643" xr:uid="{00000000-0005-0000-0000-000034390000}"/>
    <cellStyle name="Normal 2 2 3 2 2 6" xfId="14644" xr:uid="{00000000-0005-0000-0000-000035390000}"/>
    <cellStyle name="Normal 2 2 3 2 2 6 2" xfId="14645" xr:uid="{00000000-0005-0000-0000-000036390000}"/>
    <cellStyle name="Normal 2 2 3 2 2 6 2 2" xfId="14646" xr:uid="{00000000-0005-0000-0000-000037390000}"/>
    <cellStyle name="Normal 2 2 3 2 2 6 3" xfId="14647" xr:uid="{00000000-0005-0000-0000-000038390000}"/>
    <cellStyle name="Normal 2 2 3 2 2 7" xfId="14648" xr:uid="{00000000-0005-0000-0000-000039390000}"/>
    <cellStyle name="Normal 2 2 3 2 2 7 2" xfId="14649" xr:uid="{00000000-0005-0000-0000-00003A390000}"/>
    <cellStyle name="Normal 2 2 3 2 2 8" xfId="14650" xr:uid="{00000000-0005-0000-0000-00003B390000}"/>
    <cellStyle name="Normal 2 2 3 2 2 8 2" xfId="14651" xr:uid="{00000000-0005-0000-0000-00003C390000}"/>
    <cellStyle name="Normal 2 2 3 2 2 9" xfId="14652" xr:uid="{00000000-0005-0000-0000-00003D390000}"/>
    <cellStyle name="Normal 2 2 3 2 3" xfId="14653" xr:uid="{00000000-0005-0000-0000-00003E390000}"/>
    <cellStyle name="Normal 2 2 3 2 3 2" xfId="14654" xr:uid="{00000000-0005-0000-0000-00003F390000}"/>
    <cellStyle name="Normal 2 2 3 2 3 2 2" xfId="14655" xr:uid="{00000000-0005-0000-0000-000040390000}"/>
    <cellStyle name="Normal 2 2 3 2 3 2 2 2" xfId="14656" xr:uid="{00000000-0005-0000-0000-000041390000}"/>
    <cellStyle name="Normal 2 2 3 2 3 2 2 2 2" xfId="14657" xr:uid="{00000000-0005-0000-0000-000042390000}"/>
    <cellStyle name="Normal 2 2 3 2 3 2 2 3" xfId="14658" xr:uid="{00000000-0005-0000-0000-000043390000}"/>
    <cellStyle name="Normal 2 2 3 2 3 2 3" xfId="14659" xr:uid="{00000000-0005-0000-0000-000044390000}"/>
    <cellStyle name="Normal 2 2 3 2 3 2 3 2" xfId="14660" xr:uid="{00000000-0005-0000-0000-000045390000}"/>
    <cellStyle name="Normal 2 2 3 2 3 2 3 2 2" xfId="14661" xr:uid="{00000000-0005-0000-0000-000046390000}"/>
    <cellStyle name="Normal 2 2 3 2 3 2 3 3" xfId="14662" xr:uid="{00000000-0005-0000-0000-000047390000}"/>
    <cellStyle name="Normal 2 2 3 2 3 2 4" xfId="14663" xr:uid="{00000000-0005-0000-0000-000048390000}"/>
    <cellStyle name="Normal 2 2 3 2 3 2 4 2" xfId="14664" xr:uid="{00000000-0005-0000-0000-000049390000}"/>
    <cellStyle name="Normal 2 2 3 2 3 2 4 2 2" xfId="14665" xr:uid="{00000000-0005-0000-0000-00004A390000}"/>
    <cellStyle name="Normal 2 2 3 2 3 2 4 3" xfId="14666" xr:uid="{00000000-0005-0000-0000-00004B390000}"/>
    <cellStyle name="Normal 2 2 3 2 3 2 5" xfId="14667" xr:uid="{00000000-0005-0000-0000-00004C390000}"/>
    <cellStyle name="Normal 2 2 3 2 3 2 5 2" xfId="14668" xr:uid="{00000000-0005-0000-0000-00004D390000}"/>
    <cellStyle name="Normal 2 2 3 2 3 2 6" xfId="14669" xr:uid="{00000000-0005-0000-0000-00004E390000}"/>
    <cellStyle name="Normal 2 2 3 2 3 2 6 2" xfId="14670" xr:uid="{00000000-0005-0000-0000-00004F390000}"/>
    <cellStyle name="Normal 2 2 3 2 3 2 7" xfId="14671" xr:uid="{00000000-0005-0000-0000-000050390000}"/>
    <cellStyle name="Normal 2 2 3 2 3 3" xfId="14672" xr:uid="{00000000-0005-0000-0000-000051390000}"/>
    <cellStyle name="Normal 2 2 3 2 3 3 2" xfId="14673" xr:uid="{00000000-0005-0000-0000-000052390000}"/>
    <cellStyle name="Normal 2 2 3 2 3 3 2 2" xfId="14674" xr:uid="{00000000-0005-0000-0000-000053390000}"/>
    <cellStyle name="Normal 2 2 3 2 3 3 3" xfId="14675" xr:uid="{00000000-0005-0000-0000-000054390000}"/>
    <cellStyle name="Normal 2 2 3 2 3 4" xfId="14676" xr:uid="{00000000-0005-0000-0000-000055390000}"/>
    <cellStyle name="Normal 2 2 3 2 3 4 2" xfId="14677" xr:uid="{00000000-0005-0000-0000-000056390000}"/>
    <cellStyle name="Normal 2 2 3 2 3 4 2 2" xfId="14678" xr:uid="{00000000-0005-0000-0000-000057390000}"/>
    <cellStyle name="Normal 2 2 3 2 3 4 3" xfId="14679" xr:uid="{00000000-0005-0000-0000-000058390000}"/>
    <cellStyle name="Normal 2 2 3 2 3 5" xfId="14680" xr:uid="{00000000-0005-0000-0000-000059390000}"/>
    <cellStyle name="Normal 2 2 3 2 3 5 2" xfId="14681" xr:uid="{00000000-0005-0000-0000-00005A390000}"/>
    <cellStyle name="Normal 2 2 3 2 3 5 2 2" xfId="14682" xr:uid="{00000000-0005-0000-0000-00005B390000}"/>
    <cellStyle name="Normal 2 2 3 2 3 5 3" xfId="14683" xr:uid="{00000000-0005-0000-0000-00005C390000}"/>
    <cellStyle name="Normal 2 2 3 2 3 6" xfId="14684" xr:uid="{00000000-0005-0000-0000-00005D390000}"/>
    <cellStyle name="Normal 2 2 3 2 3 6 2" xfId="14685" xr:uid="{00000000-0005-0000-0000-00005E390000}"/>
    <cellStyle name="Normal 2 2 3 2 3 7" xfId="14686" xr:uid="{00000000-0005-0000-0000-00005F390000}"/>
    <cellStyle name="Normal 2 2 3 2 3 7 2" xfId="14687" xr:uid="{00000000-0005-0000-0000-000060390000}"/>
    <cellStyle name="Normal 2 2 3 2 3 8" xfId="14688" xr:uid="{00000000-0005-0000-0000-000061390000}"/>
    <cellStyle name="Normal 2 2 3 2 4" xfId="14689" xr:uid="{00000000-0005-0000-0000-000062390000}"/>
    <cellStyle name="Normal 2 2 3 2 4 2" xfId="14690" xr:uid="{00000000-0005-0000-0000-000063390000}"/>
    <cellStyle name="Normal 2 2 3 2 4 2 2" xfId="14691" xr:uid="{00000000-0005-0000-0000-000064390000}"/>
    <cellStyle name="Normal 2 2 3 2 4 2 2 2" xfId="14692" xr:uid="{00000000-0005-0000-0000-000065390000}"/>
    <cellStyle name="Normal 2 2 3 2 4 2 3" xfId="14693" xr:uid="{00000000-0005-0000-0000-000066390000}"/>
    <cellStyle name="Normal 2 2 3 2 4 3" xfId="14694" xr:uid="{00000000-0005-0000-0000-000067390000}"/>
    <cellStyle name="Normal 2 2 3 2 4 3 2" xfId="14695" xr:uid="{00000000-0005-0000-0000-000068390000}"/>
    <cellStyle name="Normal 2 2 3 2 4 3 2 2" xfId="14696" xr:uid="{00000000-0005-0000-0000-000069390000}"/>
    <cellStyle name="Normal 2 2 3 2 4 3 3" xfId="14697" xr:uid="{00000000-0005-0000-0000-00006A390000}"/>
    <cellStyle name="Normal 2 2 3 2 4 4" xfId="14698" xr:uid="{00000000-0005-0000-0000-00006B390000}"/>
    <cellStyle name="Normal 2 2 3 2 4 4 2" xfId="14699" xr:uid="{00000000-0005-0000-0000-00006C390000}"/>
    <cellStyle name="Normal 2 2 3 2 4 4 2 2" xfId="14700" xr:uid="{00000000-0005-0000-0000-00006D390000}"/>
    <cellStyle name="Normal 2 2 3 2 4 4 3" xfId="14701" xr:uid="{00000000-0005-0000-0000-00006E390000}"/>
    <cellStyle name="Normal 2 2 3 2 4 5" xfId="14702" xr:uid="{00000000-0005-0000-0000-00006F390000}"/>
    <cellStyle name="Normal 2 2 3 2 4 5 2" xfId="14703" xr:uid="{00000000-0005-0000-0000-000070390000}"/>
    <cellStyle name="Normal 2 2 3 2 4 6" xfId="14704" xr:uid="{00000000-0005-0000-0000-000071390000}"/>
    <cellStyle name="Normal 2 2 3 2 4 6 2" xfId="14705" xr:uid="{00000000-0005-0000-0000-000072390000}"/>
    <cellStyle name="Normal 2 2 3 2 4 7" xfId="14706" xr:uid="{00000000-0005-0000-0000-000073390000}"/>
    <cellStyle name="Normal 2 2 3 2 5" xfId="14707" xr:uid="{00000000-0005-0000-0000-000074390000}"/>
    <cellStyle name="Normal 2 2 3 2 5 2" xfId="14708" xr:uid="{00000000-0005-0000-0000-000075390000}"/>
    <cellStyle name="Normal 2 2 3 2 5 2 2" xfId="14709" xr:uid="{00000000-0005-0000-0000-000076390000}"/>
    <cellStyle name="Normal 2 2 3 2 5 2 2 2" xfId="14710" xr:uid="{00000000-0005-0000-0000-000077390000}"/>
    <cellStyle name="Normal 2 2 3 2 5 2 3" xfId="14711" xr:uid="{00000000-0005-0000-0000-000078390000}"/>
    <cellStyle name="Normal 2 2 3 2 5 3" xfId="14712" xr:uid="{00000000-0005-0000-0000-000079390000}"/>
    <cellStyle name="Normal 2 2 3 2 5 3 2" xfId="14713" xr:uid="{00000000-0005-0000-0000-00007A390000}"/>
    <cellStyle name="Normal 2 2 3 2 5 3 2 2" xfId="14714" xr:uid="{00000000-0005-0000-0000-00007B390000}"/>
    <cellStyle name="Normal 2 2 3 2 5 3 3" xfId="14715" xr:uid="{00000000-0005-0000-0000-00007C390000}"/>
    <cellStyle name="Normal 2 2 3 2 5 4" xfId="14716" xr:uid="{00000000-0005-0000-0000-00007D390000}"/>
    <cellStyle name="Normal 2 2 3 2 5 4 2" xfId="14717" xr:uid="{00000000-0005-0000-0000-00007E390000}"/>
    <cellStyle name="Normal 2 2 3 2 5 4 2 2" xfId="14718" xr:uid="{00000000-0005-0000-0000-00007F390000}"/>
    <cellStyle name="Normal 2 2 3 2 5 4 3" xfId="14719" xr:uid="{00000000-0005-0000-0000-000080390000}"/>
    <cellStyle name="Normal 2 2 3 2 5 5" xfId="14720" xr:uid="{00000000-0005-0000-0000-000081390000}"/>
    <cellStyle name="Normal 2 2 3 2 5 5 2" xfId="14721" xr:uid="{00000000-0005-0000-0000-000082390000}"/>
    <cellStyle name="Normal 2 2 3 2 5 6" xfId="14722" xr:uid="{00000000-0005-0000-0000-000083390000}"/>
    <cellStyle name="Normal 2 2 3 2 5 6 2" xfId="14723" xr:uid="{00000000-0005-0000-0000-000084390000}"/>
    <cellStyle name="Normal 2 2 3 2 5 7" xfId="14724" xr:uid="{00000000-0005-0000-0000-000085390000}"/>
    <cellStyle name="Normal 2 2 3 2 6" xfId="14725" xr:uid="{00000000-0005-0000-0000-000086390000}"/>
    <cellStyle name="Normal 2 2 3 2 6 2" xfId="14726" xr:uid="{00000000-0005-0000-0000-000087390000}"/>
    <cellStyle name="Normal 2 2 3 2 6 2 2" xfId="14727" xr:uid="{00000000-0005-0000-0000-000088390000}"/>
    <cellStyle name="Normal 2 2 3 2 6 3" xfId="14728" xr:uid="{00000000-0005-0000-0000-000089390000}"/>
    <cellStyle name="Normal 2 2 3 2 7" xfId="14729" xr:uid="{00000000-0005-0000-0000-00008A390000}"/>
    <cellStyle name="Normal 2 2 3 2 7 2" xfId="14730" xr:uid="{00000000-0005-0000-0000-00008B390000}"/>
    <cellStyle name="Normal 2 2 3 2 7 2 2" xfId="14731" xr:uid="{00000000-0005-0000-0000-00008C390000}"/>
    <cellStyle name="Normal 2 2 3 2 7 3" xfId="14732" xr:uid="{00000000-0005-0000-0000-00008D390000}"/>
    <cellStyle name="Normal 2 2 3 2 8" xfId="14733" xr:uid="{00000000-0005-0000-0000-00008E390000}"/>
    <cellStyle name="Normal 2 2 3 2 8 2" xfId="14734" xr:uid="{00000000-0005-0000-0000-00008F390000}"/>
    <cellStyle name="Normal 2 2 3 2 8 2 2" xfId="14735" xr:uid="{00000000-0005-0000-0000-000090390000}"/>
    <cellStyle name="Normal 2 2 3 2 8 3" xfId="14736" xr:uid="{00000000-0005-0000-0000-000091390000}"/>
    <cellStyle name="Normal 2 2 3 2 9" xfId="14737" xr:uid="{00000000-0005-0000-0000-000092390000}"/>
    <cellStyle name="Normal 2 2 3 2 9 2" xfId="14738" xr:uid="{00000000-0005-0000-0000-000093390000}"/>
    <cellStyle name="Normal 2 2 3 3" xfId="14739" xr:uid="{00000000-0005-0000-0000-000094390000}"/>
    <cellStyle name="Normal 2 2 3 3 10" xfId="14740" xr:uid="{00000000-0005-0000-0000-000095390000}"/>
    <cellStyle name="Normal 2 2 3 3 10 2" xfId="14741" xr:uid="{00000000-0005-0000-0000-000096390000}"/>
    <cellStyle name="Normal 2 2 3 3 11" xfId="14742" xr:uid="{00000000-0005-0000-0000-000097390000}"/>
    <cellStyle name="Normal 2 2 3 3 2" xfId="14743" xr:uid="{00000000-0005-0000-0000-000098390000}"/>
    <cellStyle name="Normal 2 2 3 3 2 2" xfId="14744" xr:uid="{00000000-0005-0000-0000-000099390000}"/>
    <cellStyle name="Normal 2 2 3 3 2 2 2" xfId="14745" xr:uid="{00000000-0005-0000-0000-00009A390000}"/>
    <cellStyle name="Normal 2 2 3 3 2 2 2 2" xfId="14746" xr:uid="{00000000-0005-0000-0000-00009B390000}"/>
    <cellStyle name="Normal 2 2 3 3 2 2 2 2 2" xfId="14747" xr:uid="{00000000-0005-0000-0000-00009C390000}"/>
    <cellStyle name="Normal 2 2 3 3 2 2 2 3" xfId="14748" xr:uid="{00000000-0005-0000-0000-00009D390000}"/>
    <cellStyle name="Normal 2 2 3 3 2 2 3" xfId="14749" xr:uid="{00000000-0005-0000-0000-00009E390000}"/>
    <cellStyle name="Normal 2 2 3 3 2 2 3 2" xfId="14750" xr:uid="{00000000-0005-0000-0000-00009F390000}"/>
    <cellStyle name="Normal 2 2 3 3 2 2 3 2 2" xfId="14751" xr:uid="{00000000-0005-0000-0000-0000A0390000}"/>
    <cellStyle name="Normal 2 2 3 3 2 2 3 3" xfId="14752" xr:uid="{00000000-0005-0000-0000-0000A1390000}"/>
    <cellStyle name="Normal 2 2 3 3 2 2 4" xfId="14753" xr:uid="{00000000-0005-0000-0000-0000A2390000}"/>
    <cellStyle name="Normal 2 2 3 3 2 2 4 2" xfId="14754" xr:uid="{00000000-0005-0000-0000-0000A3390000}"/>
    <cellStyle name="Normal 2 2 3 3 2 2 4 2 2" xfId="14755" xr:uid="{00000000-0005-0000-0000-0000A4390000}"/>
    <cellStyle name="Normal 2 2 3 3 2 2 4 3" xfId="14756" xr:uid="{00000000-0005-0000-0000-0000A5390000}"/>
    <cellStyle name="Normal 2 2 3 3 2 2 5" xfId="14757" xr:uid="{00000000-0005-0000-0000-0000A6390000}"/>
    <cellStyle name="Normal 2 2 3 3 2 2 5 2" xfId="14758" xr:uid="{00000000-0005-0000-0000-0000A7390000}"/>
    <cellStyle name="Normal 2 2 3 3 2 2 6" xfId="14759" xr:uid="{00000000-0005-0000-0000-0000A8390000}"/>
    <cellStyle name="Normal 2 2 3 3 2 2 6 2" xfId="14760" xr:uid="{00000000-0005-0000-0000-0000A9390000}"/>
    <cellStyle name="Normal 2 2 3 3 2 2 7" xfId="14761" xr:uid="{00000000-0005-0000-0000-0000AA390000}"/>
    <cellStyle name="Normal 2 2 3 3 2 3" xfId="14762" xr:uid="{00000000-0005-0000-0000-0000AB390000}"/>
    <cellStyle name="Normal 2 2 3 3 2 3 2" xfId="14763" xr:uid="{00000000-0005-0000-0000-0000AC390000}"/>
    <cellStyle name="Normal 2 2 3 3 2 3 2 2" xfId="14764" xr:uid="{00000000-0005-0000-0000-0000AD390000}"/>
    <cellStyle name="Normal 2 2 3 3 2 3 2 2 2" xfId="14765" xr:uid="{00000000-0005-0000-0000-0000AE390000}"/>
    <cellStyle name="Normal 2 2 3 3 2 3 2 3" xfId="14766" xr:uid="{00000000-0005-0000-0000-0000AF390000}"/>
    <cellStyle name="Normal 2 2 3 3 2 3 3" xfId="14767" xr:uid="{00000000-0005-0000-0000-0000B0390000}"/>
    <cellStyle name="Normal 2 2 3 3 2 3 3 2" xfId="14768" xr:uid="{00000000-0005-0000-0000-0000B1390000}"/>
    <cellStyle name="Normal 2 2 3 3 2 3 3 2 2" xfId="14769" xr:uid="{00000000-0005-0000-0000-0000B2390000}"/>
    <cellStyle name="Normal 2 2 3 3 2 3 3 3" xfId="14770" xr:uid="{00000000-0005-0000-0000-0000B3390000}"/>
    <cellStyle name="Normal 2 2 3 3 2 3 4" xfId="14771" xr:uid="{00000000-0005-0000-0000-0000B4390000}"/>
    <cellStyle name="Normal 2 2 3 3 2 3 4 2" xfId="14772" xr:uid="{00000000-0005-0000-0000-0000B5390000}"/>
    <cellStyle name="Normal 2 2 3 3 2 3 4 2 2" xfId="14773" xr:uid="{00000000-0005-0000-0000-0000B6390000}"/>
    <cellStyle name="Normal 2 2 3 3 2 3 4 3" xfId="14774" xr:uid="{00000000-0005-0000-0000-0000B7390000}"/>
    <cellStyle name="Normal 2 2 3 3 2 3 5" xfId="14775" xr:uid="{00000000-0005-0000-0000-0000B8390000}"/>
    <cellStyle name="Normal 2 2 3 3 2 3 5 2" xfId="14776" xr:uid="{00000000-0005-0000-0000-0000B9390000}"/>
    <cellStyle name="Normal 2 2 3 3 2 3 6" xfId="14777" xr:uid="{00000000-0005-0000-0000-0000BA390000}"/>
    <cellStyle name="Normal 2 2 3 3 2 3 6 2" xfId="14778" xr:uid="{00000000-0005-0000-0000-0000BB390000}"/>
    <cellStyle name="Normal 2 2 3 3 2 3 7" xfId="14779" xr:uid="{00000000-0005-0000-0000-0000BC390000}"/>
    <cellStyle name="Normal 2 2 3 3 2 4" xfId="14780" xr:uid="{00000000-0005-0000-0000-0000BD390000}"/>
    <cellStyle name="Normal 2 2 3 3 2 4 2" xfId="14781" xr:uid="{00000000-0005-0000-0000-0000BE390000}"/>
    <cellStyle name="Normal 2 2 3 3 2 4 2 2" xfId="14782" xr:uid="{00000000-0005-0000-0000-0000BF390000}"/>
    <cellStyle name="Normal 2 2 3 3 2 4 3" xfId="14783" xr:uid="{00000000-0005-0000-0000-0000C0390000}"/>
    <cellStyle name="Normal 2 2 3 3 2 5" xfId="14784" xr:uid="{00000000-0005-0000-0000-0000C1390000}"/>
    <cellStyle name="Normal 2 2 3 3 2 5 2" xfId="14785" xr:uid="{00000000-0005-0000-0000-0000C2390000}"/>
    <cellStyle name="Normal 2 2 3 3 2 5 2 2" xfId="14786" xr:uid="{00000000-0005-0000-0000-0000C3390000}"/>
    <cellStyle name="Normal 2 2 3 3 2 5 3" xfId="14787" xr:uid="{00000000-0005-0000-0000-0000C4390000}"/>
    <cellStyle name="Normal 2 2 3 3 2 6" xfId="14788" xr:uid="{00000000-0005-0000-0000-0000C5390000}"/>
    <cellStyle name="Normal 2 2 3 3 2 6 2" xfId="14789" xr:uid="{00000000-0005-0000-0000-0000C6390000}"/>
    <cellStyle name="Normal 2 2 3 3 2 6 2 2" xfId="14790" xr:uid="{00000000-0005-0000-0000-0000C7390000}"/>
    <cellStyle name="Normal 2 2 3 3 2 6 3" xfId="14791" xr:uid="{00000000-0005-0000-0000-0000C8390000}"/>
    <cellStyle name="Normal 2 2 3 3 2 7" xfId="14792" xr:uid="{00000000-0005-0000-0000-0000C9390000}"/>
    <cellStyle name="Normal 2 2 3 3 2 7 2" xfId="14793" xr:uid="{00000000-0005-0000-0000-0000CA390000}"/>
    <cellStyle name="Normal 2 2 3 3 2 8" xfId="14794" xr:uid="{00000000-0005-0000-0000-0000CB390000}"/>
    <cellStyle name="Normal 2 2 3 3 2 8 2" xfId="14795" xr:uid="{00000000-0005-0000-0000-0000CC390000}"/>
    <cellStyle name="Normal 2 2 3 3 2 9" xfId="14796" xr:uid="{00000000-0005-0000-0000-0000CD390000}"/>
    <cellStyle name="Normal 2 2 3 3 3" xfId="14797" xr:uid="{00000000-0005-0000-0000-0000CE390000}"/>
    <cellStyle name="Normal 2 2 3 3 3 2" xfId="14798" xr:uid="{00000000-0005-0000-0000-0000CF390000}"/>
    <cellStyle name="Normal 2 2 3 3 3 2 2" xfId="14799" xr:uid="{00000000-0005-0000-0000-0000D0390000}"/>
    <cellStyle name="Normal 2 2 3 3 3 2 2 2" xfId="14800" xr:uid="{00000000-0005-0000-0000-0000D1390000}"/>
    <cellStyle name="Normal 2 2 3 3 3 2 2 2 2" xfId="14801" xr:uid="{00000000-0005-0000-0000-0000D2390000}"/>
    <cellStyle name="Normal 2 2 3 3 3 2 2 3" xfId="14802" xr:uid="{00000000-0005-0000-0000-0000D3390000}"/>
    <cellStyle name="Normal 2 2 3 3 3 2 3" xfId="14803" xr:uid="{00000000-0005-0000-0000-0000D4390000}"/>
    <cellStyle name="Normal 2 2 3 3 3 2 3 2" xfId="14804" xr:uid="{00000000-0005-0000-0000-0000D5390000}"/>
    <cellStyle name="Normal 2 2 3 3 3 2 3 2 2" xfId="14805" xr:uid="{00000000-0005-0000-0000-0000D6390000}"/>
    <cellStyle name="Normal 2 2 3 3 3 2 3 3" xfId="14806" xr:uid="{00000000-0005-0000-0000-0000D7390000}"/>
    <cellStyle name="Normal 2 2 3 3 3 2 4" xfId="14807" xr:uid="{00000000-0005-0000-0000-0000D8390000}"/>
    <cellStyle name="Normal 2 2 3 3 3 2 4 2" xfId="14808" xr:uid="{00000000-0005-0000-0000-0000D9390000}"/>
    <cellStyle name="Normal 2 2 3 3 3 2 4 2 2" xfId="14809" xr:uid="{00000000-0005-0000-0000-0000DA390000}"/>
    <cellStyle name="Normal 2 2 3 3 3 2 4 3" xfId="14810" xr:uid="{00000000-0005-0000-0000-0000DB390000}"/>
    <cellStyle name="Normal 2 2 3 3 3 2 5" xfId="14811" xr:uid="{00000000-0005-0000-0000-0000DC390000}"/>
    <cellStyle name="Normal 2 2 3 3 3 2 5 2" xfId="14812" xr:uid="{00000000-0005-0000-0000-0000DD390000}"/>
    <cellStyle name="Normal 2 2 3 3 3 2 6" xfId="14813" xr:uid="{00000000-0005-0000-0000-0000DE390000}"/>
    <cellStyle name="Normal 2 2 3 3 3 2 6 2" xfId="14814" xr:uid="{00000000-0005-0000-0000-0000DF390000}"/>
    <cellStyle name="Normal 2 2 3 3 3 2 7" xfId="14815" xr:uid="{00000000-0005-0000-0000-0000E0390000}"/>
    <cellStyle name="Normal 2 2 3 3 3 3" xfId="14816" xr:uid="{00000000-0005-0000-0000-0000E1390000}"/>
    <cellStyle name="Normal 2 2 3 3 3 3 2" xfId="14817" xr:uid="{00000000-0005-0000-0000-0000E2390000}"/>
    <cellStyle name="Normal 2 2 3 3 3 3 2 2" xfId="14818" xr:uid="{00000000-0005-0000-0000-0000E3390000}"/>
    <cellStyle name="Normal 2 2 3 3 3 3 3" xfId="14819" xr:uid="{00000000-0005-0000-0000-0000E4390000}"/>
    <cellStyle name="Normal 2 2 3 3 3 4" xfId="14820" xr:uid="{00000000-0005-0000-0000-0000E5390000}"/>
    <cellStyle name="Normal 2 2 3 3 3 4 2" xfId="14821" xr:uid="{00000000-0005-0000-0000-0000E6390000}"/>
    <cellStyle name="Normal 2 2 3 3 3 4 2 2" xfId="14822" xr:uid="{00000000-0005-0000-0000-0000E7390000}"/>
    <cellStyle name="Normal 2 2 3 3 3 4 3" xfId="14823" xr:uid="{00000000-0005-0000-0000-0000E8390000}"/>
    <cellStyle name="Normal 2 2 3 3 3 5" xfId="14824" xr:uid="{00000000-0005-0000-0000-0000E9390000}"/>
    <cellStyle name="Normal 2 2 3 3 3 5 2" xfId="14825" xr:uid="{00000000-0005-0000-0000-0000EA390000}"/>
    <cellStyle name="Normal 2 2 3 3 3 5 2 2" xfId="14826" xr:uid="{00000000-0005-0000-0000-0000EB390000}"/>
    <cellStyle name="Normal 2 2 3 3 3 5 3" xfId="14827" xr:uid="{00000000-0005-0000-0000-0000EC390000}"/>
    <cellStyle name="Normal 2 2 3 3 3 6" xfId="14828" xr:uid="{00000000-0005-0000-0000-0000ED390000}"/>
    <cellStyle name="Normal 2 2 3 3 3 6 2" xfId="14829" xr:uid="{00000000-0005-0000-0000-0000EE390000}"/>
    <cellStyle name="Normal 2 2 3 3 3 7" xfId="14830" xr:uid="{00000000-0005-0000-0000-0000EF390000}"/>
    <cellStyle name="Normal 2 2 3 3 3 7 2" xfId="14831" xr:uid="{00000000-0005-0000-0000-0000F0390000}"/>
    <cellStyle name="Normal 2 2 3 3 3 8" xfId="14832" xr:uid="{00000000-0005-0000-0000-0000F1390000}"/>
    <cellStyle name="Normal 2 2 3 3 4" xfId="14833" xr:uid="{00000000-0005-0000-0000-0000F2390000}"/>
    <cellStyle name="Normal 2 2 3 3 4 2" xfId="14834" xr:uid="{00000000-0005-0000-0000-0000F3390000}"/>
    <cellStyle name="Normal 2 2 3 3 4 2 2" xfId="14835" xr:uid="{00000000-0005-0000-0000-0000F4390000}"/>
    <cellStyle name="Normal 2 2 3 3 4 2 2 2" xfId="14836" xr:uid="{00000000-0005-0000-0000-0000F5390000}"/>
    <cellStyle name="Normal 2 2 3 3 4 2 3" xfId="14837" xr:uid="{00000000-0005-0000-0000-0000F6390000}"/>
    <cellStyle name="Normal 2 2 3 3 4 3" xfId="14838" xr:uid="{00000000-0005-0000-0000-0000F7390000}"/>
    <cellStyle name="Normal 2 2 3 3 4 3 2" xfId="14839" xr:uid="{00000000-0005-0000-0000-0000F8390000}"/>
    <cellStyle name="Normal 2 2 3 3 4 3 2 2" xfId="14840" xr:uid="{00000000-0005-0000-0000-0000F9390000}"/>
    <cellStyle name="Normal 2 2 3 3 4 3 3" xfId="14841" xr:uid="{00000000-0005-0000-0000-0000FA390000}"/>
    <cellStyle name="Normal 2 2 3 3 4 4" xfId="14842" xr:uid="{00000000-0005-0000-0000-0000FB390000}"/>
    <cellStyle name="Normal 2 2 3 3 4 4 2" xfId="14843" xr:uid="{00000000-0005-0000-0000-0000FC390000}"/>
    <cellStyle name="Normal 2 2 3 3 4 4 2 2" xfId="14844" xr:uid="{00000000-0005-0000-0000-0000FD390000}"/>
    <cellStyle name="Normal 2 2 3 3 4 4 3" xfId="14845" xr:uid="{00000000-0005-0000-0000-0000FE390000}"/>
    <cellStyle name="Normal 2 2 3 3 4 5" xfId="14846" xr:uid="{00000000-0005-0000-0000-0000FF390000}"/>
    <cellStyle name="Normal 2 2 3 3 4 5 2" xfId="14847" xr:uid="{00000000-0005-0000-0000-0000003A0000}"/>
    <cellStyle name="Normal 2 2 3 3 4 6" xfId="14848" xr:uid="{00000000-0005-0000-0000-0000013A0000}"/>
    <cellStyle name="Normal 2 2 3 3 4 6 2" xfId="14849" xr:uid="{00000000-0005-0000-0000-0000023A0000}"/>
    <cellStyle name="Normal 2 2 3 3 4 7" xfId="14850" xr:uid="{00000000-0005-0000-0000-0000033A0000}"/>
    <cellStyle name="Normal 2 2 3 3 5" xfId="14851" xr:uid="{00000000-0005-0000-0000-0000043A0000}"/>
    <cellStyle name="Normal 2 2 3 3 5 2" xfId="14852" xr:uid="{00000000-0005-0000-0000-0000053A0000}"/>
    <cellStyle name="Normal 2 2 3 3 5 2 2" xfId="14853" xr:uid="{00000000-0005-0000-0000-0000063A0000}"/>
    <cellStyle name="Normal 2 2 3 3 5 2 2 2" xfId="14854" xr:uid="{00000000-0005-0000-0000-0000073A0000}"/>
    <cellStyle name="Normal 2 2 3 3 5 2 3" xfId="14855" xr:uid="{00000000-0005-0000-0000-0000083A0000}"/>
    <cellStyle name="Normal 2 2 3 3 5 3" xfId="14856" xr:uid="{00000000-0005-0000-0000-0000093A0000}"/>
    <cellStyle name="Normal 2 2 3 3 5 3 2" xfId="14857" xr:uid="{00000000-0005-0000-0000-00000A3A0000}"/>
    <cellStyle name="Normal 2 2 3 3 5 3 2 2" xfId="14858" xr:uid="{00000000-0005-0000-0000-00000B3A0000}"/>
    <cellStyle name="Normal 2 2 3 3 5 3 3" xfId="14859" xr:uid="{00000000-0005-0000-0000-00000C3A0000}"/>
    <cellStyle name="Normal 2 2 3 3 5 4" xfId="14860" xr:uid="{00000000-0005-0000-0000-00000D3A0000}"/>
    <cellStyle name="Normal 2 2 3 3 5 4 2" xfId="14861" xr:uid="{00000000-0005-0000-0000-00000E3A0000}"/>
    <cellStyle name="Normal 2 2 3 3 5 4 2 2" xfId="14862" xr:uid="{00000000-0005-0000-0000-00000F3A0000}"/>
    <cellStyle name="Normal 2 2 3 3 5 4 3" xfId="14863" xr:uid="{00000000-0005-0000-0000-0000103A0000}"/>
    <cellStyle name="Normal 2 2 3 3 5 5" xfId="14864" xr:uid="{00000000-0005-0000-0000-0000113A0000}"/>
    <cellStyle name="Normal 2 2 3 3 5 5 2" xfId="14865" xr:uid="{00000000-0005-0000-0000-0000123A0000}"/>
    <cellStyle name="Normal 2 2 3 3 5 6" xfId="14866" xr:uid="{00000000-0005-0000-0000-0000133A0000}"/>
    <cellStyle name="Normal 2 2 3 3 5 6 2" xfId="14867" xr:uid="{00000000-0005-0000-0000-0000143A0000}"/>
    <cellStyle name="Normal 2 2 3 3 5 7" xfId="14868" xr:uid="{00000000-0005-0000-0000-0000153A0000}"/>
    <cellStyle name="Normal 2 2 3 3 6" xfId="14869" xr:uid="{00000000-0005-0000-0000-0000163A0000}"/>
    <cellStyle name="Normal 2 2 3 3 6 2" xfId="14870" xr:uid="{00000000-0005-0000-0000-0000173A0000}"/>
    <cellStyle name="Normal 2 2 3 3 6 2 2" xfId="14871" xr:uid="{00000000-0005-0000-0000-0000183A0000}"/>
    <cellStyle name="Normal 2 2 3 3 6 3" xfId="14872" xr:uid="{00000000-0005-0000-0000-0000193A0000}"/>
    <cellStyle name="Normal 2 2 3 3 7" xfId="14873" xr:uid="{00000000-0005-0000-0000-00001A3A0000}"/>
    <cellStyle name="Normal 2 2 3 3 7 2" xfId="14874" xr:uid="{00000000-0005-0000-0000-00001B3A0000}"/>
    <cellStyle name="Normal 2 2 3 3 7 2 2" xfId="14875" xr:uid="{00000000-0005-0000-0000-00001C3A0000}"/>
    <cellStyle name="Normal 2 2 3 3 7 3" xfId="14876" xr:uid="{00000000-0005-0000-0000-00001D3A0000}"/>
    <cellStyle name="Normal 2 2 3 3 8" xfId="14877" xr:uid="{00000000-0005-0000-0000-00001E3A0000}"/>
    <cellStyle name="Normal 2 2 3 3 8 2" xfId="14878" xr:uid="{00000000-0005-0000-0000-00001F3A0000}"/>
    <cellStyle name="Normal 2 2 3 3 8 2 2" xfId="14879" xr:uid="{00000000-0005-0000-0000-0000203A0000}"/>
    <cellStyle name="Normal 2 2 3 3 8 3" xfId="14880" xr:uid="{00000000-0005-0000-0000-0000213A0000}"/>
    <cellStyle name="Normal 2 2 3 3 9" xfId="14881" xr:uid="{00000000-0005-0000-0000-0000223A0000}"/>
    <cellStyle name="Normal 2 2 3 3 9 2" xfId="14882" xr:uid="{00000000-0005-0000-0000-0000233A0000}"/>
    <cellStyle name="Normal 2 2 3 4" xfId="14883" xr:uid="{00000000-0005-0000-0000-0000243A0000}"/>
    <cellStyle name="Normal 2 2 3 4 2" xfId="14884" xr:uid="{00000000-0005-0000-0000-0000253A0000}"/>
    <cellStyle name="Normal 2 2 3 4 2 2" xfId="14885" xr:uid="{00000000-0005-0000-0000-0000263A0000}"/>
    <cellStyle name="Normal 2 2 3 4 2 2 2" xfId="14886" xr:uid="{00000000-0005-0000-0000-0000273A0000}"/>
    <cellStyle name="Normal 2 2 3 4 2 2 2 2" xfId="14887" xr:uid="{00000000-0005-0000-0000-0000283A0000}"/>
    <cellStyle name="Normal 2 2 3 4 2 2 3" xfId="14888" xr:uid="{00000000-0005-0000-0000-0000293A0000}"/>
    <cellStyle name="Normal 2 2 3 4 2 3" xfId="14889" xr:uid="{00000000-0005-0000-0000-00002A3A0000}"/>
    <cellStyle name="Normal 2 2 3 4 2 3 2" xfId="14890" xr:uid="{00000000-0005-0000-0000-00002B3A0000}"/>
    <cellStyle name="Normal 2 2 3 4 2 3 2 2" xfId="14891" xr:uid="{00000000-0005-0000-0000-00002C3A0000}"/>
    <cellStyle name="Normal 2 2 3 4 2 3 3" xfId="14892" xr:uid="{00000000-0005-0000-0000-00002D3A0000}"/>
    <cellStyle name="Normal 2 2 3 4 2 4" xfId="14893" xr:uid="{00000000-0005-0000-0000-00002E3A0000}"/>
    <cellStyle name="Normal 2 2 3 4 2 4 2" xfId="14894" xr:uid="{00000000-0005-0000-0000-00002F3A0000}"/>
    <cellStyle name="Normal 2 2 3 4 2 4 2 2" xfId="14895" xr:uid="{00000000-0005-0000-0000-0000303A0000}"/>
    <cellStyle name="Normal 2 2 3 4 2 4 3" xfId="14896" xr:uid="{00000000-0005-0000-0000-0000313A0000}"/>
    <cellStyle name="Normal 2 2 3 4 2 5" xfId="14897" xr:uid="{00000000-0005-0000-0000-0000323A0000}"/>
    <cellStyle name="Normal 2 2 3 4 2 5 2" xfId="14898" xr:uid="{00000000-0005-0000-0000-0000333A0000}"/>
    <cellStyle name="Normal 2 2 3 4 2 6" xfId="14899" xr:uid="{00000000-0005-0000-0000-0000343A0000}"/>
    <cellStyle name="Normal 2 2 3 4 2 6 2" xfId="14900" xr:uid="{00000000-0005-0000-0000-0000353A0000}"/>
    <cellStyle name="Normal 2 2 3 4 2 7" xfId="14901" xr:uid="{00000000-0005-0000-0000-0000363A0000}"/>
    <cellStyle name="Normal 2 2 3 4 3" xfId="14902" xr:uid="{00000000-0005-0000-0000-0000373A0000}"/>
    <cellStyle name="Normal 2 2 3 4 3 2" xfId="14903" xr:uid="{00000000-0005-0000-0000-0000383A0000}"/>
    <cellStyle name="Normal 2 2 3 4 3 2 2" xfId="14904" xr:uid="{00000000-0005-0000-0000-0000393A0000}"/>
    <cellStyle name="Normal 2 2 3 4 3 2 2 2" xfId="14905" xr:uid="{00000000-0005-0000-0000-00003A3A0000}"/>
    <cellStyle name="Normal 2 2 3 4 3 2 3" xfId="14906" xr:uid="{00000000-0005-0000-0000-00003B3A0000}"/>
    <cellStyle name="Normal 2 2 3 4 3 3" xfId="14907" xr:uid="{00000000-0005-0000-0000-00003C3A0000}"/>
    <cellStyle name="Normal 2 2 3 4 3 3 2" xfId="14908" xr:uid="{00000000-0005-0000-0000-00003D3A0000}"/>
    <cellStyle name="Normal 2 2 3 4 3 3 2 2" xfId="14909" xr:uid="{00000000-0005-0000-0000-00003E3A0000}"/>
    <cellStyle name="Normal 2 2 3 4 3 3 3" xfId="14910" xr:uid="{00000000-0005-0000-0000-00003F3A0000}"/>
    <cellStyle name="Normal 2 2 3 4 3 4" xfId="14911" xr:uid="{00000000-0005-0000-0000-0000403A0000}"/>
    <cellStyle name="Normal 2 2 3 4 3 4 2" xfId="14912" xr:uid="{00000000-0005-0000-0000-0000413A0000}"/>
    <cellStyle name="Normal 2 2 3 4 3 4 2 2" xfId="14913" xr:uid="{00000000-0005-0000-0000-0000423A0000}"/>
    <cellStyle name="Normal 2 2 3 4 3 4 3" xfId="14914" xr:uid="{00000000-0005-0000-0000-0000433A0000}"/>
    <cellStyle name="Normal 2 2 3 4 3 5" xfId="14915" xr:uid="{00000000-0005-0000-0000-0000443A0000}"/>
    <cellStyle name="Normal 2 2 3 4 3 5 2" xfId="14916" xr:uid="{00000000-0005-0000-0000-0000453A0000}"/>
    <cellStyle name="Normal 2 2 3 4 3 6" xfId="14917" xr:uid="{00000000-0005-0000-0000-0000463A0000}"/>
    <cellStyle name="Normal 2 2 3 4 3 6 2" xfId="14918" xr:uid="{00000000-0005-0000-0000-0000473A0000}"/>
    <cellStyle name="Normal 2 2 3 4 3 7" xfId="14919" xr:uid="{00000000-0005-0000-0000-0000483A0000}"/>
    <cellStyle name="Normal 2 2 3 4 4" xfId="14920" xr:uid="{00000000-0005-0000-0000-0000493A0000}"/>
    <cellStyle name="Normal 2 2 3 4 4 2" xfId="14921" xr:uid="{00000000-0005-0000-0000-00004A3A0000}"/>
    <cellStyle name="Normal 2 2 3 4 4 2 2" xfId="14922" xr:uid="{00000000-0005-0000-0000-00004B3A0000}"/>
    <cellStyle name="Normal 2 2 3 4 4 3" xfId="14923" xr:uid="{00000000-0005-0000-0000-00004C3A0000}"/>
    <cellStyle name="Normal 2 2 3 4 5" xfId="14924" xr:uid="{00000000-0005-0000-0000-00004D3A0000}"/>
    <cellStyle name="Normal 2 2 3 4 5 2" xfId="14925" xr:uid="{00000000-0005-0000-0000-00004E3A0000}"/>
    <cellStyle name="Normal 2 2 3 4 5 2 2" xfId="14926" xr:uid="{00000000-0005-0000-0000-00004F3A0000}"/>
    <cellStyle name="Normal 2 2 3 4 5 3" xfId="14927" xr:uid="{00000000-0005-0000-0000-0000503A0000}"/>
    <cellStyle name="Normal 2 2 3 4 6" xfId="14928" xr:uid="{00000000-0005-0000-0000-0000513A0000}"/>
    <cellStyle name="Normal 2 2 3 4 6 2" xfId="14929" xr:uid="{00000000-0005-0000-0000-0000523A0000}"/>
    <cellStyle name="Normal 2 2 3 4 6 2 2" xfId="14930" xr:uid="{00000000-0005-0000-0000-0000533A0000}"/>
    <cellStyle name="Normal 2 2 3 4 6 3" xfId="14931" xr:uid="{00000000-0005-0000-0000-0000543A0000}"/>
    <cellStyle name="Normal 2 2 3 4 7" xfId="14932" xr:uid="{00000000-0005-0000-0000-0000553A0000}"/>
    <cellStyle name="Normal 2 2 3 4 7 2" xfId="14933" xr:uid="{00000000-0005-0000-0000-0000563A0000}"/>
    <cellStyle name="Normal 2 2 3 4 8" xfId="14934" xr:uid="{00000000-0005-0000-0000-0000573A0000}"/>
    <cellStyle name="Normal 2 2 3 4 8 2" xfId="14935" xr:uid="{00000000-0005-0000-0000-0000583A0000}"/>
    <cellStyle name="Normal 2 2 3 4 9" xfId="14936" xr:uid="{00000000-0005-0000-0000-0000593A0000}"/>
    <cellStyle name="Normal 2 2 3 5" xfId="14937" xr:uid="{00000000-0005-0000-0000-00005A3A0000}"/>
    <cellStyle name="Normal 2 2 3 5 2" xfId="14938" xr:uid="{00000000-0005-0000-0000-00005B3A0000}"/>
    <cellStyle name="Normal 2 2 3 5 2 2" xfId="14939" xr:uid="{00000000-0005-0000-0000-00005C3A0000}"/>
    <cellStyle name="Normal 2 2 3 5 2 2 2" xfId="14940" xr:uid="{00000000-0005-0000-0000-00005D3A0000}"/>
    <cellStyle name="Normal 2 2 3 5 2 2 2 2" xfId="14941" xr:uid="{00000000-0005-0000-0000-00005E3A0000}"/>
    <cellStyle name="Normal 2 2 3 5 2 2 3" xfId="14942" xr:uid="{00000000-0005-0000-0000-00005F3A0000}"/>
    <cellStyle name="Normal 2 2 3 5 2 3" xfId="14943" xr:uid="{00000000-0005-0000-0000-0000603A0000}"/>
    <cellStyle name="Normal 2 2 3 5 2 3 2" xfId="14944" xr:uid="{00000000-0005-0000-0000-0000613A0000}"/>
    <cellStyle name="Normal 2 2 3 5 2 3 2 2" xfId="14945" xr:uid="{00000000-0005-0000-0000-0000623A0000}"/>
    <cellStyle name="Normal 2 2 3 5 2 3 3" xfId="14946" xr:uid="{00000000-0005-0000-0000-0000633A0000}"/>
    <cellStyle name="Normal 2 2 3 5 2 4" xfId="14947" xr:uid="{00000000-0005-0000-0000-0000643A0000}"/>
    <cellStyle name="Normal 2 2 3 5 2 4 2" xfId="14948" xr:uid="{00000000-0005-0000-0000-0000653A0000}"/>
    <cellStyle name="Normal 2 2 3 5 2 4 2 2" xfId="14949" xr:uid="{00000000-0005-0000-0000-0000663A0000}"/>
    <cellStyle name="Normal 2 2 3 5 2 4 3" xfId="14950" xr:uid="{00000000-0005-0000-0000-0000673A0000}"/>
    <cellStyle name="Normal 2 2 3 5 2 5" xfId="14951" xr:uid="{00000000-0005-0000-0000-0000683A0000}"/>
    <cellStyle name="Normal 2 2 3 5 2 5 2" xfId="14952" xr:uid="{00000000-0005-0000-0000-0000693A0000}"/>
    <cellStyle name="Normal 2 2 3 5 2 6" xfId="14953" xr:uid="{00000000-0005-0000-0000-00006A3A0000}"/>
    <cellStyle name="Normal 2 2 3 5 2 6 2" xfId="14954" xr:uid="{00000000-0005-0000-0000-00006B3A0000}"/>
    <cellStyle name="Normal 2 2 3 5 2 7" xfId="14955" xr:uid="{00000000-0005-0000-0000-00006C3A0000}"/>
    <cellStyle name="Normal 2 2 3 5 3" xfId="14956" xr:uid="{00000000-0005-0000-0000-00006D3A0000}"/>
    <cellStyle name="Normal 2 2 3 5 3 2" xfId="14957" xr:uid="{00000000-0005-0000-0000-00006E3A0000}"/>
    <cellStyle name="Normal 2 2 3 5 3 2 2" xfId="14958" xr:uid="{00000000-0005-0000-0000-00006F3A0000}"/>
    <cellStyle name="Normal 2 2 3 5 3 3" xfId="14959" xr:uid="{00000000-0005-0000-0000-0000703A0000}"/>
    <cellStyle name="Normal 2 2 3 5 4" xfId="14960" xr:uid="{00000000-0005-0000-0000-0000713A0000}"/>
    <cellStyle name="Normal 2 2 3 5 4 2" xfId="14961" xr:uid="{00000000-0005-0000-0000-0000723A0000}"/>
    <cellStyle name="Normal 2 2 3 5 4 2 2" xfId="14962" xr:uid="{00000000-0005-0000-0000-0000733A0000}"/>
    <cellStyle name="Normal 2 2 3 5 4 3" xfId="14963" xr:uid="{00000000-0005-0000-0000-0000743A0000}"/>
    <cellStyle name="Normal 2 2 3 5 5" xfId="14964" xr:uid="{00000000-0005-0000-0000-0000753A0000}"/>
    <cellStyle name="Normal 2 2 3 5 5 2" xfId="14965" xr:uid="{00000000-0005-0000-0000-0000763A0000}"/>
    <cellStyle name="Normal 2 2 3 5 5 2 2" xfId="14966" xr:uid="{00000000-0005-0000-0000-0000773A0000}"/>
    <cellStyle name="Normal 2 2 3 5 5 3" xfId="14967" xr:uid="{00000000-0005-0000-0000-0000783A0000}"/>
    <cellStyle name="Normal 2 2 3 5 6" xfId="14968" xr:uid="{00000000-0005-0000-0000-0000793A0000}"/>
    <cellStyle name="Normal 2 2 3 5 6 2" xfId="14969" xr:uid="{00000000-0005-0000-0000-00007A3A0000}"/>
    <cellStyle name="Normal 2 2 3 5 7" xfId="14970" xr:uid="{00000000-0005-0000-0000-00007B3A0000}"/>
    <cellStyle name="Normal 2 2 3 5 7 2" xfId="14971" xr:uid="{00000000-0005-0000-0000-00007C3A0000}"/>
    <cellStyle name="Normal 2 2 3 5 8" xfId="14972" xr:uid="{00000000-0005-0000-0000-00007D3A0000}"/>
    <cellStyle name="Normal 2 2 3 6" xfId="14973" xr:uid="{00000000-0005-0000-0000-00007E3A0000}"/>
    <cellStyle name="Normal 2 2 3 6 2" xfId="14974" xr:uid="{00000000-0005-0000-0000-00007F3A0000}"/>
    <cellStyle name="Normal 2 2 3 6 2 2" xfId="14975" xr:uid="{00000000-0005-0000-0000-0000803A0000}"/>
    <cellStyle name="Normal 2 2 3 6 2 2 2" xfId="14976" xr:uid="{00000000-0005-0000-0000-0000813A0000}"/>
    <cellStyle name="Normal 2 2 3 6 2 3" xfId="14977" xr:uid="{00000000-0005-0000-0000-0000823A0000}"/>
    <cellStyle name="Normal 2 2 3 6 3" xfId="14978" xr:uid="{00000000-0005-0000-0000-0000833A0000}"/>
    <cellStyle name="Normal 2 2 3 6 3 2" xfId="14979" xr:uid="{00000000-0005-0000-0000-0000843A0000}"/>
    <cellStyle name="Normal 2 2 3 6 3 2 2" xfId="14980" xr:uid="{00000000-0005-0000-0000-0000853A0000}"/>
    <cellStyle name="Normal 2 2 3 6 3 3" xfId="14981" xr:uid="{00000000-0005-0000-0000-0000863A0000}"/>
    <cellStyle name="Normal 2 2 3 6 4" xfId="14982" xr:uid="{00000000-0005-0000-0000-0000873A0000}"/>
    <cellStyle name="Normal 2 2 3 6 4 2" xfId="14983" xr:uid="{00000000-0005-0000-0000-0000883A0000}"/>
    <cellStyle name="Normal 2 2 3 6 4 2 2" xfId="14984" xr:uid="{00000000-0005-0000-0000-0000893A0000}"/>
    <cellStyle name="Normal 2 2 3 6 4 3" xfId="14985" xr:uid="{00000000-0005-0000-0000-00008A3A0000}"/>
    <cellStyle name="Normal 2 2 3 6 5" xfId="14986" xr:uid="{00000000-0005-0000-0000-00008B3A0000}"/>
    <cellStyle name="Normal 2 2 3 6 5 2" xfId="14987" xr:uid="{00000000-0005-0000-0000-00008C3A0000}"/>
    <cellStyle name="Normal 2 2 3 6 6" xfId="14988" xr:uid="{00000000-0005-0000-0000-00008D3A0000}"/>
    <cellStyle name="Normal 2 2 3 6 6 2" xfId="14989" xr:uid="{00000000-0005-0000-0000-00008E3A0000}"/>
    <cellStyle name="Normal 2 2 3 6 7" xfId="14990" xr:uid="{00000000-0005-0000-0000-00008F3A0000}"/>
    <cellStyle name="Normal 2 2 3 7" xfId="14991" xr:uid="{00000000-0005-0000-0000-0000903A0000}"/>
    <cellStyle name="Normal 2 2 3 7 2" xfId="14992" xr:uid="{00000000-0005-0000-0000-0000913A0000}"/>
    <cellStyle name="Normal 2 2 3 7 2 2" xfId="14993" xr:uid="{00000000-0005-0000-0000-0000923A0000}"/>
    <cellStyle name="Normal 2 2 3 7 2 2 2" xfId="14994" xr:uid="{00000000-0005-0000-0000-0000933A0000}"/>
    <cellStyle name="Normal 2 2 3 7 2 3" xfId="14995" xr:uid="{00000000-0005-0000-0000-0000943A0000}"/>
    <cellStyle name="Normal 2 2 3 7 3" xfId="14996" xr:uid="{00000000-0005-0000-0000-0000953A0000}"/>
    <cellStyle name="Normal 2 2 3 7 3 2" xfId="14997" xr:uid="{00000000-0005-0000-0000-0000963A0000}"/>
    <cellStyle name="Normal 2 2 3 7 3 2 2" xfId="14998" xr:uid="{00000000-0005-0000-0000-0000973A0000}"/>
    <cellStyle name="Normal 2 2 3 7 3 3" xfId="14999" xr:uid="{00000000-0005-0000-0000-0000983A0000}"/>
    <cellStyle name="Normal 2 2 3 7 4" xfId="15000" xr:uid="{00000000-0005-0000-0000-0000993A0000}"/>
    <cellStyle name="Normal 2 2 3 7 4 2" xfId="15001" xr:uid="{00000000-0005-0000-0000-00009A3A0000}"/>
    <cellStyle name="Normal 2 2 3 7 4 2 2" xfId="15002" xr:uid="{00000000-0005-0000-0000-00009B3A0000}"/>
    <cellStyle name="Normal 2 2 3 7 4 3" xfId="15003" xr:uid="{00000000-0005-0000-0000-00009C3A0000}"/>
    <cellStyle name="Normal 2 2 3 7 5" xfId="15004" xr:uid="{00000000-0005-0000-0000-00009D3A0000}"/>
    <cellStyle name="Normal 2 2 3 7 5 2" xfId="15005" xr:uid="{00000000-0005-0000-0000-00009E3A0000}"/>
    <cellStyle name="Normal 2 2 3 7 6" xfId="15006" xr:uid="{00000000-0005-0000-0000-00009F3A0000}"/>
    <cellStyle name="Normal 2 2 3 7 6 2" xfId="15007" xr:uid="{00000000-0005-0000-0000-0000A03A0000}"/>
    <cellStyle name="Normal 2 2 3 7 7" xfId="15008" xr:uid="{00000000-0005-0000-0000-0000A13A0000}"/>
    <cellStyle name="Normal 2 2 3 8" xfId="15009" xr:uid="{00000000-0005-0000-0000-0000A23A0000}"/>
    <cellStyle name="Normal 2 2 3 8 2" xfId="15010" xr:uid="{00000000-0005-0000-0000-0000A33A0000}"/>
    <cellStyle name="Normal 2 2 3 8 2 2" xfId="15011" xr:uid="{00000000-0005-0000-0000-0000A43A0000}"/>
    <cellStyle name="Normal 2 2 3 8 3" xfId="15012" xr:uid="{00000000-0005-0000-0000-0000A53A0000}"/>
    <cellStyle name="Normal 2 2 3 9" xfId="15013" xr:uid="{00000000-0005-0000-0000-0000A63A0000}"/>
    <cellStyle name="Normal 2 2 3 9 2" xfId="15014" xr:uid="{00000000-0005-0000-0000-0000A73A0000}"/>
    <cellStyle name="Normal 2 2 3 9 2 2" xfId="15015" xr:uid="{00000000-0005-0000-0000-0000A83A0000}"/>
    <cellStyle name="Normal 2 2 3 9 3" xfId="15016" xr:uid="{00000000-0005-0000-0000-0000A93A0000}"/>
    <cellStyle name="Normal 2 2 3_Confidential Information" xfId="15017" xr:uid="{00000000-0005-0000-0000-0000AA3A0000}"/>
    <cellStyle name="Normal 2 2 4" xfId="15018" xr:uid="{00000000-0005-0000-0000-0000AB3A0000}"/>
    <cellStyle name="Normal 2 2 5" xfId="15019" xr:uid="{00000000-0005-0000-0000-0000AC3A0000}"/>
    <cellStyle name="Normal 2 2 6" xfId="15020" xr:uid="{00000000-0005-0000-0000-0000AD3A0000}"/>
    <cellStyle name="Normal 2 2 7" xfId="15021" xr:uid="{00000000-0005-0000-0000-0000AE3A0000}"/>
    <cellStyle name="Normal 2 2 8" xfId="15022" xr:uid="{00000000-0005-0000-0000-0000AF3A0000}"/>
    <cellStyle name="Normal 2 2 9" xfId="15023" xr:uid="{00000000-0005-0000-0000-0000B03A0000}"/>
    <cellStyle name="Normal 2 3" xfId="15024" xr:uid="{00000000-0005-0000-0000-0000B13A0000}"/>
    <cellStyle name="Normal 2 3 10" xfId="15025" xr:uid="{00000000-0005-0000-0000-0000B23A0000}"/>
    <cellStyle name="Normal 2 3 10 2" xfId="15026" xr:uid="{00000000-0005-0000-0000-0000B33A0000}"/>
    <cellStyle name="Normal 2 3 10 2 2" xfId="15027" xr:uid="{00000000-0005-0000-0000-0000B43A0000}"/>
    <cellStyle name="Normal 2 3 10 3" xfId="15028" xr:uid="{00000000-0005-0000-0000-0000B53A0000}"/>
    <cellStyle name="Normal 2 3 11" xfId="15029" xr:uid="{00000000-0005-0000-0000-0000B63A0000}"/>
    <cellStyle name="Normal 2 3 11 2" xfId="15030" xr:uid="{00000000-0005-0000-0000-0000B73A0000}"/>
    <cellStyle name="Normal 2 3 11 2 2" xfId="15031" xr:uid="{00000000-0005-0000-0000-0000B83A0000}"/>
    <cellStyle name="Normal 2 3 11 3" xfId="15032" xr:uid="{00000000-0005-0000-0000-0000B93A0000}"/>
    <cellStyle name="Normal 2 3 12" xfId="15033" xr:uid="{00000000-0005-0000-0000-0000BA3A0000}"/>
    <cellStyle name="Normal 2 3 12 2" xfId="15034" xr:uid="{00000000-0005-0000-0000-0000BB3A0000}"/>
    <cellStyle name="Normal 2 3 12 2 2" xfId="15035" xr:uid="{00000000-0005-0000-0000-0000BC3A0000}"/>
    <cellStyle name="Normal 2 3 12 3" xfId="15036" xr:uid="{00000000-0005-0000-0000-0000BD3A0000}"/>
    <cellStyle name="Normal 2 3 13" xfId="15037" xr:uid="{00000000-0005-0000-0000-0000BE3A0000}"/>
    <cellStyle name="Normal 2 3 13 2" xfId="15038" xr:uid="{00000000-0005-0000-0000-0000BF3A0000}"/>
    <cellStyle name="Normal 2 3 13 2 2" xfId="15039" xr:uid="{00000000-0005-0000-0000-0000C03A0000}"/>
    <cellStyle name="Normal 2 3 13 3" xfId="15040" xr:uid="{00000000-0005-0000-0000-0000C13A0000}"/>
    <cellStyle name="Normal 2 3 14" xfId="15041" xr:uid="{00000000-0005-0000-0000-0000C23A0000}"/>
    <cellStyle name="Normal 2 3 14 2" xfId="15042" xr:uid="{00000000-0005-0000-0000-0000C33A0000}"/>
    <cellStyle name="Normal 2 3 15" xfId="15043" xr:uid="{00000000-0005-0000-0000-0000C43A0000}"/>
    <cellStyle name="Normal 2 3 15 2" xfId="15044" xr:uid="{00000000-0005-0000-0000-0000C53A0000}"/>
    <cellStyle name="Normal 2 3 16" xfId="15045" xr:uid="{00000000-0005-0000-0000-0000C63A0000}"/>
    <cellStyle name="Normal 2 3 17" xfId="15046" xr:uid="{00000000-0005-0000-0000-0000C73A0000}"/>
    <cellStyle name="Normal 2 3 2" xfId="15047" xr:uid="{00000000-0005-0000-0000-0000C83A0000}"/>
    <cellStyle name="Normal 2 3 2 10" xfId="15048" xr:uid="{00000000-0005-0000-0000-0000C93A0000}"/>
    <cellStyle name="Normal 2 3 2 10 2" xfId="15049" xr:uid="{00000000-0005-0000-0000-0000CA3A0000}"/>
    <cellStyle name="Normal 2 3 2 10 2 2" xfId="15050" xr:uid="{00000000-0005-0000-0000-0000CB3A0000}"/>
    <cellStyle name="Normal 2 3 2 10 3" xfId="15051" xr:uid="{00000000-0005-0000-0000-0000CC3A0000}"/>
    <cellStyle name="Normal 2 3 2 11" xfId="15052" xr:uid="{00000000-0005-0000-0000-0000CD3A0000}"/>
    <cellStyle name="Normal 2 3 2 11 2" xfId="15053" xr:uid="{00000000-0005-0000-0000-0000CE3A0000}"/>
    <cellStyle name="Normal 2 3 2 12" xfId="15054" xr:uid="{00000000-0005-0000-0000-0000CF3A0000}"/>
    <cellStyle name="Normal 2 3 2 12 2" xfId="15055" xr:uid="{00000000-0005-0000-0000-0000D03A0000}"/>
    <cellStyle name="Normal 2 3 2 13" xfId="15056" xr:uid="{00000000-0005-0000-0000-0000D13A0000}"/>
    <cellStyle name="Normal 2 3 2 2" xfId="15057" xr:uid="{00000000-0005-0000-0000-0000D23A0000}"/>
    <cellStyle name="Normal 2 3 2 2 10" xfId="15058" xr:uid="{00000000-0005-0000-0000-0000D33A0000}"/>
    <cellStyle name="Normal 2 3 2 2 10 2" xfId="15059" xr:uid="{00000000-0005-0000-0000-0000D43A0000}"/>
    <cellStyle name="Normal 2 3 2 2 11" xfId="15060" xr:uid="{00000000-0005-0000-0000-0000D53A0000}"/>
    <cellStyle name="Normal 2 3 2 2 2" xfId="15061" xr:uid="{00000000-0005-0000-0000-0000D63A0000}"/>
    <cellStyle name="Normal 2 3 2 2 2 2" xfId="15062" xr:uid="{00000000-0005-0000-0000-0000D73A0000}"/>
    <cellStyle name="Normal 2 3 2 2 2 2 2" xfId="15063" xr:uid="{00000000-0005-0000-0000-0000D83A0000}"/>
    <cellStyle name="Normal 2 3 2 2 2 2 2 2" xfId="15064" xr:uid="{00000000-0005-0000-0000-0000D93A0000}"/>
    <cellStyle name="Normal 2 3 2 2 2 2 2 2 2" xfId="15065" xr:uid="{00000000-0005-0000-0000-0000DA3A0000}"/>
    <cellStyle name="Normal 2 3 2 2 2 2 2 3" xfId="15066" xr:uid="{00000000-0005-0000-0000-0000DB3A0000}"/>
    <cellStyle name="Normal 2 3 2 2 2 2 3" xfId="15067" xr:uid="{00000000-0005-0000-0000-0000DC3A0000}"/>
    <cellStyle name="Normal 2 3 2 2 2 2 3 2" xfId="15068" xr:uid="{00000000-0005-0000-0000-0000DD3A0000}"/>
    <cellStyle name="Normal 2 3 2 2 2 2 3 2 2" xfId="15069" xr:uid="{00000000-0005-0000-0000-0000DE3A0000}"/>
    <cellStyle name="Normal 2 3 2 2 2 2 3 3" xfId="15070" xr:uid="{00000000-0005-0000-0000-0000DF3A0000}"/>
    <cellStyle name="Normal 2 3 2 2 2 2 4" xfId="15071" xr:uid="{00000000-0005-0000-0000-0000E03A0000}"/>
    <cellStyle name="Normal 2 3 2 2 2 2 4 2" xfId="15072" xr:uid="{00000000-0005-0000-0000-0000E13A0000}"/>
    <cellStyle name="Normal 2 3 2 2 2 2 4 2 2" xfId="15073" xr:uid="{00000000-0005-0000-0000-0000E23A0000}"/>
    <cellStyle name="Normal 2 3 2 2 2 2 4 3" xfId="15074" xr:uid="{00000000-0005-0000-0000-0000E33A0000}"/>
    <cellStyle name="Normal 2 3 2 2 2 2 5" xfId="15075" xr:uid="{00000000-0005-0000-0000-0000E43A0000}"/>
    <cellStyle name="Normal 2 3 2 2 2 2 5 2" xfId="15076" xr:uid="{00000000-0005-0000-0000-0000E53A0000}"/>
    <cellStyle name="Normal 2 3 2 2 2 2 6" xfId="15077" xr:uid="{00000000-0005-0000-0000-0000E63A0000}"/>
    <cellStyle name="Normal 2 3 2 2 2 2 6 2" xfId="15078" xr:uid="{00000000-0005-0000-0000-0000E73A0000}"/>
    <cellStyle name="Normal 2 3 2 2 2 2 7" xfId="15079" xr:uid="{00000000-0005-0000-0000-0000E83A0000}"/>
    <cellStyle name="Normal 2 3 2 2 2 3" xfId="15080" xr:uid="{00000000-0005-0000-0000-0000E93A0000}"/>
    <cellStyle name="Normal 2 3 2 2 2 3 2" xfId="15081" xr:uid="{00000000-0005-0000-0000-0000EA3A0000}"/>
    <cellStyle name="Normal 2 3 2 2 2 3 2 2" xfId="15082" xr:uid="{00000000-0005-0000-0000-0000EB3A0000}"/>
    <cellStyle name="Normal 2 3 2 2 2 3 2 2 2" xfId="15083" xr:uid="{00000000-0005-0000-0000-0000EC3A0000}"/>
    <cellStyle name="Normal 2 3 2 2 2 3 2 3" xfId="15084" xr:uid="{00000000-0005-0000-0000-0000ED3A0000}"/>
    <cellStyle name="Normal 2 3 2 2 2 3 3" xfId="15085" xr:uid="{00000000-0005-0000-0000-0000EE3A0000}"/>
    <cellStyle name="Normal 2 3 2 2 2 3 3 2" xfId="15086" xr:uid="{00000000-0005-0000-0000-0000EF3A0000}"/>
    <cellStyle name="Normal 2 3 2 2 2 3 3 2 2" xfId="15087" xr:uid="{00000000-0005-0000-0000-0000F03A0000}"/>
    <cellStyle name="Normal 2 3 2 2 2 3 3 3" xfId="15088" xr:uid="{00000000-0005-0000-0000-0000F13A0000}"/>
    <cellStyle name="Normal 2 3 2 2 2 3 4" xfId="15089" xr:uid="{00000000-0005-0000-0000-0000F23A0000}"/>
    <cellStyle name="Normal 2 3 2 2 2 3 4 2" xfId="15090" xr:uid="{00000000-0005-0000-0000-0000F33A0000}"/>
    <cellStyle name="Normal 2 3 2 2 2 3 4 2 2" xfId="15091" xr:uid="{00000000-0005-0000-0000-0000F43A0000}"/>
    <cellStyle name="Normal 2 3 2 2 2 3 4 3" xfId="15092" xr:uid="{00000000-0005-0000-0000-0000F53A0000}"/>
    <cellStyle name="Normal 2 3 2 2 2 3 5" xfId="15093" xr:uid="{00000000-0005-0000-0000-0000F63A0000}"/>
    <cellStyle name="Normal 2 3 2 2 2 3 5 2" xfId="15094" xr:uid="{00000000-0005-0000-0000-0000F73A0000}"/>
    <cellStyle name="Normal 2 3 2 2 2 3 6" xfId="15095" xr:uid="{00000000-0005-0000-0000-0000F83A0000}"/>
    <cellStyle name="Normal 2 3 2 2 2 3 6 2" xfId="15096" xr:uid="{00000000-0005-0000-0000-0000F93A0000}"/>
    <cellStyle name="Normal 2 3 2 2 2 3 7" xfId="15097" xr:uid="{00000000-0005-0000-0000-0000FA3A0000}"/>
    <cellStyle name="Normal 2 3 2 2 2 4" xfId="15098" xr:uid="{00000000-0005-0000-0000-0000FB3A0000}"/>
    <cellStyle name="Normal 2 3 2 2 2 4 2" xfId="15099" xr:uid="{00000000-0005-0000-0000-0000FC3A0000}"/>
    <cellStyle name="Normal 2 3 2 2 2 4 2 2" xfId="15100" xr:uid="{00000000-0005-0000-0000-0000FD3A0000}"/>
    <cellStyle name="Normal 2 3 2 2 2 4 3" xfId="15101" xr:uid="{00000000-0005-0000-0000-0000FE3A0000}"/>
    <cellStyle name="Normal 2 3 2 2 2 5" xfId="15102" xr:uid="{00000000-0005-0000-0000-0000FF3A0000}"/>
    <cellStyle name="Normal 2 3 2 2 2 5 2" xfId="15103" xr:uid="{00000000-0005-0000-0000-0000003B0000}"/>
    <cellStyle name="Normal 2 3 2 2 2 5 2 2" xfId="15104" xr:uid="{00000000-0005-0000-0000-0000013B0000}"/>
    <cellStyle name="Normal 2 3 2 2 2 5 3" xfId="15105" xr:uid="{00000000-0005-0000-0000-0000023B0000}"/>
    <cellStyle name="Normal 2 3 2 2 2 6" xfId="15106" xr:uid="{00000000-0005-0000-0000-0000033B0000}"/>
    <cellStyle name="Normal 2 3 2 2 2 6 2" xfId="15107" xr:uid="{00000000-0005-0000-0000-0000043B0000}"/>
    <cellStyle name="Normal 2 3 2 2 2 6 2 2" xfId="15108" xr:uid="{00000000-0005-0000-0000-0000053B0000}"/>
    <cellStyle name="Normal 2 3 2 2 2 6 3" xfId="15109" xr:uid="{00000000-0005-0000-0000-0000063B0000}"/>
    <cellStyle name="Normal 2 3 2 2 2 7" xfId="15110" xr:uid="{00000000-0005-0000-0000-0000073B0000}"/>
    <cellStyle name="Normal 2 3 2 2 2 7 2" xfId="15111" xr:uid="{00000000-0005-0000-0000-0000083B0000}"/>
    <cellStyle name="Normal 2 3 2 2 2 8" xfId="15112" xr:uid="{00000000-0005-0000-0000-0000093B0000}"/>
    <cellStyle name="Normal 2 3 2 2 2 8 2" xfId="15113" xr:uid="{00000000-0005-0000-0000-00000A3B0000}"/>
    <cellStyle name="Normal 2 3 2 2 2 9" xfId="15114" xr:uid="{00000000-0005-0000-0000-00000B3B0000}"/>
    <cellStyle name="Normal 2 3 2 2 3" xfId="15115" xr:uid="{00000000-0005-0000-0000-00000C3B0000}"/>
    <cellStyle name="Normal 2 3 2 2 3 2" xfId="15116" xr:uid="{00000000-0005-0000-0000-00000D3B0000}"/>
    <cellStyle name="Normal 2 3 2 2 3 2 2" xfId="15117" xr:uid="{00000000-0005-0000-0000-00000E3B0000}"/>
    <cellStyle name="Normal 2 3 2 2 3 2 2 2" xfId="15118" xr:uid="{00000000-0005-0000-0000-00000F3B0000}"/>
    <cellStyle name="Normal 2 3 2 2 3 2 2 2 2" xfId="15119" xr:uid="{00000000-0005-0000-0000-0000103B0000}"/>
    <cellStyle name="Normal 2 3 2 2 3 2 2 3" xfId="15120" xr:uid="{00000000-0005-0000-0000-0000113B0000}"/>
    <cellStyle name="Normal 2 3 2 2 3 2 3" xfId="15121" xr:uid="{00000000-0005-0000-0000-0000123B0000}"/>
    <cellStyle name="Normal 2 3 2 2 3 2 3 2" xfId="15122" xr:uid="{00000000-0005-0000-0000-0000133B0000}"/>
    <cellStyle name="Normal 2 3 2 2 3 2 3 2 2" xfId="15123" xr:uid="{00000000-0005-0000-0000-0000143B0000}"/>
    <cellStyle name="Normal 2 3 2 2 3 2 3 3" xfId="15124" xr:uid="{00000000-0005-0000-0000-0000153B0000}"/>
    <cellStyle name="Normal 2 3 2 2 3 2 4" xfId="15125" xr:uid="{00000000-0005-0000-0000-0000163B0000}"/>
    <cellStyle name="Normal 2 3 2 2 3 2 4 2" xfId="15126" xr:uid="{00000000-0005-0000-0000-0000173B0000}"/>
    <cellStyle name="Normal 2 3 2 2 3 2 4 2 2" xfId="15127" xr:uid="{00000000-0005-0000-0000-0000183B0000}"/>
    <cellStyle name="Normal 2 3 2 2 3 2 4 3" xfId="15128" xr:uid="{00000000-0005-0000-0000-0000193B0000}"/>
    <cellStyle name="Normal 2 3 2 2 3 2 5" xfId="15129" xr:uid="{00000000-0005-0000-0000-00001A3B0000}"/>
    <cellStyle name="Normal 2 3 2 2 3 2 5 2" xfId="15130" xr:uid="{00000000-0005-0000-0000-00001B3B0000}"/>
    <cellStyle name="Normal 2 3 2 2 3 2 6" xfId="15131" xr:uid="{00000000-0005-0000-0000-00001C3B0000}"/>
    <cellStyle name="Normal 2 3 2 2 3 2 6 2" xfId="15132" xr:uid="{00000000-0005-0000-0000-00001D3B0000}"/>
    <cellStyle name="Normal 2 3 2 2 3 2 7" xfId="15133" xr:uid="{00000000-0005-0000-0000-00001E3B0000}"/>
    <cellStyle name="Normal 2 3 2 2 3 3" xfId="15134" xr:uid="{00000000-0005-0000-0000-00001F3B0000}"/>
    <cellStyle name="Normal 2 3 2 2 3 3 2" xfId="15135" xr:uid="{00000000-0005-0000-0000-0000203B0000}"/>
    <cellStyle name="Normal 2 3 2 2 3 3 2 2" xfId="15136" xr:uid="{00000000-0005-0000-0000-0000213B0000}"/>
    <cellStyle name="Normal 2 3 2 2 3 3 3" xfId="15137" xr:uid="{00000000-0005-0000-0000-0000223B0000}"/>
    <cellStyle name="Normal 2 3 2 2 3 4" xfId="15138" xr:uid="{00000000-0005-0000-0000-0000233B0000}"/>
    <cellStyle name="Normal 2 3 2 2 3 4 2" xfId="15139" xr:uid="{00000000-0005-0000-0000-0000243B0000}"/>
    <cellStyle name="Normal 2 3 2 2 3 4 2 2" xfId="15140" xr:uid="{00000000-0005-0000-0000-0000253B0000}"/>
    <cellStyle name="Normal 2 3 2 2 3 4 3" xfId="15141" xr:uid="{00000000-0005-0000-0000-0000263B0000}"/>
    <cellStyle name="Normal 2 3 2 2 3 5" xfId="15142" xr:uid="{00000000-0005-0000-0000-0000273B0000}"/>
    <cellStyle name="Normal 2 3 2 2 3 5 2" xfId="15143" xr:uid="{00000000-0005-0000-0000-0000283B0000}"/>
    <cellStyle name="Normal 2 3 2 2 3 5 2 2" xfId="15144" xr:uid="{00000000-0005-0000-0000-0000293B0000}"/>
    <cellStyle name="Normal 2 3 2 2 3 5 3" xfId="15145" xr:uid="{00000000-0005-0000-0000-00002A3B0000}"/>
    <cellStyle name="Normal 2 3 2 2 3 6" xfId="15146" xr:uid="{00000000-0005-0000-0000-00002B3B0000}"/>
    <cellStyle name="Normal 2 3 2 2 3 6 2" xfId="15147" xr:uid="{00000000-0005-0000-0000-00002C3B0000}"/>
    <cellStyle name="Normal 2 3 2 2 3 7" xfId="15148" xr:uid="{00000000-0005-0000-0000-00002D3B0000}"/>
    <cellStyle name="Normal 2 3 2 2 3 7 2" xfId="15149" xr:uid="{00000000-0005-0000-0000-00002E3B0000}"/>
    <cellStyle name="Normal 2 3 2 2 3 8" xfId="15150" xr:uid="{00000000-0005-0000-0000-00002F3B0000}"/>
    <cellStyle name="Normal 2 3 2 2 4" xfId="15151" xr:uid="{00000000-0005-0000-0000-0000303B0000}"/>
    <cellStyle name="Normal 2 3 2 2 4 2" xfId="15152" xr:uid="{00000000-0005-0000-0000-0000313B0000}"/>
    <cellStyle name="Normal 2 3 2 2 4 2 2" xfId="15153" xr:uid="{00000000-0005-0000-0000-0000323B0000}"/>
    <cellStyle name="Normal 2 3 2 2 4 2 2 2" xfId="15154" xr:uid="{00000000-0005-0000-0000-0000333B0000}"/>
    <cellStyle name="Normal 2 3 2 2 4 2 3" xfId="15155" xr:uid="{00000000-0005-0000-0000-0000343B0000}"/>
    <cellStyle name="Normal 2 3 2 2 4 3" xfId="15156" xr:uid="{00000000-0005-0000-0000-0000353B0000}"/>
    <cellStyle name="Normal 2 3 2 2 4 3 2" xfId="15157" xr:uid="{00000000-0005-0000-0000-0000363B0000}"/>
    <cellStyle name="Normal 2 3 2 2 4 3 2 2" xfId="15158" xr:uid="{00000000-0005-0000-0000-0000373B0000}"/>
    <cellStyle name="Normal 2 3 2 2 4 3 3" xfId="15159" xr:uid="{00000000-0005-0000-0000-0000383B0000}"/>
    <cellStyle name="Normal 2 3 2 2 4 4" xfId="15160" xr:uid="{00000000-0005-0000-0000-0000393B0000}"/>
    <cellStyle name="Normal 2 3 2 2 4 4 2" xfId="15161" xr:uid="{00000000-0005-0000-0000-00003A3B0000}"/>
    <cellStyle name="Normal 2 3 2 2 4 4 2 2" xfId="15162" xr:uid="{00000000-0005-0000-0000-00003B3B0000}"/>
    <cellStyle name="Normal 2 3 2 2 4 4 3" xfId="15163" xr:uid="{00000000-0005-0000-0000-00003C3B0000}"/>
    <cellStyle name="Normal 2 3 2 2 4 5" xfId="15164" xr:uid="{00000000-0005-0000-0000-00003D3B0000}"/>
    <cellStyle name="Normal 2 3 2 2 4 5 2" xfId="15165" xr:uid="{00000000-0005-0000-0000-00003E3B0000}"/>
    <cellStyle name="Normal 2 3 2 2 4 6" xfId="15166" xr:uid="{00000000-0005-0000-0000-00003F3B0000}"/>
    <cellStyle name="Normal 2 3 2 2 4 6 2" xfId="15167" xr:uid="{00000000-0005-0000-0000-0000403B0000}"/>
    <cellStyle name="Normal 2 3 2 2 4 7" xfId="15168" xr:uid="{00000000-0005-0000-0000-0000413B0000}"/>
    <cellStyle name="Normal 2 3 2 2 5" xfId="15169" xr:uid="{00000000-0005-0000-0000-0000423B0000}"/>
    <cellStyle name="Normal 2 3 2 2 5 2" xfId="15170" xr:uid="{00000000-0005-0000-0000-0000433B0000}"/>
    <cellStyle name="Normal 2 3 2 2 5 2 2" xfId="15171" xr:uid="{00000000-0005-0000-0000-0000443B0000}"/>
    <cellStyle name="Normal 2 3 2 2 5 2 2 2" xfId="15172" xr:uid="{00000000-0005-0000-0000-0000453B0000}"/>
    <cellStyle name="Normal 2 3 2 2 5 2 3" xfId="15173" xr:uid="{00000000-0005-0000-0000-0000463B0000}"/>
    <cellStyle name="Normal 2 3 2 2 5 3" xfId="15174" xr:uid="{00000000-0005-0000-0000-0000473B0000}"/>
    <cellStyle name="Normal 2 3 2 2 5 3 2" xfId="15175" xr:uid="{00000000-0005-0000-0000-0000483B0000}"/>
    <cellStyle name="Normal 2 3 2 2 5 3 2 2" xfId="15176" xr:uid="{00000000-0005-0000-0000-0000493B0000}"/>
    <cellStyle name="Normal 2 3 2 2 5 3 3" xfId="15177" xr:uid="{00000000-0005-0000-0000-00004A3B0000}"/>
    <cellStyle name="Normal 2 3 2 2 5 4" xfId="15178" xr:uid="{00000000-0005-0000-0000-00004B3B0000}"/>
    <cellStyle name="Normal 2 3 2 2 5 4 2" xfId="15179" xr:uid="{00000000-0005-0000-0000-00004C3B0000}"/>
    <cellStyle name="Normal 2 3 2 2 5 4 2 2" xfId="15180" xr:uid="{00000000-0005-0000-0000-00004D3B0000}"/>
    <cellStyle name="Normal 2 3 2 2 5 4 3" xfId="15181" xr:uid="{00000000-0005-0000-0000-00004E3B0000}"/>
    <cellStyle name="Normal 2 3 2 2 5 5" xfId="15182" xr:uid="{00000000-0005-0000-0000-00004F3B0000}"/>
    <cellStyle name="Normal 2 3 2 2 5 5 2" xfId="15183" xr:uid="{00000000-0005-0000-0000-0000503B0000}"/>
    <cellStyle name="Normal 2 3 2 2 5 6" xfId="15184" xr:uid="{00000000-0005-0000-0000-0000513B0000}"/>
    <cellStyle name="Normal 2 3 2 2 5 6 2" xfId="15185" xr:uid="{00000000-0005-0000-0000-0000523B0000}"/>
    <cellStyle name="Normal 2 3 2 2 5 7" xfId="15186" xr:uid="{00000000-0005-0000-0000-0000533B0000}"/>
    <cellStyle name="Normal 2 3 2 2 6" xfId="15187" xr:uid="{00000000-0005-0000-0000-0000543B0000}"/>
    <cellStyle name="Normal 2 3 2 2 6 2" xfId="15188" xr:uid="{00000000-0005-0000-0000-0000553B0000}"/>
    <cellStyle name="Normal 2 3 2 2 6 2 2" xfId="15189" xr:uid="{00000000-0005-0000-0000-0000563B0000}"/>
    <cellStyle name="Normal 2 3 2 2 6 3" xfId="15190" xr:uid="{00000000-0005-0000-0000-0000573B0000}"/>
    <cellStyle name="Normal 2 3 2 2 7" xfId="15191" xr:uid="{00000000-0005-0000-0000-0000583B0000}"/>
    <cellStyle name="Normal 2 3 2 2 7 2" xfId="15192" xr:uid="{00000000-0005-0000-0000-0000593B0000}"/>
    <cellStyle name="Normal 2 3 2 2 7 2 2" xfId="15193" xr:uid="{00000000-0005-0000-0000-00005A3B0000}"/>
    <cellStyle name="Normal 2 3 2 2 7 3" xfId="15194" xr:uid="{00000000-0005-0000-0000-00005B3B0000}"/>
    <cellStyle name="Normal 2 3 2 2 8" xfId="15195" xr:uid="{00000000-0005-0000-0000-00005C3B0000}"/>
    <cellStyle name="Normal 2 3 2 2 8 2" xfId="15196" xr:uid="{00000000-0005-0000-0000-00005D3B0000}"/>
    <cellStyle name="Normal 2 3 2 2 8 2 2" xfId="15197" xr:uid="{00000000-0005-0000-0000-00005E3B0000}"/>
    <cellStyle name="Normal 2 3 2 2 8 3" xfId="15198" xr:uid="{00000000-0005-0000-0000-00005F3B0000}"/>
    <cellStyle name="Normal 2 3 2 2 9" xfId="15199" xr:uid="{00000000-0005-0000-0000-0000603B0000}"/>
    <cellStyle name="Normal 2 3 2 2 9 2" xfId="15200" xr:uid="{00000000-0005-0000-0000-0000613B0000}"/>
    <cellStyle name="Normal 2 3 2 3" xfId="15201" xr:uid="{00000000-0005-0000-0000-0000623B0000}"/>
    <cellStyle name="Normal 2 3 2 3 10" xfId="15202" xr:uid="{00000000-0005-0000-0000-0000633B0000}"/>
    <cellStyle name="Normal 2 3 2 3 10 2" xfId="15203" xr:uid="{00000000-0005-0000-0000-0000643B0000}"/>
    <cellStyle name="Normal 2 3 2 3 11" xfId="15204" xr:uid="{00000000-0005-0000-0000-0000653B0000}"/>
    <cellStyle name="Normal 2 3 2 3 2" xfId="15205" xr:uid="{00000000-0005-0000-0000-0000663B0000}"/>
    <cellStyle name="Normal 2 3 2 3 2 2" xfId="15206" xr:uid="{00000000-0005-0000-0000-0000673B0000}"/>
    <cellStyle name="Normal 2 3 2 3 2 2 2" xfId="15207" xr:uid="{00000000-0005-0000-0000-0000683B0000}"/>
    <cellStyle name="Normal 2 3 2 3 2 2 2 2" xfId="15208" xr:uid="{00000000-0005-0000-0000-0000693B0000}"/>
    <cellStyle name="Normal 2 3 2 3 2 2 2 2 2" xfId="15209" xr:uid="{00000000-0005-0000-0000-00006A3B0000}"/>
    <cellStyle name="Normal 2 3 2 3 2 2 2 3" xfId="15210" xr:uid="{00000000-0005-0000-0000-00006B3B0000}"/>
    <cellStyle name="Normal 2 3 2 3 2 2 3" xfId="15211" xr:uid="{00000000-0005-0000-0000-00006C3B0000}"/>
    <cellStyle name="Normal 2 3 2 3 2 2 3 2" xfId="15212" xr:uid="{00000000-0005-0000-0000-00006D3B0000}"/>
    <cellStyle name="Normal 2 3 2 3 2 2 3 2 2" xfId="15213" xr:uid="{00000000-0005-0000-0000-00006E3B0000}"/>
    <cellStyle name="Normal 2 3 2 3 2 2 3 3" xfId="15214" xr:uid="{00000000-0005-0000-0000-00006F3B0000}"/>
    <cellStyle name="Normal 2 3 2 3 2 2 4" xfId="15215" xr:uid="{00000000-0005-0000-0000-0000703B0000}"/>
    <cellStyle name="Normal 2 3 2 3 2 2 4 2" xfId="15216" xr:uid="{00000000-0005-0000-0000-0000713B0000}"/>
    <cellStyle name="Normal 2 3 2 3 2 2 4 2 2" xfId="15217" xr:uid="{00000000-0005-0000-0000-0000723B0000}"/>
    <cellStyle name="Normal 2 3 2 3 2 2 4 3" xfId="15218" xr:uid="{00000000-0005-0000-0000-0000733B0000}"/>
    <cellStyle name="Normal 2 3 2 3 2 2 5" xfId="15219" xr:uid="{00000000-0005-0000-0000-0000743B0000}"/>
    <cellStyle name="Normal 2 3 2 3 2 2 5 2" xfId="15220" xr:uid="{00000000-0005-0000-0000-0000753B0000}"/>
    <cellStyle name="Normal 2 3 2 3 2 2 6" xfId="15221" xr:uid="{00000000-0005-0000-0000-0000763B0000}"/>
    <cellStyle name="Normal 2 3 2 3 2 2 6 2" xfId="15222" xr:uid="{00000000-0005-0000-0000-0000773B0000}"/>
    <cellStyle name="Normal 2 3 2 3 2 2 7" xfId="15223" xr:uid="{00000000-0005-0000-0000-0000783B0000}"/>
    <cellStyle name="Normal 2 3 2 3 2 3" xfId="15224" xr:uid="{00000000-0005-0000-0000-0000793B0000}"/>
    <cellStyle name="Normal 2 3 2 3 2 3 2" xfId="15225" xr:uid="{00000000-0005-0000-0000-00007A3B0000}"/>
    <cellStyle name="Normal 2 3 2 3 2 3 2 2" xfId="15226" xr:uid="{00000000-0005-0000-0000-00007B3B0000}"/>
    <cellStyle name="Normal 2 3 2 3 2 3 2 2 2" xfId="15227" xr:uid="{00000000-0005-0000-0000-00007C3B0000}"/>
    <cellStyle name="Normal 2 3 2 3 2 3 2 3" xfId="15228" xr:uid="{00000000-0005-0000-0000-00007D3B0000}"/>
    <cellStyle name="Normal 2 3 2 3 2 3 3" xfId="15229" xr:uid="{00000000-0005-0000-0000-00007E3B0000}"/>
    <cellStyle name="Normal 2 3 2 3 2 3 3 2" xfId="15230" xr:uid="{00000000-0005-0000-0000-00007F3B0000}"/>
    <cellStyle name="Normal 2 3 2 3 2 3 3 2 2" xfId="15231" xr:uid="{00000000-0005-0000-0000-0000803B0000}"/>
    <cellStyle name="Normal 2 3 2 3 2 3 3 3" xfId="15232" xr:uid="{00000000-0005-0000-0000-0000813B0000}"/>
    <cellStyle name="Normal 2 3 2 3 2 3 4" xfId="15233" xr:uid="{00000000-0005-0000-0000-0000823B0000}"/>
    <cellStyle name="Normal 2 3 2 3 2 3 4 2" xfId="15234" xr:uid="{00000000-0005-0000-0000-0000833B0000}"/>
    <cellStyle name="Normal 2 3 2 3 2 3 4 2 2" xfId="15235" xr:uid="{00000000-0005-0000-0000-0000843B0000}"/>
    <cellStyle name="Normal 2 3 2 3 2 3 4 3" xfId="15236" xr:uid="{00000000-0005-0000-0000-0000853B0000}"/>
    <cellStyle name="Normal 2 3 2 3 2 3 5" xfId="15237" xr:uid="{00000000-0005-0000-0000-0000863B0000}"/>
    <cellStyle name="Normal 2 3 2 3 2 3 5 2" xfId="15238" xr:uid="{00000000-0005-0000-0000-0000873B0000}"/>
    <cellStyle name="Normal 2 3 2 3 2 3 6" xfId="15239" xr:uid="{00000000-0005-0000-0000-0000883B0000}"/>
    <cellStyle name="Normal 2 3 2 3 2 3 6 2" xfId="15240" xr:uid="{00000000-0005-0000-0000-0000893B0000}"/>
    <cellStyle name="Normal 2 3 2 3 2 3 7" xfId="15241" xr:uid="{00000000-0005-0000-0000-00008A3B0000}"/>
    <cellStyle name="Normal 2 3 2 3 2 4" xfId="15242" xr:uid="{00000000-0005-0000-0000-00008B3B0000}"/>
    <cellStyle name="Normal 2 3 2 3 2 4 2" xfId="15243" xr:uid="{00000000-0005-0000-0000-00008C3B0000}"/>
    <cellStyle name="Normal 2 3 2 3 2 4 2 2" xfId="15244" xr:uid="{00000000-0005-0000-0000-00008D3B0000}"/>
    <cellStyle name="Normal 2 3 2 3 2 4 3" xfId="15245" xr:uid="{00000000-0005-0000-0000-00008E3B0000}"/>
    <cellStyle name="Normal 2 3 2 3 2 5" xfId="15246" xr:uid="{00000000-0005-0000-0000-00008F3B0000}"/>
    <cellStyle name="Normal 2 3 2 3 2 5 2" xfId="15247" xr:uid="{00000000-0005-0000-0000-0000903B0000}"/>
    <cellStyle name="Normal 2 3 2 3 2 5 2 2" xfId="15248" xr:uid="{00000000-0005-0000-0000-0000913B0000}"/>
    <cellStyle name="Normal 2 3 2 3 2 5 3" xfId="15249" xr:uid="{00000000-0005-0000-0000-0000923B0000}"/>
    <cellStyle name="Normal 2 3 2 3 2 6" xfId="15250" xr:uid="{00000000-0005-0000-0000-0000933B0000}"/>
    <cellStyle name="Normal 2 3 2 3 2 6 2" xfId="15251" xr:uid="{00000000-0005-0000-0000-0000943B0000}"/>
    <cellStyle name="Normal 2 3 2 3 2 6 2 2" xfId="15252" xr:uid="{00000000-0005-0000-0000-0000953B0000}"/>
    <cellStyle name="Normal 2 3 2 3 2 6 3" xfId="15253" xr:uid="{00000000-0005-0000-0000-0000963B0000}"/>
    <cellStyle name="Normal 2 3 2 3 2 7" xfId="15254" xr:uid="{00000000-0005-0000-0000-0000973B0000}"/>
    <cellStyle name="Normal 2 3 2 3 2 7 2" xfId="15255" xr:uid="{00000000-0005-0000-0000-0000983B0000}"/>
    <cellStyle name="Normal 2 3 2 3 2 8" xfId="15256" xr:uid="{00000000-0005-0000-0000-0000993B0000}"/>
    <cellStyle name="Normal 2 3 2 3 2 8 2" xfId="15257" xr:uid="{00000000-0005-0000-0000-00009A3B0000}"/>
    <cellStyle name="Normal 2 3 2 3 2 9" xfId="15258" xr:uid="{00000000-0005-0000-0000-00009B3B0000}"/>
    <cellStyle name="Normal 2 3 2 3 3" xfId="15259" xr:uid="{00000000-0005-0000-0000-00009C3B0000}"/>
    <cellStyle name="Normal 2 3 2 3 3 2" xfId="15260" xr:uid="{00000000-0005-0000-0000-00009D3B0000}"/>
    <cellStyle name="Normal 2 3 2 3 3 2 2" xfId="15261" xr:uid="{00000000-0005-0000-0000-00009E3B0000}"/>
    <cellStyle name="Normal 2 3 2 3 3 2 2 2" xfId="15262" xr:uid="{00000000-0005-0000-0000-00009F3B0000}"/>
    <cellStyle name="Normal 2 3 2 3 3 2 2 2 2" xfId="15263" xr:uid="{00000000-0005-0000-0000-0000A03B0000}"/>
    <cellStyle name="Normal 2 3 2 3 3 2 2 3" xfId="15264" xr:uid="{00000000-0005-0000-0000-0000A13B0000}"/>
    <cellStyle name="Normal 2 3 2 3 3 2 3" xfId="15265" xr:uid="{00000000-0005-0000-0000-0000A23B0000}"/>
    <cellStyle name="Normal 2 3 2 3 3 2 3 2" xfId="15266" xr:uid="{00000000-0005-0000-0000-0000A33B0000}"/>
    <cellStyle name="Normal 2 3 2 3 3 2 3 2 2" xfId="15267" xr:uid="{00000000-0005-0000-0000-0000A43B0000}"/>
    <cellStyle name="Normal 2 3 2 3 3 2 3 3" xfId="15268" xr:uid="{00000000-0005-0000-0000-0000A53B0000}"/>
    <cellStyle name="Normal 2 3 2 3 3 2 4" xfId="15269" xr:uid="{00000000-0005-0000-0000-0000A63B0000}"/>
    <cellStyle name="Normal 2 3 2 3 3 2 4 2" xfId="15270" xr:uid="{00000000-0005-0000-0000-0000A73B0000}"/>
    <cellStyle name="Normal 2 3 2 3 3 2 4 2 2" xfId="15271" xr:uid="{00000000-0005-0000-0000-0000A83B0000}"/>
    <cellStyle name="Normal 2 3 2 3 3 2 4 3" xfId="15272" xr:uid="{00000000-0005-0000-0000-0000A93B0000}"/>
    <cellStyle name="Normal 2 3 2 3 3 2 5" xfId="15273" xr:uid="{00000000-0005-0000-0000-0000AA3B0000}"/>
    <cellStyle name="Normal 2 3 2 3 3 2 5 2" xfId="15274" xr:uid="{00000000-0005-0000-0000-0000AB3B0000}"/>
    <cellStyle name="Normal 2 3 2 3 3 2 6" xfId="15275" xr:uid="{00000000-0005-0000-0000-0000AC3B0000}"/>
    <cellStyle name="Normal 2 3 2 3 3 2 6 2" xfId="15276" xr:uid="{00000000-0005-0000-0000-0000AD3B0000}"/>
    <cellStyle name="Normal 2 3 2 3 3 2 7" xfId="15277" xr:uid="{00000000-0005-0000-0000-0000AE3B0000}"/>
    <cellStyle name="Normal 2 3 2 3 3 3" xfId="15278" xr:uid="{00000000-0005-0000-0000-0000AF3B0000}"/>
    <cellStyle name="Normal 2 3 2 3 3 3 2" xfId="15279" xr:uid="{00000000-0005-0000-0000-0000B03B0000}"/>
    <cellStyle name="Normal 2 3 2 3 3 3 2 2" xfId="15280" xr:uid="{00000000-0005-0000-0000-0000B13B0000}"/>
    <cellStyle name="Normal 2 3 2 3 3 3 3" xfId="15281" xr:uid="{00000000-0005-0000-0000-0000B23B0000}"/>
    <cellStyle name="Normal 2 3 2 3 3 4" xfId="15282" xr:uid="{00000000-0005-0000-0000-0000B33B0000}"/>
    <cellStyle name="Normal 2 3 2 3 3 4 2" xfId="15283" xr:uid="{00000000-0005-0000-0000-0000B43B0000}"/>
    <cellStyle name="Normal 2 3 2 3 3 4 2 2" xfId="15284" xr:uid="{00000000-0005-0000-0000-0000B53B0000}"/>
    <cellStyle name="Normal 2 3 2 3 3 4 3" xfId="15285" xr:uid="{00000000-0005-0000-0000-0000B63B0000}"/>
    <cellStyle name="Normal 2 3 2 3 3 5" xfId="15286" xr:uid="{00000000-0005-0000-0000-0000B73B0000}"/>
    <cellStyle name="Normal 2 3 2 3 3 5 2" xfId="15287" xr:uid="{00000000-0005-0000-0000-0000B83B0000}"/>
    <cellStyle name="Normal 2 3 2 3 3 5 2 2" xfId="15288" xr:uid="{00000000-0005-0000-0000-0000B93B0000}"/>
    <cellStyle name="Normal 2 3 2 3 3 5 3" xfId="15289" xr:uid="{00000000-0005-0000-0000-0000BA3B0000}"/>
    <cellStyle name="Normal 2 3 2 3 3 6" xfId="15290" xr:uid="{00000000-0005-0000-0000-0000BB3B0000}"/>
    <cellStyle name="Normal 2 3 2 3 3 6 2" xfId="15291" xr:uid="{00000000-0005-0000-0000-0000BC3B0000}"/>
    <cellStyle name="Normal 2 3 2 3 3 7" xfId="15292" xr:uid="{00000000-0005-0000-0000-0000BD3B0000}"/>
    <cellStyle name="Normal 2 3 2 3 3 7 2" xfId="15293" xr:uid="{00000000-0005-0000-0000-0000BE3B0000}"/>
    <cellStyle name="Normal 2 3 2 3 3 8" xfId="15294" xr:uid="{00000000-0005-0000-0000-0000BF3B0000}"/>
    <cellStyle name="Normal 2 3 2 3 4" xfId="15295" xr:uid="{00000000-0005-0000-0000-0000C03B0000}"/>
    <cellStyle name="Normal 2 3 2 3 4 2" xfId="15296" xr:uid="{00000000-0005-0000-0000-0000C13B0000}"/>
    <cellStyle name="Normal 2 3 2 3 4 2 2" xfId="15297" xr:uid="{00000000-0005-0000-0000-0000C23B0000}"/>
    <cellStyle name="Normal 2 3 2 3 4 2 2 2" xfId="15298" xr:uid="{00000000-0005-0000-0000-0000C33B0000}"/>
    <cellStyle name="Normal 2 3 2 3 4 2 3" xfId="15299" xr:uid="{00000000-0005-0000-0000-0000C43B0000}"/>
    <cellStyle name="Normal 2 3 2 3 4 3" xfId="15300" xr:uid="{00000000-0005-0000-0000-0000C53B0000}"/>
    <cellStyle name="Normal 2 3 2 3 4 3 2" xfId="15301" xr:uid="{00000000-0005-0000-0000-0000C63B0000}"/>
    <cellStyle name="Normal 2 3 2 3 4 3 2 2" xfId="15302" xr:uid="{00000000-0005-0000-0000-0000C73B0000}"/>
    <cellStyle name="Normal 2 3 2 3 4 3 3" xfId="15303" xr:uid="{00000000-0005-0000-0000-0000C83B0000}"/>
    <cellStyle name="Normal 2 3 2 3 4 4" xfId="15304" xr:uid="{00000000-0005-0000-0000-0000C93B0000}"/>
    <cellStyle name="Normal 2 3 2 3 4 4 2" xfId="15305" xr:uid="{00000000-0005-0000-0000-0000CA3B0000}"/>
    <cellStyle name="Normal 2 3 2 3 4 4 2 2" xfId="15306" xr:uid="{00000000-0005-0000-0000-0000CB3B0000}"/>
    <cellStyle name="Normal 2 3 2 3 4 4 3" xfId="15307" xr:uid="{00000000-0005-0000-0000-0000CC3B0000}"/>
    <cellStyle name="Normal 2 3 2 3 4 5" xfId="15308" xr:uid="{00000000-0005-0000-0000-0000CD3B0000}"/>
    <cellStyle name="Normal 2 3 2 3 4 5 2" xfId="15309" xr:uid="{00000000-0005-0000-0000-0000CE3B0000}"/>
    <cellStyle name="Normal 2 3 2 3 4 6" xfId="15310" xr:uid="{00000000-0005-0000-0000-0000CF3B0000}"/>
    <cellStyle name="Normal 2 3 2 3 4 6 2" xfId="15311" xr:uid="{00000000-0005-0000-0000-0000D03B0000}"/>
    <cellStyle name="Normal 2 3 2 3 4 7" xfId="15312" xr:uid="{00000000-0005-0000-0000-0000D13B0000}"/>
    <cellStyle name="Normal 2 3 2 3 5" xfId="15313" xr:uid="{00000000-0005-0000-0000-0000D23B0000}"/>
    <cellStyle name="Normal 2 3 2 3 5 2" xfId="15314" xr:uid="{00000000-0005-0000-0000-0000D33B0000}"/>
    <cellStyle name="Normal 2 3 2 3 5 2 2" xfId="15315" xr:uid="{00000000-0005-0000-0000-0000D43B0000}"/>
    <cellStyle name="Normal 2 3 2 3 5 2 2 2" xfId="15316" xr:uid="{00000000-0005-0000-0000-0000D53B0000}"/>
    <cellStyle name="Normal 2 3 2 3 5 2 3" xfId="15317" xr:uid="{00000000-0005-0000-0000-0000D63B0000}"/>
    <cellStyle name="Normal 2 3 2 3 5 3" xfId="15318" xr:uid="{00000000-0005-0000-0000-0000D73B0000}"/>
    <cellStyle name="Normal 2 3 2 3 5 3 2" xfId="15319" xr:uid="{00000000-0005-0000-0000-0000D83B0000}"/>
    <cellStyle name="Normal 2 3 2 3 5 3 2 2" xfId="15320" xr:uid="{00000000-0005-0000-0000-0000D93B0000}"/>
    <cellStyle name="Normal 2 3 2 3 5 3 3" xfId="15321" xr:uid="{00000000-0005-0000-0000-0000DA3B0000}"/>
    <cellStyle name="Normal 2 3 2 3 5 4" xfId="15322" xr:uid="{00000000-0005-0000-0000-0000DB3B0000}"/>
    <cellStyle name="Normal 2 3 2 3 5 4 2" xfId="15323" xr:uid="{00000000-0005-0000-0000-0000DC3B0000}"/>
    <cellStyle name="Normal 2 3 2 3 5 4 2 2" xfId="15324" xr:uid="{00000000-0005-0000-0000-0000DD3B0000}"/>
    <cellStyle name="Normal 2 3 2 3 5 4 3" xfId="15325" xr:uid="{00000000-0005-0000-0000-0000DE3B0000}"/>
    <cellStyle name="Normal 2 3 2 3 5 5" xfId="15326" xr:uid="{00000000-0005-0000-0000-0000DF3B0000}"/>
    <cellStyle name="Normal 2 3 2 3 5 5 2" xfId="15327" xr:uid="{00000000-0005-0000-0000-0000E03B0000}"/>
    <cellStyle name="Normal 2 3 2 3 5 6" xfId="15328" xr:uid="{00000000-0005-0000-0000-0000E13B0000}"/>
    <cellStyle name="Normal 2 3 2 3 5 6 2" xfId="15329" xr:uid="{00000000-0005-0000-0000-0000E23B0000}"/>
    <cellStyle name="Normal 2 3 2 3 5 7" xfId="15330" xr:uid="{00000000-0005-0000-0000-0000E33B0000}"/>
    <cellStyle name="Normal 2 3 2 3 6" xfId="15331" xr:uid="{00000000-0005-0000-0000-0000E43B0000}"/>
    <cellStyle name="Normal 2 3 2 3 6 2" xfId="15332" xr:uid="{00000000-0005-0000-0000-0000E53B0000}"/>
    <cellStyle name="Normal 2 3 2 3 6 2 2" xfId="15333" xr:uid="{00000000-0005-0000-0000-0000E63B0000}"/>
    <cellStyle name="Normal 2 3 2 3 6 3" xfId="15334" xr:uid="{00000000-0005-0000-0000-0000E73B0000}"/>
    <cellStyle name="Normal 2 3 2 3 7" xfId="15335" xr:uid="{00000000-0005-0000-0000-0000E83B0000}"/>
    <cellStyle name="Normal 2 3 2 3 7 2" xfId="15336" xr:uid="{00000000-0005-0000-0000-0000E93B0000}"/>
    <cellStyle name="Normal 2 3 2 3 7 2 2" xfId="15337" xr:uid="{00000000-0005-0000-0000-0000EA3B0000}"/>
    <cellStyle name="Normal 2 3 2 3 7 3" xfId="15338" xr:uid="{00000000-0005-0000-0000-0000EB3B0000}"/>
    <cellStyle name="Normal 2 3 2 3 8" xfId="15339" xr:uid="{00000000-0005-0000-0000-0000EC3B0000}"/>
    <cellStyle name="Normal 2 3 2 3 8 2" xfId="15340" xr:uid="{00000000-0005-0000-0000-0000ED3B0000}"/>
    <cellStyle name="Normal 2 3 2 3 8 2 2" xfId="15341" xr:uid="{00000000-0005-0000-0000-0000EE3B0000}"/>
    <cellStyle name="Normal 2 3 2 3 8 3" xfId="15342" xr:uid="{00000000-0005-0000-0000-0000EF3B0000}"/>
    <cellStyle name="Normal 2 3 2 3 9" xfId="15343" xr:uid="{00000000-0005-0000-0000-0000F03B0000}"/>
    <cellStyle name="Normal 2 3 2 3 9 2" xfId="15344" xr:uid="{00000000-0005-0000-0000-0000F13B0000}"/>
    <cellStyle name="Normal 2 3 2 4" xfId="15345" xr:uid="{00000000-0005-0000-0000-0000F23B0000}"/>
    <cellStyle name="Normal 2 3 2 4 2" xfId="15346" xr:uid="{00000000-0005-0000-0000-0000F33B0000}"/>
    <cellStyle name="Normal 2 3 2 4 2 2" xfId="15347" xr:uid="{00000000-0005-0000-0000-0000F43B0000}"/>
    <cellStyle name="Normal 2 3 2 4 2 2 2" xfId="15348" xr:uid="{00000000-0005-0000-0000-0000F53B0000}"/>
    <cellStyle name="Normal 2 3 2 4 2 2 2 2" xfId="15349" xr:uid="{00000000-0005-0000-0000-0000F63B0000}"/>
    <cellStyle name="Normal 2 3 2 4 2 2 3" xfId="15350" xr:uid="{00000000-0005-0000-0000-0000F73B0000}"/>
    <cellStyle name="Normal 2 3 2 4 2 3" xfId="15351" xr:uid="{00000000-0005-0000-0000-0000F83B0000}"/>
    <cellStyle name="Normal 2 3 2 4 2 3 2" xfId="15352" xr:uid="{00000000-0005-0000-0000-0000F93B0000}"/>
    <cellStyle name="Normal 2 3 2 4 2 3 2 2" xfId="15353" xr:uid="{00000000-0005-0000-0000-0000FA3B0000}"/>
    <cellStyle name="Normal 2 3 2 4 2 3 3" xfId="15354" xr:uid="{00000000-0005-0000-0000-0000FB3B0000}"/>
    <cellStyle name="Normal 2 3 2 4 2 4" xfId="15355" xr:uid="{00000000-0005-0000-0000-0000FC3B0000}"/>
    <cellStyle name="Normal 2 3 2 4 2 4 2" xfId="15356" xr:uid="{00000000-0005-0000-0000-0000FD3B0000}"/>
    <cellStyle name="Normal 2 3 2 4 2 4 2 2" xfId="15357" xr:uid="{00000000-0005-0000-0000-0000FE3B0000}"/>
    <cellStyle name="Normal 2 3 2 4 2 4 3" xfId="15358" xr:uid="{00000000-0005-0000-0000-0000FF3B0000}"/>
    <cellStyle name="Normal 2 3 2 4 2 5" xfId="15359" xr:uid="{00000000-0005-0000-0000-0000003C0000}"/>
    <cellStyle name="Normal 2 3 2 4 2 5 2" xfId="15360" xr:uid="{00000000-0005-0000-0000-0000013C0000}"/>
    <cellStyle name="Normal 2 3 2 4 2 6" xfId="15361" xr:uid="{00000000-0005-0000-0000-0000023C0000}"/>
    <cellStyle name="Normal 2 3 2 4 2 6 2" xfId="15362" xr:uid="{00000000-0005-0000-0000-0000033C0000}"/>
    <cellStyle name="Normal 2 3 2 4 2 7" xfId="15363" xr:uid="{00000000-0005-0000-0000-0000043C0000}"/>
    <cellStyle name="Normal 2 3 2 4 3" xfId="15364" xr:uid="{00000000-0005-0000-0000-0000053C0000}"/>
    <cellStyle name="Normal 2 3 2 4 3 2" xfId="15365" xr:uid="{00000000-0005-0000-0000-0000063C0000}"/>
    <cellStyle name="Normal 2 3 2 4 3 2 2" xfId="15366" xr:uid="{00000000-0005-0000-0000-0000073C0000}"/>
    <cellStyle name="Normal 2 3 2 4 3 2 2 2" xfId="15367" xr:uid="{00000000-0005-0000-0000-0000083C0000}"/>
    <cellStyle name="Normal 2 3 2 4 3 2 3" xfId="15368" xr:uid="{00000000-0005-0000-0000-0000093C0000}"/>
    <cellStyle name="Normal 2 3 2 4 3 3" xfId="15369" xr:uid="{00000000-0005-0000-0000-00000A3C0000}"/>
    <cellStyle name="Normal 2 3 2 4 3 3 2" xfId="15370" xr:uid="{00000000-0005-0000-0000-00000B3C0000}"/>
    <cellStyle name="Normal 2 3 2 4 3 3 2 2" xfId="15371" xr:uid="{00000000-0005-0000-0000-00000C3C0000}"/>
    <cellStyle name="Normal 2 3 2 4 3 3 3" xfId="15372" xr:uid="{00000000-0005-0000-0000-00000D3C0000}"/>
    <cellStyle name="Normal 2 3 2 4 3 4" xfId="15373" xr:uid="{00000000-0005-0000-0000-00000E3C0000}"/>
    <cellStyle name="Normal 2 3 2 4 3 4 2" xfId="15374" xr:uid="{00000000-0005-0000-0000-00000F3C0000}"/>
    <cellStyle name="Normal 2 3 2 4 3 4 2 2" xfId="15375" xr:uid="{00000000-0005-0000-0000-0000103C0000}"/>
    <cellStyle name="Normal 2 3 2 4 3 4 3" xfId="15376" xr:uid="{00000000-0005-0000-0000-0000113C0000}"/>
    <cellStyle name="Normal 2 3 2 4 3 5" xfId="15377" xr:uid="{00000000-0005-0000-0000-0000123C0000}"/>
    <cellStyle name="Normal 2 3 2 4 3 5 2" xfId="15378" xr:uid="{00000000-0005-0000-0000-0000133C0000}"/>
    <cellStyle name="Normal 2 3 2 4 3 6" xfId="15379" xr:uid="{00000000-0005-0000-0000-0000143C0000}"/>
    <cellStyle name="Normal 2 3 2 4 3 6 2" xfId="15380" xr:uid="{00000000-0005-0000-0000-0000153C0000}"/>
    <cellStyle name="Normal 2 3 2 4 3 7" xfId="15381" xr:uid="{00000000-0005-0000-0000-0000163C0000}"/>
    <cellStyle name="Normal 2 3 2 4 4" xfId="15382" xr:uid="{00000000-0005-0000-0000-0000173C0000}"/>
    <cellStyle name="Normal 2 3 2 4 4 2" xfId="15383" xr:uid="{00000000-0005-0000-0000-0000183C0000}"/>
    <cellStyle name="Normal 2 3 2 4 4 2 2" xfId="15384" xr:uid="{00000000-0005-0000-0000-0000193C0000}"/>
    <cellStyle name="Normal 2 3 2 4 4 3" xfId="15385" xr:uid="{00000000-0005-0000-0000-00001A3C0000}"/>
    <cellStyle name="Normal 2 3 2 4 5" xfId="15386" xr:uid="{00000000-0005-0000-0000-00001B3C0000}"/>
    <cellStyle name="Normal 2 3 2 4 5 2" xfId="15387" xr:uid="{00000000-0005-0000-0000-00001C3C0000}"/>
    <cellStyle name="Normal 2 3 2 4 5 2 2" xfId="15388" xr:uid="{00000000-0005-0000-0000-00001D3C0000}"/>
    <cellStyle name="Normal 2 3 2 4 5 3" xfId="15389" xr:uid="{00000000-0005-0000-0000-00001E3C0000}"/>
    <cellStyle name="Normal 2 3 2 4 6" xfId="15390" xr:uid="{00000000-0005-0000-0000-00001F3C0000}"/>
    <cellStyle name="Normal 2 3 2 4 6 2" xfId="15391" xr:uid="{00000000-0005-0000-0000-0000203C0000}"/>
    <cellStyle name="Normal 2 3 2 4 6 2 2" xfId="15392" xr:uid="{00000000-0005-0000-0000-0000213C0000}"/>
    <cellStyle name="Normal 2 3 2 4 6 3" xfId="15393" xr:uid="{00000000-0005-0000-0000-0000223C0000}"/>
    <cellStyle name="Normal 2 3 2 4 7" xfId="15394" xr:uid="{00000000-0005-0000-0000-0000233C0000}"/>
    <cellStyle name="Normal 2 3 2 4 7 2" xfId="15395" xr:uid="{00000000-0005-0000-0000-0000243C0000}"/>
    <cellStyle name="Normal 2 3 2 4 8" xfId="15396" xr:uid="{00000000-0005-0000-0000-0000253C0000}"/>
    <cellStyle name="Normal 2 3 2 4 8 2" xfId="15397" xr:uid="{00000000-0005-0000-0000-0000263C0000}"/>
    <cellStyle name="Normal 2 3 2 4 9" xfId="15398" xr:uid="{00000000-0005-0000-0000-0000273C0000}"/>
    <cellStyle name="Normal 2 3 2 5" xfId="15399" xr:uid="{00000000-0005-0000-0000-0000283C0000}"/>
    <cellStyle name="Normal 2 3 2 5 2" xfId="15400" xr:uid="{00000000-0005-0000-0000-0000293C0000}"/>
    <cellStyle name="Normal 2 3 2 5 2 2" xfId="15401" xr:uid="{00000000-0005-0000-0000-00002A3C0000}"/>
    <cellStyle name="Normal 2 3 2 5 2 2 2" xfId="15402" xr:uid="{00000000-0005-0000-0000-00002B3C0000}"/>
    <cellStyle name="Normal 2 3 2 5 2 2 2 2" xfId="15403" xr:uid="{00000000-0005-0000-0000-00002C3C0000}"/>
    <cellStyle name="Normal 2 3 2 5 2 2 3" xfId="15404" xr:uid="{00000000-0005-0000-0000-00002D3C0000}"/>
    <cellStyle name="Normal 2 3 2 5 2 3" xfId="15405" xr:uid="{00000000-0005-0000-0000-00002E3C0000}"/>
    <cellStyle name="Normal 2 3 2 5 2 3 2" xfId="15406" xr:uid="{00000000-0005-0000-0000-00002F3C0000}"/>
    <cellStyle name="Normal 2 3 2 5 2 3 2 2" xfId="15407" xr:uid="{00000000-0005-0000-0000-0000303C0000}"/>
    <cellStyle name="Normal 2 3 2 5 2 3 3" xfId="15408" xr:uid="{00000000-0005-0000-0000-0000313C0000}"/>
    <cellStyle name="Normal 2 3 2 5 2 4" xfId="15409" xr:uid="{00000000-0005-0000-0000-0000323C0000}"/>
    <cellStyle name="Normal 2 3 2 5 2 4 2" xfId="15410" xr:uid="{00000000-0005-0000-0000-0000333C0000}"/>
    <cellStyle name="Normal 2 3 2 5 2 4 2 2" xfId="15411" xr:uid="{00000000-0005-0000-0000-0000343C0000}"/>
    <cellStyle name="Normal 2 3 2 5 2 4 3" xfId="15412" xr:uid="{00000000-0005-0000-0000-0000353C0000}"/>
    <cellStyle name="Normal 2 3 2 5 2 5" xfId="15413" xr:uid="{00000000-0005-0000-0000-0000363C0000}"/>
    <cellStyle name="Normal 2 3 2 5 2 5 2" xfId="15414" xr:uid="{00000000-0005-0000-0000-0000373C0000}"/>
    <cellStyle name="Normal 2 3 2 5 2 6" xfId="15415" xr:uid="{00000000-0005-0000-0000-0000383C0000}"/>
    <cellStyle name="Normal 2 3 2 5 2 6 2" xfId="15416" xr:uid="{00000000-0005-0000-0000-0000393C0000}"/>
    <cellStyle name="Normal 2 3 2 5 2 7" xfId="15417" xr:uid="{00000000-0005-0000-0000-00003A3C0000}"/>
    <cellStyle name="Normal 2 3 2 5 3" xfId="15418" xr:uid="{00000000-0005-0000-0000-00003B3C0000}"/>
    <cellStyle name="Normal 2 3 2 5 3 2" xfId="15419" xr:uid="{00000000-0005-0000-0000-00003C3C0000}"/>
    <cellStyle name="Normal 2 3 2 5 3 2 2" xfId="15420" xr:uid="{00000000-0005-0000-0000-00003D3C0000}"/>
    <cellStyle name="Normal 2 3 2 5 3 3" xfId="15421" xr:uid="{00000000-0005-0000-0000-00003E3C0000}"/>
    <cellStyle name="Normal 2 3 2 5 4" xfId="15422" xr:uid="{00000000-0005-0000-0000-00003F3C0000}"/>
    <cellStyle name="Normal 2 3 2 5 4 2" xfId="15423" xr:uid="{00000000-0005-0000-0000-0000403C0000}"/>
    <cellStyle name="Normal 2 3 2 5 4 2 2" xfId="15424" xr:uid="{00000000-0005-0000-0000-0000413C0000}"/>
    <cellStyle name="Normal 2 3 2 5 4 3" xfId="15425" xr:uid="{00000000-0005-0000-0000-0000423C0000}"/>
    <cellStyle name="Normal 2 3 2 5 5" xfId="15426" xr:uid="{00000000-0005-0000-0000-0000433C0000}"/>
    <cellStyle name="Normal 2 3 2 5 5 2" xfId="15427" xr:uid="{00000000-0005-0000-0000-0000443C0000}"/>
    <cellStyle name="Normal 2 3 2 5 5 2 2" xfId="15428" xr:uid="{00000000-0005-0000-0000-0000453C0000}"/>
    <cellStyle name="Normal 2 3 2 5 5 3" xfId="15429" xr:uid="{00000000-0005-0000-0000-0000463C0000}"/>
    <cellStyle name="Normal 2 3 2 5 6" xfId="15430" xr:uid="{00000000-0005-0000-0000-0000473C0000}"/>
    <cellStyle name="Normal 2 3 2 5 6 2" xfId="15431" xr:uid="{00000000-0005-0000-0000-0000483C0000}"/>
    <cellStyle name="Normal 2 3 2 5 7" xfId="15432" xr:uid="{00000000-0005-0000-0000-0000493C0000}"/>
    <cellStyle name="Normal 2 3 2 5 7 2" xfId="15433" xr:uid="{00000000-0005-0000-0000-00004A3C0000}"/>
    <cellStyle name="Normal 2 3 2 5 8" xfId="15434" xr:uid="{00000000-0005-0000-0000-00004B3C0000}"/>
    <cellStyle name="Normal 2 3 2 6" xfId="15435" xr:uid="{00000000-0005-0000-0000-00004C3C0000}"/>
    <cellStyle name="Normal 2 3 2 6 2" xfId="15436" xr:uid="{00000000-0005-0000-0000-00004D3C0000}"/>
    <cellStyle name="Normal 2 3 2 6 2 2" xfId="15437" xr:uid="{00000000-0005-0000-0000-00004E3C0000}"/>
    <cellStyle name="Normal 2 3 2 6 2 2 2" xfId="15438" xr:uid="{00000000-0005-0000-0000-00004F3C0000}"/>
    <cellStyle name="Normal 2 3 2 6 2 3" xfId="15439" xr:uid="{00000000-0005-0000-0000-0000503C0000}"/>
    <cellStyle name="Normal 2 3 2 6 3" xfId="15440" xr:uid="{00000000-0005-0000-0000-0000513C0000}"/>
    <cellStyle name="Normal 2 3 2 6 3 2" xfId="15441" xr:uid="{00000000-0005-0000-0000-0000523C0000}"/>
    <cellStyle name="Normal 2 3 2 6 3 2 2" xfId="15442" xr:uid="{00000000-0005-0000-0000-0000533C0000}"/>
    <cellStyle name="Normal 2 3 2 6 3 3" xfId="15443" xr:uid="{00000000-0005-0000-0000-0000543C0000}"/>
    <cellStyle name="Normal 2 3 2 6 4" xfId="15444" xr:uid="{00000000-0005-0000-0000-0000553C0000}"/>
    <cellStyle name="Normal 2 3 2 6 4 2" xfId="15445" xr:uid="{00000000-0005-0000-0000-0000563C0000}"/>
    <cellStyle name="Normal 2 3 2 6 4 2 2" xfId="15446" xr:uid="{00000000-0005-0000-0000-0000573C0000}"/>
    <cellStyle name="Normal 2 3 2 6 4 3" xfId="15447" xr:uid="{00000000-0005-0000-0000-0000583C0000}"/>
    <cellStyle name="Normal 2 3 2 6 5" xfId="15448" xr:uid="{00000000-0005-0000-0000-0000593C0000}"/>
    <cellStyle name="Normal 2 3 2 6 5 2" xfId="15449" xr:uid="{00000000-0005-0000-0000-00005A3C0000}"/>
    <cellStyle name="Normal 2 3 2 6 6" xfId="15450" xr:uid="{00000000-0005-0000-0000-00005B3C0000}"/>
    <cellStyle name="Normal 2 3 2 6 6 2" xfId="15451" xr:uid="{00000000-0005-0000-0000-00005C3C0000}"/>
    <cellStyle name="Normal 2 3 2 6 7" xfId="15452" xr:uid="{00000000-0005-0000-0000-00005D3C0000}"/>
    <cellStyle name="Normal 2 3 2 7" xfId="15453" xr:uid="{00000000-0005-0000-0000-00005E3C0000}"/>
    <cellStyle name="Normal 2 3 2 7 2" xfId="15454" xr:uid="{00000000-0005-0000-0000-00005F3C0000}"/>
    <cellStyle name="Normal 2 3 2 7 2 2" xfId="15455" xr:uid="{00000000-0005-0000-0000-0000603C0000}"/>
    <cellStyle name="Normal 2 3 2 7 2 2 2" xfId="15456" xr:uid="{00000000-0005-0000-0000-0000613C0000}"/>
    <cellStyle name="Normal 2 3 2 7 2 3" xfId="15457" xr:uid="{00000000-0005-0000-0000-0000623C0000}"/>
    <cellStyle name="Normal 2 3 2 7 3" xfId="15458" xr:uid="{00000000-0005-0000-0000-0000633C0000}"/>
    <cellStyle name="Normal 2 3 2 7 3 2" xfId="15459" xr:uid="{00000000-0005-0000-0000-0000643C0000}"/>
    <cellStyle name="Normal 2 3 2 7 3 2 2" xfId="15460" xr:uid="{00000000-0005-0000-0000-0000653C0000}"/>
    <cellStyle name="Normal 2 3 2 7 3 3" xfId="15461" xr:uid="{00000000-0005-0000-0000-0000663C0000}"/>
    <cellStyle name="Normal 2 3 2 7 4" xfId="15462" xr:uid="{00000000-0005-0000-0000-0000673C0000}"/>
    <cellStyle name="Normal 2 3 2 7 4 2" xfId="15463" xr:uid="{00000000-0005-0000-0000-0000683C0000}"/>
    <cellStyle name="Normal 2 3 2 7 4 2 2" xfId="15464" xr:uid="{00000000-0005-0000-0000-0000693C0000}"/>
    <cellStyle name="Normal 2 3 2 7 4 3" xfId="15465" xr:uid="{00000000-0005-0000-0000-00006A3C0000}"/>
    <cellStyle name="Normal 2 3 2 7 5" xfId="15466" xr:uid="{00000000-0005-0000-0000-00006B3C0000}"/>
    <cellStyle name="Normal 2 3 2 7 5 2" xfId="15467" xr:uid="{00000000-0005-0000-0000-00006C3C0000}"/>
    <cellStyle name="Normal 2 3 2 7 6" xfId="15468" xr:uid="{00000000-0005-0000-0000-00006D3C0000}"/>
    <cellStyle name="Normal 2 3 2 7 6 2" xfId="15469" xr:uid="{00000000-0005-0000-0000-00006E3C0000}"/>
    <cellStyle name="Normal 2 3 2 7 7" xfId="15470" xr:uid="{00000000-0005-0000-0000-00006F3C0000}"/>
    <cellStyle name="Normal 2 3 2 8" xfId="15471" xr:uid="{00000000-0005-0000-0000-0000703C0000}"/>
    <cellStyle name="Normal 2 3 2 8 2" xfId="15472" xr:uid="{00000000-0005-0000-0000-0000713C0000}"/>
    <cellStyle name="Normal 2 3 2 8 2 2" xfId="15473" xr:uid="{00000000-0005-0000-0000-0000723C0000}"/>
    <cellStyle name="Normal 2 3 2 8 3" xfId="15474" xr:uid="{00000000-0005-0000-0000-0000733C0000}"/>
    <cellStyle name="Normal 2 3 2 9" xfId="15475" xr:uid="{00000000-0005-0000-0000-0000743C0000}"/>
    <cellStyle name="Normal 2 3 2 9 2" xfId="15476" xr:uid="{00000000-0005-0000-0000-0000753C0000}"/>
    <cellStyle name="Normal 2 3 2 9 2 2" xfId="15477" xr:uid="{00000000-0005-0000-0000-0000763C0000}"/>
    <cellStyle name="Normal 2 3 2 9 3" xfId="15478" xr:uid="{00000000-0005-0000-0000-0000773C0000}"/>
    <cellStyle name="Normal 2 3 2_Confidential Information" xfId="15479" xr:uid="{00000000-0005-0000-0000-0000783C0000}"/>
    <cellStyle name="Normal 2 3 3" xfId="15480" xr:uid="{00000000-0005-0000-0000-0000793C0000}"/>
    <cellStyle name="Normal 2 3 3 10" xfId="15481" xr:uid="{00000000-0005-0000-0000-00007A3C0000}"/>
    <cellStyle name="Normal 2 3 3 10 2" xfId="15482" xr:uid="{00000000-0005-0000-0000-00007B3C0000}"/>
    <cellStyle name="Normal 2 3 3 10 2 2" xfId="15483" xr:uid="{00000000-0005-0000-0000-00007C3C0000}"/>
    <cellStyle name="Normal 2 3 3 10 3" xfId="15484" xr:uid="{00000000-0005-0000-0000-00007D3C0000}"/>
    <cellStyle name="Normal 2 3 3 11" xfId="15485" xr:uid="{00000000-0005-0000-0000-00007E3C0000}"/>
    <cellStyle name="Normal 2 3 3 11 2" xfId="15486" xr:uid="{00000000-0005-0000-0000-00007F3C0000}"/>
    <cellStyle name="Normal 2 3 3 12" xfId="15487" xr:uid="{00000000-0005-0000-0000-0000803C0000}"/>
    <cellStyle name="Normal 2 3 3 12 2" xfId="15488" xr:uid="{00000000-0005-0000-0000-0000813C0000}"/>
    <cellStyle name="Normal 2 3 3 13" xfId="15489" xr:uid="{00000000-0005-0000-0000-0000823C0000}"/>
    <cellStyle name="Normal 2 3 3 2" xfId="15490" xr:uid="{00000000-0005-0000-0000-0000833C0000}"/>
    <cellStyle name="Normal 2 3 3 2 10" xfId="15491" xr:uid="{00000000-0005-0000-0000-0000843C0000}"/>
    <cellStyle name="Normal 2 3 3 2 10 2" xfId="15492" xr:uid="{00000000-0005-0000-0000-0000853C0000}"/>
    <cellStyle name="Normal 2 3 3 2 11" xfId="15493" xr:uid="{00000000-0005-0000-0000-0000863C0000}"/>
    <cellStyle name="Normal 2 3 3 2 2" xfId="15494" xr:uid="{00000000-0005-0000-0000-0000873C0000}"/>
    <cellStyle name="Normal 2 3 3 2 2 2" xfId="15495" xr:uid="{00000000-0005-0000-0000-0000883C0000}"/>
    <cellStyle name="Normal 2 3 3 2 2 2 2" xfId="15496" xr:uid="{00000000-0005-0000-0000-0000893C0000}"/>
    <cellStyle name="Normal 2 3 3 2 2 2 2 2" xfId="15497" xr:uid="{00000000-0005-0000-0000-00008A3C0000}"/>
    <cellStyle name="Normal 2 3 3 2 2 2 2 2 2" xfId="15498" xr:uid="{00000000-0005-0000-0000-00008B3C0000}"/>
    <cellStyle name="Normal 2 3 3 2 2 2 2 3" xfId="15499" xr:uid="{00000000-0005-0000-0000-00008C3C0000}"/>
    <cellStyle name="Normal 2 3 3 2 2 2 3" xfId="15500" xr:uid="{00000000-0005-0000-0000-00008D3C0000}"/>
    <cellStyle name="Normal 2 3 3 2 2 2 3 2" xfId="15501" xr:uid="{00000000-0005-0000-0000-00008E3C0000}"/>
    <cellStyle name="Normal 2 3 3 2 2 2 3 2 2" xfId="15502" xr:uid="{00000000-0005-0000-0000-00008F3C0000}"/>
    <cellStyle name="Normal 2 3 3 2 2 2 3 3" xfId="15503" xr:uid="{00000000-0005-0000-0000-0000903C0000}"/>
    <cellStyle name="Normal 2 3 3 2 2 2 4" xfId="15504" xr:uid="{00000000-0005-0000-0000-0000913C0000}"/>
    <cellStyle name="Normal 2 3 3 2 2 2 4 2" xfId="15505" xr:uid="{00000000-0005-0000-0000-0000923C0000}"/>
    <cellStyle name="Normal 2 3 3 2 2 2 4 2 2" xfId="15506" xr:uid="{00000000-0005-0000-0000-0000933C0000}"/>
    <cellStyle name="Normal 2 3 3 2 2 2 4 3" xfId="15507" xr:uid="{00000000-0005-0000-0000-0000943C0000}"/>
    <cellStyle name="Normal 2 3 3 2 2 2 5" xfId="15508" xr:uid="{00000000-0005-0000-0000-0000953C0000}"/>
    <cellStyle name="Normal 2 3 3 2 2 2 5 2" xfId="15509" xr:uid="{00000000-0005-0000-0000-0000963C0000}"/>
    <cellStyle name="Normal 2 3 3 2 2 2 6" xfId="15510" xr:uid="{00000000-0005-0000-0000-0000973C0000}"/>
    <cellStyle name="Normal 2 3 3 2 2 2 6 2" xfId="15511" xr:uid="{00000000-0005-0000-0000-0000983C0000}"/>
    <cellStyle name="Normal 2 3 3 2 2 2 7" xfId="15512" xr:uid="{00000000-0005-0000-0000-0000993C0000}"/>
    <cellStyle name="Normal 2 3 3 2 2 3" xfId="15513" xr:uid="{00000000-0005-0000-0000-00009A3C0000}"/>
    <cellStyle name="Normal 2 3 3 2 2 3 2" xfId="15514" xr:uid="{00000000-0005-0000-0000-00009B3C0000}"/>
    <cellStyle name="Normal 2 3 3 2 2 3 2 2" xfId="15515" xr:uid="{00000000-0005-0000-0000-00009C3C0000}"/>
    <cellStyle name="Normal 2 3 3 2 2 3 2 2 2" xfId="15516" xr:uid="{00000000-0005-0000-0000-00009D3C0000}"/>
    <cellStyle name="Normal 2 3 3 2 2 3 2 3" xfId="15517" xr:uid="{00000000-0005-0000-0000-00009E3C0000}"/>
    <cellStyle name="Normal 2 3 3 2 2 3 3" xfId="15518" xr:uid="{00000000-0005-0000-0000-00009F3C0000}"/>
    <cellStyle name="Normal 2 3 3 2 2 3 3 2" xfId="15519" xr:uid="{00000000-0005-0000-0000-0000A03C0000}"/>
    <cellStyle name="Normal 2 3 3 2 2 3 3 2 2" xfId="15520" xr:uid="{00000000-0005-0000-0000-0000A13C0000}"/>
    <cellStyle name="Normal 2 3 3 2 2 3 3 3" xfId="15521" xr:uid="{00000000-0005-0000-0000-0000A23C0000}"/>
    <cellStyle name="Normal 2 3 3 2 2 3 4" xfId="15522" xr:uid="{00000000-0005-0000-0000-0000A33C0000}"/>
    <cellStyle name="Normal 2 3 3 2 2 3 4 2" xfId="15523" xr:uid="{00000000-0005-0000-0000-0000A43C0000}"/>
    <cellStyle name="Normal 2 3 3 2 2 3 4 2 2" xfId="15524" xr:uid="{00000000-0005-0000-0000-0000A53C0000}"/>
    <cellStyle name="Normal 2 3 3 2 2 3 4 3" xfId="15525" xr:uid="{00000000-0005-0000-0000-0000A63C0000}"/>
    <cellStyle name="Normal 2 3 3 2 2 3 5" xfId="15526" xr:uid="{00000000-0005-0000-0000-0000A73C0000}"/>
    <cellStyle name="Normal 2 3 3 2 2 3 5 2" xfId="15527" xr:uid="{00000000-0005-0000-0000-0000A83C0000}"/>
    <cellStyle name="Normal 2 3 3 2 2 3 6" xfId="15528" xr:uid="{00000000-0005-0000-0000-0000A93C0000}"/>
    <cellStyle name="Normal 2 3 3 2 2 3 6 2" xfId="15529" xr:uid="{00000000-0005-0000-0000-0000AA3C0000}"/>
    <cellStyle name="Normal 2 3 3 2 2 3 7" xfId="15530" xr:uid="{00000000-0005-0000-0000-0000AB3C0000}"/>
    <cellStyle name="Normal 2 3 3 2 2 4" xfId="15531" xr:uid="{00000000-0005-0000-0000-0000AC3C0000}"/>
    <cellStyle name="Normal 2 3 3 2 2 4 2" xfId="15532" xr:uid="{00000000-0005-0000-0000-0000AD3C0000}"/>
    <cellStyle name="Normal 2 3 3 2 2 4 2 2" xfId="15533" xr:uid="{00000000-0005-0000-0000-0000AE3C0000}"/>
    <cellStyle name="Normal 2 3 3 2 2 4 3" xfId="15534" xr:uid="{00000000-0005-0000-0000-0000AF3C0000}"/>
    <cellStyle name="Normal 2 3 3 2 2 5" xfId="15535" xr:uid="{00000000-0005-0000-0000-0000B03C0000}"/>
    <cellStyle name="Normal 2 3 3 2 2 5 2" xfId="15536" xr:uid="{00000000-0005-0000-0000-0000B13C0000}"/>
    <cellStyle name="Normal 2 3 3 2 2 5 2 2" xfId="15537" xr:uid="{00000000-0005-0000-0000-0000B23C0000}"/>
    <cellStyle name="Normal 2 3 3 2 2 5 3" xfId="15538" xr:uid="{00000000-0005-0000-0000-0000B33C0000}"/>
    <cellStyle name="Normal 2 3 3 2 2 6" xfId="15539" xr:uid="{00000000-0005-0000-0000-0000B43C0000}"/>
    <cellStyle name="Normal 2 3 3 2 2 6 2" xfId="15540" xr:uid="{00000000-0005-0000-0000-0000B53C0000}"/>
    <cellStyle name="Normal 2 3 3 2 2 6 2 2" xfId="15541" xr:uid="{00000000-0005-0000-0000-0000B63C0000}"/>
    <cellStyle name="Normal 2 3 3 2 2 6 3" xfId="15542" xr:uid="{00000000-0005-0000-0000-0000B73C0000}"/>
    <cellStyle name="Normal 2 3 3 2 2 7" xfId="15543" xr:uid="{00000000-0005-0000-0000-0000B83C0000}"/>
    <cellStyle name="Normal 2 3 3 2 2 7 2" xfId="15544" xr:uid="{00000000-0005-0000-0000-0000B93C0000}"/>
    <cellStyle name="Normal 2 3 3 2 2 8" xfId="15545" xr:uid="{00000000-0005-0000-0000-0000BA3C0000}"/>
    <cellStyle name="Normal 2 3 3 2 2 8 2" xfId="15546" xr:uid="{00000000-0005-0000-0000-0000BB3C0000}"/>
    <cellStyle name="Normal 2 3 3 2 2 9" xfId="15547" xr:uid="{00000000-0005-0000-0000-0000BC3C0000}"/>
    <cellStyle name="Normal 2 3 3 2 3" xfId="15548" xr:uid="{00000000-0005-0000-0000-0000BD3C0000}"/>
    <cellStyle name="Normal 2 3 3 2 3 2" xfId="15549" xr:uid="{00000000-0005-0000-0000-0000BE3C0000}"/>
    <cellStyle name="Normal 2 3 3 2 3 2 2" xfId="15550" xr:uid="{00000000-0005-0000-0000-0000BF3C0000}"/>
    <cellStyle name="Normal 2 3 3 2 3 2 2 2" xfId="15551" xr:uid="{00000000-0005-0000-0000-0000C03C0000}"/>
    <cellStyle name="Normal 2 3 3 2 3 2 2 2 2" xfId="15552" xr:uid="{00000000-0005-0000-0000-0000C13C0000}"/>
    <cellStyle name="Normal 2 3 3 2 3 2 2 3" xfId="15553" xr:uid="{00000000-0005-0000-0000-0000C23C0000}"/>
    <cellStyle name="Normal 2 3 3 2 3 2 3" xfId="15554" xr:uid="{00000000-0005-0000-0000-0000C33C0000}"/>
    <cellStyle name="Normal 2 3 3 2 3 2 3 2" xfId="15555" xr:uid="{00000000-0005-0000-0000-0000C43C0000}"/>
    <cellStyle name="Normal 2 3 3 2 3 2 3 2 2" xfId="15556" xr:uid="{00000000-0005-0000-0000-0000C53C0000}"/>
    <cellStyle name="Normal 2 3 3 2 3 2 3 3" xfId="15557" xr:uid="{00000000-0005-0000-0000-0000C63C0000}"/>
    <cellStyle name="Normal 2 3 3 2 3 2 4" xfId="15558" xr:uid="{00000000-0005-0000-0000-0000C73C0000}"/>
    <cellStyle name="Normal 2 3 3 2 3 2 4 2" xfId="15559" xr:uid="{00000000-0005-0000-0000-0000C83C0000}"/>
    <cellStyle name="Normal 2 3 3 2 3 2 4 2 2" xfId="15560" xr:uid="{00000000-0005-0000-0000-0000C93C0000}"/>
    <cellStyle name="Normal 2 3 3 2 3 2 4 3" xfId="15561" xr:uid="{00000000-0005-0000-0000-0000CA3C0000}"/>
    <cellStyle name="Normal 2 3 3 2 3 2 5" xfId="15562" xr:uid="{00000000-0005-0000-0000-0000CB3C0000}"/>
    <cellStyle name="Normal 2 3 3 2 3 2 5 2" xfId="15563" xr:uid="{00000000-0005-0000-0000-0000CC3C0000}"/>
    <cellStyle name="Normal 2 3 3 2 3 2 6" xfId="15564" xr:uid="{00000000-0005-0000-0000-0000CD3C0000}"/>
    <cellStyle name="Normal 2 3 3 2 3 2 6 2" xfId="15565" xr:uid="{00000000-0005-0000-0000-0000CE3C0000}"/>
    <cellStyle name="Normal 2 3 3 2 3 2 7" xfId="15566" xr:uid="{00000000-0005-0000-0000-0000CF3C0000}"/>
    <cellStyle name="Normal 2 3 3 2 3 3" xfId="15567" xr:uid="{00000000-0005-0000-0000-0000D03C0000}"/>
    <cellStyle name="Normal 2 3 3 2 3 3 2" xfId="15568" xr:uid="{00000000-0005-0000-0000-0000D13C0000}"/>
    <cellStyle name="Normal 2 3 3 2 3 3 2 2" xfId="15569" xr:uid="{00000000-0005-0000-0000-0000D23C0000}"/>
    <cellStyle name="Normal 2 3 3 2 3 3 3" xfId="15570" xr:uid="{00000000-0005-0000-0000-0000D33C0000}"/>
    <cellStyle name="Normal 2 3 3 2 3 4" xfId="15571" xr:uid="{00000000-0005-0000-0000-0000D43C0000}"/>
    <cellStyle name="Normal 2 3 3 2 3 4 2" xfId="15572" xr:uid="{00000000-0005-0000-0000-0000D53C0000}"/>
    <cellStyle name="Normal 2 3 3 2 3 4 2 2" xfId="15573" xr:uid="{00000000-0005-0000-0000-0000D63C0000}"/>
    <cellStyle name="Normal 2 3 3 2 3 4 3" xfId="15574" xr:uid="{00000000-0005-0000-0000-0000D73C0000}"/>
    <cellStyle name="Normal 2 3 3 2 3 5" xfId="15575" xr:uid="{00000000-0005-0000-0000-0000D83C0000}"/>
    <cellStyle name="Normal 2 3 3 2 3 5 2" xfId="15576" xr:uid="{00000000-0005-0000-0000-0000D93C0000}"/>
    <cellStyle name="Normal 2 3 3 2 3 5 2 2" xfId="15577" xr:uid="{00000000-0005-0000-0000-0000DA3C0000}"/>
    <cellStyle name="Normal 2 3 3 2 3 5 3" xfId="15578" xr:uid="{00000000-0005-0000-0000-0000DB3C0000}"/>
    <cellStyle name="Normal 2 3 3 2 3 6" xfId="15579" xr:uid="{00000000-0005-0000-0000-0000DC3C0000}"/>
    <cellStyle name="Normal 2 3 3 2 3 6 2" xfId="15580" xr:uid="{00000000-0005-0000-0000-0000DD3C0000}"/>
    <cellStyle name="Normal 2 3 3 2 3 7" xfId="15581" xr:uid="{00000000-0005-0000-0000-0000DE3C0000}"/>
    <cellStyle name="Normal 2 3 3 2 3 7 2" xfId="15582" xr:uid="{00000000-0005-0000-0000-0000DF3C0000}"/>
    <cellStyle name="Normal 2 3 3 2 3 8" xfId="15583" xr:uid="{00000000-0005-0000-0000-0000E03C0000}"/>
    <cellStyle name="Normal 2 3 3 2 4" xfId="15584" xr:uid="{00000000-0005-0000-0000-0000E13C0000}"/>
    <cellStyle name="Normal 2 3 3 2 4 2" xfId="15585" xr:uid="{00000000-0005-0000-0000-0000E23C0000}"/>
    <cellStyle name="Normal 2 3 3 2 4 2 2" xfId="15586" xr:uid="{00000000-0005-0000-0000-0000E33C0000}"/>
    <cellStyle name="Normal 2 3 3 2 4 2 2 2" xfId="15587" xr:uid="{00000000-0005-0000-0000-0000E43C0000}"/>
    <cellStyle name="Normal 2 3 3 2 4 2 3" xfId="15588" xr:uid="{00000000-0005-0000-0000-0000E53C0000}"/>
    <cellStyle name="Normal 2 3 3 2 4 3" xfId="15589" xr:uid="{00000000-0005-0000-0000-0000E63C0000}"/>
    <cellStyle name="Normal 2 3 3 2 4 3 2" xfId="15590" xr:uid="{00000000-0005-0000-0000-0000E73C0000}"/>
    <cellStyle name="Normal 2 3 3 2 4 3 2 2" xfId="15591" xr:uid="{00000000-0005-0000-0000-0000E83C0000}"/>
    <cellStyle name="Normal 2 3 3 2 4 3 3" xfId="15592" xr:uid="{00000000-0005-0000-0000-0000E93C0000}"/>
    <cellStyle name="Normal 2 3 3 2 4 4" xfId="15593" xr:uid="{00000000-0005-0000-0000-0000EA3C0000}"/>
    <cellStyle name="Normal 2 3 3 2 4 4 2" xfId="15594" xr:uid="{00000000-0005-0000-0000-0000EB3C0000}"/>
    <cellStyle name="Normal 2 3 3 2 4 4 2 2" xfId="15595" xr:uid="{00000000-0005-0000-0000-0000EC3C0000}"/>
    <cellStyle name="Normal 2 3 3 2 4 4 3" xfId="15596" xr:uid="{00000000-0005-0000-0000-0000ED3C0000}"/>
    <cellStyle name="Normal 2 3 3 2 4 5" xfId="15597" xr:uid="{00000000-0005-0000-0000-0000EE3C0000}"/>
    <cellStyle name="Normal 2 3 3 2 4 5 2" xfId="15598" xr:uid="{00000000-0005-0000-0000-0000EF3C0000}"/>
    <cellStyle name="Normal 2 3 3 2 4 6" xfId="15599" xr:uid="{00000000-0005-0000-0000-0000F03C0000}"/>
    <cellStyle name="Normal 2 3 3 2 4 6 2" xfId="15600" xr:uid="{00000000-0005-0000-0000-0000F13C0000}"/>
    <cellStyle name="Normal 2 3 3 2 4 7" xfId="15601" xr:uid="{00000000-0005-0000-0000-0000F23C0000}"/>
    <cellStyle name="Normal 2 3 3 2 5" xfId="15602" xr:uid="{00000000-0005-0000-0000-0000F33C0000}"/>
    <cellStyle name="Normal 2 3 3 2 5 2" xfId="15603" xr:uid="{00000000-0005-0000-0000-0000F43C0000}"/>
    <cellStyle name="Normal 2 3 3 2 5 2 2" xfId="15604" xr:uid="{00000000-0005-0000-0000-0000F53C0000}"/>
    <cellStyle name="Normal 2 3 3 2 5 2 2 2" xfId="15605" xr:uid="{00000000-0005-0000-0000-0000F63C0000}"/>
    <cellStyle name="Normal 2 3 3 2 5 2 3" xfId="15606" xr:uid="{00000000-0005-0000-0000-0000F73C0000}"/>
    <cellStyle name="Normal 2 3 3 2 5 3" xfId="15607" xr:uid="{00000000-0005-0000-0000-0000F83C0000}"/>
    <cellStyle name="Normal 2 3 3 2 5 3 2" xfId="15608" xr:uid="{00000000-0005-0000-0000-0000F93C0000}"/>
    <cellStyle name="Normal 2 3 3 2 5 3 2 2" xfId="15609" xr:uid="{00000000-0005-0000-0000-0000FA3C0000}"/>
    <cellStyle name="Normal 2 3 3 2 5 3 3" xfId="15610" xr:uid="{00000000-0005-0000-0000-0000FB3C0000}"/>
    <cellStyle name="Normal 2 3 3 2 5 4" xfId="15611" xr:uid="{00000000-0005-0000-0000-0000FC3C0000}"/>
    <cellStyle name="Normal 2 3 3 2 5 4 2" xfId="15612" xr:uid="{00000000-0005-0000-0000-0000FD3C0000}"/>
    <cellStyle name="Normal 2 3 3 2 5 4 2 2" xfId="15613" xr:uid="{00000000-0005-0000-0000-0000FE3C0000}"/>
    <cellStyle name="Normal 2 3 3 2 5 4 3" xfId="15614" xr:uid="{00000000-0005-0000-0000-0000FF3C0000}"/>
    <cellStyle name="Normal 2 3 3 2 5 5" xfId="15615" xr:uid="{00000000-0005-0000-0000-0000003D0000}"/>
    <cellStyle name="Normal 2 3 3 2 5 5 2" xfId="15616" xr:uid="{00000000-0005-0000-0000-0000013D0000}"/>
    <cellStyle name="Normal 2 3 3 2 5 6" xfId="15617" xr:uid="{00000000-0005-0000-0000-0000023D0000}"/>
    <cellStyle name="Normal 2 3 3 2 5 6 2" xfId="15618" xr:uid="{00000000-0005-0000-0000-0000033D0000}"/>
    <cellStyle name="Normal 2 3 3 2 5 7" xfId="15619" xr:uid="{00000000-0005-0000-0000-0000043D0000}"/>
    <cellStyle name="Normal 2 3 3 2 6" xfId="15620" xr:uid="{00000000-0005-0000-0000-0000053D0000}"/>
    <cellStyle name="Normal 2 3 3 2 6 2" xfId="15621" xr:uid="{00000000-0005-0000-0000-0000063D0000}"/>
    <cellStyle name="Normal 2 3 3 2 6 2 2" xfId="15622" xr:uid="{00000000-0005-0000-0000-0000073D0000}"/>
    <cellStyle name="Normal 2 3 3 2 6 3" xfId="15623" xr:uid="{00000000-0005-0000-0000-0000083D0000}"/>
    <cellStyle name="Normal 2 3 3 2 7" xfId="15624" xr:uid="{00000000-0005-0000-0000-0000093D0000}"/>
    <cellStyle name="Normal 2 3 3 2 7 2" xfId="15625" xr:uid="{00000000-0005-0000-0000-00000A3D0000}"/>
    <cellStyle name="Normal 2 3 3 2 7 2 2" xfId="15626" xr:uid="{00000000-0005-0000-0000-00000B3D0000}"/>
    <cellStyle name="Normal 2 3 3 2 7 3" xfId="15627" xr:uid="{00000000-0005-0000-0000-00000C3D0000}"/>
    <cellStyle name="Normal 2 3 3 2 8" xfId="15628" xr:uid="{00000000-0005-0000-0000-00000D3D0000}"/>
    <cellStyle name="Normal 2 3 3 2 8 2" xfId="15629" xr:uid="{00000000-0005-0000-0000-00000E3D0000}"/>
    <cellStyle name="Normal 2 3 3 2 8 2 2" xfId="15630" xr:uid="{00000000-0005-0000-0000-00000F3D0000}"/>
    <cellStyle name="Normal 2 3 3 2 8 3" xfId="15631" xr:uid="{00000000-0005-0000-0000-0000103D0000}"/>
    <cellStyle name="Normal 2 3 3 2 9" xfId="15632" xr:uid="{00000000-0005-0000-0000-0000113D0000}"/>
    <cellStyle name="Normal 2 3 3 2 9 2" xfId="15633" xr:uid="{00000000-0005-0000-0000-0000123D0000}"/>
    <cellStyle name="Normal 2 3 3 3" xfId="15634" xr:uid="{00000000-0005-0000-0000-0000133D0000}"/>
    <cellStyle name="Normal 2 3 3 3 10" xfId="15635" xr:uid="{00000000-0005-0000-0000-0000143D0000}"/>
    <cellStyle name="Normal 2 3 3 3 10 2" xfId="15636" xr:uid="{00000000-0005-0000-0000-0000153D0000}"/>
    <cellStyle name="Normal 2 3 3 3 11" xfId="15637" xr:uid="{00000000-0005-0000-0000-0000163D0000}"/>
    <cellStyle name="Normal 2 3 3 3 2" xfId="15638" xr:uid="{00000000-0005-0000-0000-0000173D0000}"/>
    <cellStyle name="Normal 2 3 3 3 2 2" xfId="15639" xr:uid="{00000000-0005-0000-0000-0000183D0000}"/>
    <cellStyle name="Normal 2 3 3 3 2 2 2" xfId="15640" xr:uid="{00000000-0005-0000-0000-0000193D0000}"/>
    <cellStyle name="Normal 2 3 3 3 2 2 2 2" xfId="15641" xr:uid="{00000000-0005-0000-0000-00001A3D0000}"/>
    <cellStyle name="Normal 2 3 3 3 2 2 2 2 2" xfId="15642" xr:uid="{00000000-0005-0000-0000-00001B3D0000}"/>
    <cellStyle name="Normal 2 3 3 3 2 2 2 3" xfId="15643" xr:uid="{00000000-0005-0000-0000-00001C3D0000}"/>
    <cellStyle name="Normal 2 3 3 3 2 2 3" xfId="15644" xr:uid="{00000000-0005-0000-0000-00001D3D0000}"/>
    <cellStyle name="Normal 2 3 3 3 2 2 3 2" xfId="15645" xr:uid="{00000000-0005-0000-0000-00001E3D0000}"/>
    <cellStyle name="Normal 2 3 3 3 2 2 3 2 2" xfId="15646" xr:uid="{00000000-0005-0000-0000-00001F3D0000}"/>
    <cellStyle name="Normal 2 3 3 3 2 2 3 3" xfId="15647" xr:uid="{00000000-0005-0000-0000-0000203D0000}"/>
    <cellStyle name="Normal 2 3 3 3 2 2 4" xfId="15648" xr:uid="{00000000-0005-0000-0000-0000213D0000}"/>
    <cellStyle name="Normal 2 3 3 3 2 2 4 2" xfId="15649" xr:uid="{00000000-0005-0000-0000-0000223D0000}"/>
    <cellStyle name="Normal 2 3 3 3 2 2 4 2 2" xfId="15650" xr:uid="{00000000-0005-0000-0000-0000233D0000}"/>
    <cellStyle name="Normal 2 3 3 3 2 2 4 3" xfId="15651" xr:uid="{00000000-0005-0000-0000-0000243D0000}"/>
    <cellStyle name="Normal 2 3 3 3 2 2 5" xfId="15652" xr:uid="{00000000-0005-0000-0000-0000253D0000}"/>
    <cellStyle name="Normal 2 3 3 3 2 2 5 2" xfId="15653" xr:uid="{00000000-0005-0000-0000-0000263D0000}"/>
    <cellStyle name="Normal 2 3 3 3 2 2 6" xfId="15654" xr:uid="{00000000-0005-0000-0000-0000273D0000}"/>
    <cellStyle name="Normal 2 3 3 3 2 2 6 2" xfId="15655" xr:uid="{00000000-0005-0000-0000-0000283D0000}"/>
    <cellStyle name="Normal 2 3 3 3 2 2 7" xfId="15656" xr:uid="{00000000-0005-0000-0000-0000293D0000}"/>
    <cellStyle name="Normal 2 3 3 3 2 3" xfId="15657" xr:uid="{00000000-0005-0000-0000-00002A3D0000}"/>
    <cellStyle name="Normal 2 3 3 3 2 3 2" xfId="15658" xr:uid="{00000000-0005-0000-0000-00002B3D0000}"/>
    <cellStyle name="Normal 2 3 3 3 2 3 2 2" xfId="15659" xr:uid="{00000000-0005-0000-0000-00002C3D0000}"/>
    <cellStyle name="Normal 2 3 3 3 2 3 2 2 2" xfId="15660" xr:uid="{00000000-0005-0000-0000-00002D3D0000}"/>
    <cellStyle name="Normal 2 3 3 3 2 3 2 3" xfId="15661" xr:uid="{00000000-0005-0000-0000-00002E3D0000}"/>
    <cellStyle name="Normal 2 3 3 3 2 3 3" xfId="15662" xr:uid="{00000000-0005-0000-0000-00002F3D0000}"/>
    <cellStyle name="Normal 2 3 3 3 2 3 3 2" xfId="15663" xr:uid="{00000000-0005-0000-0000-0000303D0000}"/>
    <cellStyle name="Normal 2 3 3 3 2 3 3 2 2" xfId="15664" xr:uid="{00000000-0005-0000-0000-0000313D0000}"/>
    <cellStyle name="Normal 2 3 3 3 2 3 3 3" xfId="15665" xr:uid="{00000000-0005-0000-0000-0000323D0000}"/>
    <cellStyle name="Normal 2 3 3 3 2 3 4" xfId="15666" xr:uid="{00000000-0005-0000-0000-0000333D0000}"/>
    <cellStyle name="Normal 2 3 3 3 2 3 4 2" xfId="15667" xr:uid="{00000000-0005-0000-0000-0000343D0000}"/>
    <cellStyle name="Normal 2 3 3 3 2 3 4 2 2" xfId="15668" xr:uid="{00000000-0005-0000-0000-0000353D0000}"/>
    <cellStyle name="Normal 2 3 3 3 2 3 4 3" xfId="15669" xr:uid="{00000000-0005-0000-0000-0000363D0000}"/>
    <cellStyle name="Normal 2 3 3 3 2 3 5" xfId="15670" xr:uid="{00000000-0005-0000-0000-0000373D0000}"/>
    <cellStyle name="Normal 2 3 3 3 2 3 5 2" xfId="15671" xr:uid="{00000000-0005-0000-0000-0000383D0000}"/>
    <cellStyle name="Normal 2 3 3 3 2 3 6" xfId="15672" xr:uid="{00000000-0005-0000-0000-0000393D0000}"/>
    <cellStyle name="Normal 2 3 3 3 2 3 6 2" xfId="15673" xr:uid="{00000000-0005-0000-0000-00003A3D0000}"/>
    <cellStyle name="Normal 2 3 3 3 2 3 7" xfId="15674" xr:uid="{00000000-0005-0000-0000-00003B3D0000}"/>
    <cellStyle name="Normal 2 3 3 3 2 4" xfId="15675" xr:uid="{00000000-0005-0000-0000-00003C3D0000}"/>
    <cellStyle name="Normal 2 3 3 3 2 4 2" xfId="15676" xr:uid="{00000000-0005-0000-0000-00003D3D0000}"/>
    <cellStyle name="Normal 2 3 3 3 2 4 2 2" xfId="15677" xr:uid="{00000000-0005-0000-0000-00003E3D0000}"/>
    <cellStyle name="Normal 2 3 3 3 2 4 3" xfId="15678" xr:uid="{00000000-0005-0000-0000-00003F3D0000}"/>
    <cellStyle name="Normal 2 3 3 3 2 5" xfId="15679" xr:uid="{00000000-0005-0000-0000-0000403D0000}"/>
    <cellStyle name="Normal 2 3 3 3 2 5 2" xfId="15680" xr:uid="{00000000-0005-0000-0000-0000413D0000}"/>
    <cellStyle name="Normal 2 3 3 3 2 5 2 2" xfId="15681" xr:uid="{00000000-0005-0000-0000-0000423D0000}"/>
    <cellStyle name="Normal 2 3 3 3 2 5 3" xfId="15682" xr:uid="{00000000-0005-0000-0000-0000433D0000}"/>
    <cellStyle name="Normal 2 3 3 3 2 6" xfId="15683" xr:uid="{00000000-0005-0000-0000-0000443D0000}"/>
    <cellStyle name="Normal 2 3 3 3 2 6 2" xfId="15684" xr:uid="{00000000-0005-0000-0000-0000453D0000}"/>
    <cellStyle name="Normal 2 3 3 3 2 6 2 2" xfId="15685" xr:uid="{00000000-0005-0000-0000-0000463D0000}"/>
    <cellStyle name="Normal 2 3 3 3 2 6 3" xfId="15686" xr:uid="{00000000-0005-0000-0000-0000473D0000}"/>
    <cellStyle name="Normal 2 3 3 3 2 7" xfId="15687" xr:uid="{00000000-0005-0000-0000-0000483D0000}"/>
    <cellStyle name="Normal 2 3 3 3 2 7 2" xfId="15688" xr:uid="{00000000-0005-0000-0000-0000493D0000}"/>
    <cellStyle name="Normal 2 3 3 3 2 8" xfId="15689" xr:uid="{00000000-0005-0000-0000-00004A3D0000}"/>
    <cellStyle name="Normal 2 3 3 3 2 8 2" xfId="15690" xr:uid="{00000000-0005-0000-0000-00004B3D0000}"/>
    <cellStyle name="Normal 2 3 3 3 2 9" xfId="15691" xr:uid="{00000000-0005-0000-0000-00004C3D0000}"/>
    <cellStyle name="Normal 2 3 3 3 3" xfId="15692" xr:uid="{00000000-0005-0000-0000-00004D3D0000}"/>
    <cellStyle name="Normal 2 3 3 3 3 2" xfId="15693" xr:uid="{00000000-0005-0000-0000-00004E3D0000}"/>
    <cellStyle name="Normal 2 3 3 3 3 2 2" xfId="15694" xr:uid="{00000000-0005-0000-0000-00004F3D0000}"/>
    <cellStyle name="Normal 2 3 3 3 3 2 2 2" xfId="15695" xr:uid="{00000000-0005-0000-0000-0000503D0000}"/>
    <cellStyle name="Normal 2 3 3 3 3 2 2 2 2" xfId="15696" xr:uid="{00000000-0005-0000-0000-0000513D0000}"/>
    <cellStyle name="Normal 2 3 3 3 3 2 2 3" xfId="15697" xr:uid="{00000000-0005-0000-0000-0000523D0000}"/>
    <cellStyle name="Normal 2 3 3 3 3 2 3" xfId="15698" xr:uid="{00000000-0005-0000-0000-0000533D0000}"/>
    <cellStyle name="Normal 2 3 3 3 3 2 3 2" xfId="15699" xr:uid="{00000000-0005-0000-0000-0000543D0000}"/>
    <cellStyle name="Normal 2 3 3 3 3 2 3 2 2" xfId="15700" xr:uid="{00000000-0005-0000-0000-0000553D0000}"/>
    <cellStyle name="Normal 2 3 3 3 3 2 3 3" xfId="15701" xr:uid="{00000000-0005-0000-0000-0000563D0000}"/>
    <cellStyle name="Normal 2 3 3 3 3 2 4" xfId="15702" xr:uid="{00000000-0005-0000-0000-0000573D0000}"/>
    <cellStyle name="Normal 2 3 3 3 3 2 4 2" xfId="15703" xr:uid="{00000000-0005-0000-0000-0000583D0000}"/>
    <cellStyle name="Normal 2 3 3 3 3 2 4 2 2" xfId="15704" xr:uid="{00000000-0005-0000-0000-0000593D0000}"/>
    <cellStyle name="Normal 2 3 3 3 3 2 4 3" xfId="15705" xr:uid="{00000000-0005-0000-0000-00005A3D0000}"/>
    <cellStyle name="Normal 2 3 3 3 3 2 5" xfId="15706" xr:uid="{00000000-0005-0000-0000-00005B3D0000}"/>
    <cellStyle name="Normal 2 3 3 3 3 2 5 2" xfId="15707" xr:uid="{00000000-0005-0000-0000-00005C3D0000}"/>
    <cellStyle name="Normal 2 3 3 3 3 2 6" xfId="15708" xr:uid="{00000000-0005-0000-0000-00005D3D0000}"/>
    <cellStyle name="Normal 2 3 3 3 3 2 6 2" xfId="15709" xr:uid="{00000000-0005-0000-0000-00005E3D0000}"/>
    <cellStyle name="Normal 2 3 3 3 3 2 7" xfId="15710" xr:uid="{00000000-0005-0000-0000-00005F3D0000}"/>
    <cellStyle name="Normal 2 3 3 3 3 3" xfId="15711" xr:uid="{00000000-0005-0000-0000-0000603D0000}"/>
    <cellStyle name="Normal 2 3 3 3 3 3 2" xfId="15712" xr:uid="{00000000-0005-0000-0000-0000613D0000}"/>
    <cellStyle name="Normal 2 3 3 3 3 3 2 2" xfId="15713" xr:uid="{00000000-0005-0000-0000-0000623D0000}"/>
    <cellStyle name="Normal 2 3 3 3 3 3 3" xfId="15714" xr:uid="{00000000-0005-0000-0000-0000633D0000}"/>
    <cellStyle name="Normal 2 3 3 3 3 4" xfId="15715" xr:uid="{00000000-0005-0000-0000-0000643D0000}"/>
    <cellStyle name="Normal 2 3 3 3 3 4 2" xfId="15716" xr:uid="{00000000-0005-0000-0000-0000653D0000}"/>
    <cellStyle name="Normal 2 3 3 3 3 4 2 2" xfId="15717" xr:uid="{00000000-0005-0000-0000-0000663D0000}"/>
    <cellStyle name="Normal 2 3 3 3 3 4 3" xfId="15718" xr:uid="{00000000-0005-0000-0000-0000673D0000}"/>
    <cellStyle name="Normal 2 3 3 3 3 5" xfId="15719" xr:uid="{00000000-0005-0000-0000-0000683D0000}"/>
    <cellStyle name="Normal 2 3 3 3 3 5 2" xfId="15720" xr:uid="{00000000-0005-0000-0000-0000693D0000}"/>
    <cellStyle name="Normal 2 3 3 3 3 5 2 2" xfId="15721" xr:uid="{00000000-0005-0000-0000-00006A3D0000}"/>
    <cellStyle name="Normal 2 3 3 3 3 5 3" xfId="15722" xr:uid="{00000000-0005-0000-0000-00006B3D0000}"/>
    <cellStyle name="Normal 2 3 3 3 3 6" xfId="15723" xr:uid="{00000000-0005-0000-0000-00006C3D0000}"/>
    <cellStyle name="Normal 2 3 3 3 3 6 2" xfId="15724" xr:uid="{00000000-0005-0000-0000-00006D3D0000}"/>
    <cellStyle name="Normal 2 3 3 3 3 7" xfId="15725" xr:uid="{00000000-0005-0000-0000-00006E3D0000}"/>
    <cellStyle name="Normal 2 3 3 3 3 7 2" xfId="15726" xr:uid="{00000000-0005-0000-0000-00006F3D0000}"/>
    <cellStyle name="Normal 2 3 3 3 3 8" xfId="15727" xr:uid="{00000000-0005-0000-0000-0000703D0000}"/>
    <cellStyle name="Normal 2 3 3 3 4" xfId="15728" xr:uid="{00000000-0005-0000-0000-0000713D0000}"/>
    <cellStyle name="Normal 2 3 3 3 4 2" xfId="15729" xr:uid="{00000000-0005-0000-0000-0000723D0000}"/>
    <cellStyle name="Normal 2 3 3 3 4 2 2" xfId="15730" xr:uid="{00000000-0005-0000-0000-0000733D0000}"/>
    <cellStyle name="Normal 2 3 3 3 4 2 2 2" xfId="15731" xr:uid="{00000000-0005-0000-0000-0000743D0000}"/>
    <cellStyle name="Normal 2 3 3 3 4 2 3" xfId="15732" xr:uid="{00000000-0005-0000-0000-0000753D0000}"/>
    <cellStyle name="Normal 2 3 3 3 4 3" xfId="15733" xr:uid="{00000000-0005-0000-0000-0000763D0000}"/>
    <cellStyle name="Normal 2 3 3 3 4 3 2" xfId="15734" xr:uid="{00000000-0005-0000-0000-0000773D0000}"/>
    <cellStyle name="Normal 2 3 3 3 4 3 2 2" xfId="15735" xr:uid="{00000000-0005-0000-0000-0000783D0000}"/>
    <cellStyle name="Normal 2 3 3 3 4 3 3" xfId="15736" xr:uid="{00000000-0005-0000-0000-0000793D0000}"/>
    <cellStyle name="Normal 2 3 3 3 4 4" xfId="15737" xr:uid="{00000000-0005-0000-0000-00007A3D0000}"/>
    <cellStyle name="Normal 2 3 3 3 4 4 2" xfId="15738" xr:uid="{00000000-0005-0000-0000-00007B3D0000}"/>
    <cellStyle name="Normal 2 3 3 3 4 4 2 2" xfId="15739" xr:uid="{00000000-0005-0000-0000-00007C3D0000}"/>
    <cellStyle name="Normal 2 3 3 3 4 4 3" xfId="15740" xr:uid="{00000000-0005-0000-0000-00007D3D0000}"/>
    <cellStyle name="Normal 2 3 3 3 4 5" xfId="15741" xr:uid="{00000000-0005-0000-0000-00007E3D0000}"/>
    <cellStyle name="Normal 2 3 3 3 4 5 2" xfId="15742" xr:uid="{00000000-0005-0000-0000-00007F3D0000}"/>
    <cellStyle name="Normal 2 3 3 3 4 6" xfId="15743" xr:uid="{00000000-0005-0000-0000-0000803D0000}"/>
    <cellStyle name="Normal 2 3 3 3 4 6 2" xfId="15744" xr:uid="{00000000-0005-0000-0000-0000813D0000}"/>
    <cellStyle name="Normal 2 3 3 3 4 7" xfId="15745" xr:uid="{00000000-0005-0000-0000-0000823D0000}"/>
    <cellStyle name="Normal 2 3 3 3 5" xfId="15746" xr:uid="{00000000-0005-0000-0000-0000833D0000}"/>
    <cellStyle name="Normal 2 3 3 3 5 2" xfId="15747" xr:uid="{00000000-0005-0000-0000-0000843D0000}"/>
    <cellStyle name="Normal 2 3 3 3 5 2 2" xfId="15748" xr:uid="{00000000-0005-0000-0000-0000853D0000}"/>
    <cellStyle name="Normal 2 3 3 3 5 2 2 2" xfId="15749" xr:uid="{00000000-0005-0000-0000-0000863D0000}"/>
    <cellStyle name="Normal 2 3 3 3 5 2 3" xfId="15750" xr:uid="{00000000-0005-0000-0000-0000873D0000}"/>
    <cellStyle name="Normal 2 3 3 3 5 3" xfId="15751" xr:uid="{00000000-0005-0000-0000-0000883D0000}"/>
    <cellStyle name="Normal 2 3 3 3 5 3 2" xfId="15752" xr:uid="{00000000-0005-0000-0000-0000893D0000}"/>
    <cellStyle name="Normal 2 3 3 3 5 3 2 2" xfId="15753" xr:uid="{00000000-0005-0000-0000-00008A3D0000}"/>
    <cellStyle name="Normal 2 3 3 3 5 3 3" xfId="15754" xr:uid="{00000000-0005-0000-0000-00008B3D0000}"/>
    <cellStyle name="Normal 2 3 3 3 5 4" xfId="15755" xr:uid="{00000000-0005-0000-0000-00008C3D0000}"/>
    <cellStyle name="Normal 2 3 3 3 5 4 2" xfId="15756" xr:uid="{00000000-0005-0000-0000-00008D3D0000}"/>
    <cellStyle name="Normal 2 3 3 3 5 4 2 2" xfId="15757" xr:uid="{00000000-0005-0000-0000-00008E3D0000}"/>
    <cellStyle name="Normal 2 3 3 3 5 4 3" xfId="15758" xr:uid="{00000000-0005-0000-0000-00008F3D0000}"/>
    <cellStyle name="Normal 2 3 3 3 5 5" xfId="15759" xr:uid="{00000000-0005-0000-0000-0000903D0000}"/>
    <cellStyle name="Normal 2 3 3 3 5 5 2" xfId="15760" xr:uid="{00000000-0005-0000-0000-0000913D0000}"/>
    <cellStyle name="Normal 2 3 3 3 5 6" xfId="15761" xr:uid="{00000000-0005-0000-0000-0000923D0000}"/>
    <cellStyle name="Normal 2 3 3 3 5 6 2" xfId="15762" xr:uid="{00000000-0005-0000-0000-0000933D0000}"/>
    <cellStyle name="Normal 2 3 3 3 5 7" xfId="15763" xr:uid="{00000000-0005-0000-0000-0000943D0000}"/>
    <cellStyle name="Normal 2 3 3 3 6" xfId="15764" xr:uid="{00000000-0005-0000-0000-0000953D0000}"/>
    <cellStyle name="Normal 2 3 3 3 6 2" xfId="15765" xr:uid="{00000000-0005-0000-0000-0000963D0000}"/>
    <cellStyle name="Normal 2 3 3 3 6 2 2" xfId="15766" xr:uid="{00000000-0005-0000-0000-0000973D0000}"/>
    <cellStyle name="Normal 2 3 3 3 6 3" xfId="15767" xr:uid="{00000000-0005-0000-0000-0000983D0000}"/>
    <cellStyle name="Normal 2 3 3 3 7" xfId="15768" xr:uid="{00000000-0005-0000-0000-0000993D0000}"/>
    <cellStyle name="Normal 2 3 3 3 7 2" xfId="15769" xr:uid="{00000000-0005-0000-0000-00009A3D0000}"/>
    <cellStyle name="Normal 2 3 3 3 7 2 2" xfId="15770" xr:uid="{00000000-0005-0000-0000-00009B3D0000}"/>
    <cellStyle name="Normal 2 3 3 3 7 3" xfId="15771" xr:uid="{00000000-0005-0000-0000-00009C3D0000}"/>
    <cellStyle name="Normal 2 3 3 3 8" xfId="15772" xr:uid="{00000000-0005-0000-0000-00009D3D0000}"/>
    <cellStyle name="Normal 2 3 3 3 8 2" xfId="15773" xr:uid="{00000000-0005-0000-0000-00009E3D0000}"/>
    <cellStyle name="Normal 2 3 3 3 8 2 2" xfId="15774" xr:uid="{00000000-0005-0000-0000-00009F3D0000}"/>
    <cellStyle name="Normal 2 3 3 3 8 3" xfId="15775" xr:uid="{00000000-0005-0000-0000-0000A03D0000}"/>
    <cellStyle name="Normal 2 3 3 3 9" xfId="15776" xr:uid="{00000000-0005-0000-0000-0000A13D0000}"/>
    <cellStyle name="Normal 2 3 3 3 9 2" xfId="15777" xr:uid="{00000000-0005-0000-0000-0000A23D0000}"/>
    <cellStyle name="Normal 2 3 3 4" xfId="15778" xr:uid="{00000000-0005-0000-0000-0000A33D0000}"/>
    <cellStyle name="Normal 2 3 3 4 2" xfId="15779" xr:uid="{00000000-0005-0000-0000-0000A43D0000}"/>
    <cellStyle name="Normal 2 3 3 4 2 2" xfId="15780" xr:uid="{00000000-0005-0000-0000-0000A53D0000}"/>
    <cellStyle name="Normal 2 3 3 4 2 2 2" xfId="15781" xr:uid="{00000000-0005-0000-0000-0000A63D0000}"/>
    <cellStyle name="Normal 2 3 3 4 2 2 2 2" xfId="15782" xr:uid="{00000000-0005-0000-0000-0000A73D0000}"/>
    <cellStyle name="Normal 2 3 3 4 2 2 3" xfId="15783" xr:uid="{00000000-0005-0000-0000-0000A83D0000}"/>
    <cellStyle name="Normal 2 3 3 4 2 3" xfId="15784" xr:uid="{00000000-0005-0000-0000-0000A93D0000}"/>
    <cellStyle name="Normal 2 3 3 4 2 3 2" xfId="15785" xr:uid="{00000000-0005-0000-0000-0000AA3D0000}"/>
    <cellStyle name="Normal 2 3 3 4 2 3 2 2" xfId="15786" xr:uid="{00000000-0005-0000-0000-0000AB3D0000}"/>
    <cellStyle name="Normal 2 3 3 4 2 3 3" xfId="15787" xr:uid="{00000000-0005-0000-0000-0000AC3D0000}"/>
    <cellStyle name="Normal 2 3 3 4 2 4" xfId="15788" xr:uid="{00000000-0005-0000-0000-0000AD3D0000}"/>
    <cellStyle name="Normal 2 3 3 4 2 4 2" xfId="15789" xr:uid="{00000000-0005-0000-0000-0000AE3D0000}"/>
    <cellStyle name="Normal 2 3 3 4 2 4 2 2" xfId="15790" xr:uid="{00000000-0005-0000-0000-0000AF3D0000}"/>
    <cellStyle name="Normal 2 3 3 4 2 4 3" xfId="15791" xr:uid="{00000000-0005-0000-0000-0000B03D0000}"/>
    <cellStyle name="Normal 2 3 3 4 2 5" xfId="15792" xr:uid="{00000000-0005-0000-0000-0000B13D0000}"/>
    <cellStyle name="Normal 2 3 3 4 2 5 2" xfId="15793" xr:uid="{00000000-0005-0000-0000-0000B23D0000}"/>
    <cellStyle name="Normal 2 3 3 4 2 6" xfId="15794" xr:uid="{00000000-0005-0000-0000-0000B33D0000}"/>
    <cellStyle name="Normal 2 3 3 4 2 6 2" xfId="15795" xr:uid="{00000000-0005-0000-0000-0000B43D0000}"/>
    <cellStyle name="Normal 2 3 3 4 2 7" xfId="15796" xr:uid="{00000000-0005-0000-0000-0000B53D0000}"/>
    <cellStyle name="Normal 2 3 3 4 3" xfId="15797" xr:uid="{00000000-0005-0000-0000-0000B63D0000}"/>
    <cellStyle name="Normal 2 3 3 4 3 2" xfId="15798" xr:uid="{00000000-0005-0000-0000-0000B73D0000}"/>
    <cellStyle name="Normal 2 3 3 4 3 2 2" xfId="15799" xr:uid="{00000000-0005-0000-0000-0000B83D0000}"/>
    <cellStyle name="Normal 2 3 3 4 3 2 2 2" xfId="15800" xr:uid="{00000000-0005-0000-0000-0000B93D0000}"/>
    <cellStyle name="Normal 2 3 3 4 3 2 3" xfId="15801" xr:uid="{00000000-0005-0000-0000-0000BA3D0000}"/>
    <cellStyle name="Normal 2 3 3 4 3 3" xfId="15802" xr:uid="{00000000-0005-0000-0000-0000BB3D0000}"/>
    <cellStyle name="Normal 2 3 3 4 3 3 2" xfId="15803" xr:uid="{00000000-0005-0000-0000-0000BC3D0000}"/>
    <cellStyle name="Normal 2 3 3 4 3 3 2 2" xfId="15804" xr:uid="{00000000-0005-0000-0000-0000BD3D0000}"/>
    <cellStyle name="Normal 2 3 3 4 3 3 3" xfId="15805" xr:uid="{00000000-0005-0000-0000-0000BE3D0000}"/>
    <cellStyle name="Normal 2 3 3 4 3 4" xfId="15806" xr:uid="{00000000-0005-0000-0000-0000BF3D0000}"/>
    <cellStyle name="Normal 2 3 3 4 3 4 2" xfId="15807" xr:uid="{00000000-0005-0000-0000-0000C03D0000}"/>
    <cellStyle name="Normal 2 3 3 4 3 4 2 2" xfId="15808" xr:uid="{00000000-0005-0000-0000-0000C13D0000}"/>
    <cellStyle name="Normal 2 3 3 4 3 4 3" xfId="15809" xr:uid="{00000000-0005-0000-0000-0000C23D0000}"/>
    <cellStyle name="Normal 2 3 3 4 3 5" xfId="15810" xr:uid="{00000000-0005-0000-0000-0000C33D0000}"/>
    <cellStyle name="Normal 2 3 3 4 3 5 2" xfId="15811" xr:uid="{00000000-0005-0000-0000-0000C43D0000}"/>
    <cellStyle name="Normal 2 3 3 4 3 6" xfId="15812" xr:uid="{00000000-0005-0000-0000-0000C53D0000}"/>
    <cellStyle name="Normal 2 3 3 4 3 6 2" xfId="15813" xr:uid="{00000000-0005-0000-0000-0000C63D0000}"/>
    <cellStyle name="Normal 2 3 3 4 3 7" xfId="15814" xr:uid="{00000000-0005-0000-0000-0000C73D0000}"/>
    <cellStyle name="Normal 2 3 3 4 4" xfId="15815" xr:uid="{00000000-0005-0000-0000-0000C83D0000}"/>
    <cellStyle name="Normal 2 3 3 4 4 2" xfId="15816" xr:uid="{00000000-0005-0000-0000-0000C93D0000}"/>
    <cellStyle name="Normal 2 3 3 4 4 2 2" xfId="15817" xr:uid="{00000000-0005-0000-0000-0000CA3D0000}"/>
    <cellStyle name="Normal 2 3 3 4 4 3" xfId="15818" xr:uid="{00000000-0005-0000-0000-0000CB3D0000}"/>
    <cellStyle name="Normal 2 3 3 4 5" xfId="15819" xr:uid="{00000000-0005-0000-0000-0000CC3D0000}"/>
    <cellStyle name="Normal 2 3 3 4 5 2" xfId="15820" xr:uid="{00000000-0005-0000-0000-0000CD3D0000}"/>
    <cellStyle name="Normal 2 3 3 4 5 2 2" xfId="15821" xr:uid="{00000000-0005-0000-0000-0000CE3D0000}"/>
    <cellStyle name="Normal 2 3 3 4 5 3" xfId="15822" xr:uid="{00000000-0005-0000-0000-0000CF3D0000}"/>
    <cellStyle name="Normal 2 3 3 4 6" xfId="15823" xr:uid="{00000000-0005-0000-0000-0000D03D0000}"/>
    <cellStyle name="Normal 2 3 3 4 6 2" xfId="15824" xr:uid="{00000000-0005-0000-0000-0000D13D0000}"/>
    <cellStyle name="Normal 2 3 3 4 6 2 2" xfId="15825" xr:uid="{00000000-0005-0000-0000-0000D23D0000}"/>
    <cellStyle name="Normal 2 3 3 4 6 3" xfId="15826" xr:uid="{00000000-0005-0000-0000-0000D33D0000}"/>
    <cellStyle name="Normal 2 3 3 4 7" xfId="15827" xr:uid="{00000000-0005-0000-0000-0000D43D0000}"/>
    <cellStyle name="Normal 2 3 3 4 7 2" xfId="15828" xr:uid="{00000000-0005-0000-0000-0000D53D0000}"/>
    <cellStyle name="Normal 2 3 3 4 8" xfId="15829" xr:uid="{00000000-0005-0000-0000-0000D63D0000}"/>
    <cellStyle name="Normal 2 3 3 4 8 2" xfId="15830" xr:uid="{00000000-0005-0000-0000-0000D73D0000}"/>
    <cellStyle name="Normal 2 3 3 4 9" xfId="15831" xr:uid="{00000000-0005-0000-0000-0000D83D0000}"/>
    <cellStyle name="Normal 2 3 3 5" xfId="15832" xr:uid="{00000000-0005-0000-0000-0000D93D0000}"/>
    <cellStyle name="Normal 2 3 3 5 2" xfId="15833" xr:uid="{00000000-0005-0000-0000-0000DA3D0000}"/>
    <cellStyle name="Normal 2 3 3 5 2 2" xfId="15834" xr:uid="{00000000-0005-0000-0000-0000DB3D0000}"/>
    <cellStyle name="Normal 2 3 3 5 2 2 2" xfId="15835" xr:uid="{00000000-0005-0000-0000-0000DC3D0000}"/>
    <cellStyle name="Normal 2 3 3 5 2 2 2 2" xfId="15836" xr:uid="{00000000-0005-0000-0000-0000DD3D0000}"/>
    <cellStyle name="Normal 2 3 3 5 2 2 3" xfId="15837" xr:uid="{00000000-0005-0000-0000-0000DE3D0000}"/>
    <cellStyle name="Normal 2 3 3 5 2 3" xfId="15838" xr:uid="{00000000-0005-0000-0000-0000DF3D0000}"/>
    <cellStyle name="Normal 2 3 3 5 2 3 2" xfId="15839" xr:uid="{00000000-0005-0000-0000-0000E03D0000}"/>
    <cellStyle name="Normal 2 3 3 5 2 3 2 2" xfId="15840" xr:uid="{00000000-0005-0000-0000-0000E13D0000}"/>
    <cellStyle name="Normal 2 3 3 5 2 3 3" xfId="15841" xr:uid="{00000000-0005-0000-0000-0000E23D0000}"/>
    <cellStyle name="Normal 2 3 3 5 2 4" xfId="15842" xr:uid="{00000000-0005-0000-0000-0000E33D0000}"/>
    <cellStyle name="Normal 2 3 3 5 2 4 2" xfId="15843" xr:uid="{00000000-0005-0000-0000-0000E43D0000}"/>
    <cellStyle name="Normal 2 3 3 5 2 4 2 2" xfId="15844" xr:uid="{00000000-0005-0000-0000-0000E53D0000}"/>
    <cellStyle name="Normal 2 3 3 5 2 4 3" xfId="15845" xr:uid="{00000000-0005-0000-0000-0000E63D0000}"/>
    <cellStyle name="Normal 2 3 3 5 2 5" xfId="15846" xr:uid="{00000000-0005-0000-0000-0000E73D0000}"/>
    <cellStyle name="Normal 2 3 3 5 2 5 2" xfId="15847" xr:uid="{00000000-0005-0000-0000-0000E83D0000}"/>
    <cellStyle name="Normal 2 3 3 5 2 6" xfId="15848" xr:uid="{00000000-0005-0000-0000-0000E93D0000}"/>
    <cellStyle name="Normal 2 3 3 5 2 6 2" xfId="15849" xr:uid="{00000000-0005-0000-0000-0000EA3D0000}"/>
    <cellStyle name="Normal 2 3 3 5 2 7" xfId="15850" xr:uid="{00000000-0005-0000-0000-0000EB3D0000}"/>
    <cellStyle name="Normal 2 3 3 5 3" xfId="15851" xr:uid="{00000000-0005-0000-0000-0000EC3D0000}"/>
    <cellStyle name="Normal 2 3 3 5 3 2" xfId="15852" xr:uid="{00000000-0005-0000-0000-0000ED3D0000}"/>
    <cellStyle name="Normal 2 3 3 5 3 2 2" xfId="15853" xr:uid="{00000000-0005-0000-0000-0000EE3D0000}"/>
    <cellStyle name="Normal 2 3 3 5 3 3" xfId="15854" xr:uid="{00000000-0005-0000-0000-0000EF3D0000}"/>
    <cellStyle name="Normal 2 3 3 5 4" xfId="15855" xr:uid="{00000000-0005-0000-0000-0000F03D0000}"/>
    <cellStyle name="Normal 2 3 3 5 4 2" xfId="15856" xr:uid="{00000000-0005-0000-0000-0000F13D0000}"/>
    <cellStyle name="Normal 2 3 3 5 4 2 2" xfId="15857" xr:uid="{00000000-0005-0000-0000-0000F23D0000}"/>
    <cellStyle name="Normal 2 3 3 5 4 3" xfId="15858" xr:uid="{00000000-0005-0000-0000-0000F33D0000}"/>
    <cellStyle name="Normal 2 3 3 5 5" xfId="15859" xr:uid="{00000000-0005-0000-0000-0000F43D0000}"/>
    <cellStyle name="Normal 2 3 3 5 5 2" xfId="15860" xr:uid="{00000000-0005-0000-0000-0000F53D0000}"/>
    <cellStyle name="Normal 2 3 3 5 5 2 2" xfId="15861" xr:uid="{00000000-0005-0000-0000-0000F63D0000}"/>
    <cellStyle name="Normal 2 3 3 5 5 3" xfId="15862" xr:uid="{00000000-0005-0000-0000-0000F73D0000}"/>
    <cellStyle name="Normal 2 3 3 5 6" xfId="15863" xr:uid="{00000000-0005-0000-0000-0000F83D0000}"/>
    <cellStyle name="Normal 2 3 3 5 6 2" xfId="15864" xr:uid="{00000000-0005-0000-0000-0000F93D0000}"/>
    <cellStyle name="Normal 2 3 3 5 7" xfId="15865" xr:uid="{00000000-0005-0000-0000-0000FA3D0000}"/>
    <cellStyle name="Normal 2 3 3 5 7 2" xfId="15866" xr:uid="{00000000-0005-0000-0000-0000FB3D0000}"/>
    <cellStyle name="Normal 2 3 3 5 8" xfId="15867" xr:uid="{00000000-0005-0000-0000-0000FC3D0000}"/>
    <cellStyle name="Normal 2 3 3 6" xfId="15868" xr:uid="{00000000-0005-0000-0000-0000FD3D0000}"/>
    <cellStyle name="Normal 2 3 3 6 2" xfId="15869" xr:uid="{00000000-0005-0000-0000-0000FE3D0000}"/>
    <cellStyle name="Normal 2 3 3 6 2 2" xfId="15870" xr:uid="{00000000-0005-0000-0000-0000FF3D0000}"/>
    <cellStyle name="Normal 2 3 3 6 2 2 2" xfId="15871" xr:uid="{00000000-0005-0000-0000-0000003E0000}"/>
    <cellStyle name="Normal 2 3 3 6 2 3" xfId="15872" xr:uid="{00000000-0005-0000-0000-0000013E0000}"/>
    <cellStyle name="Normal 2 3 3 6 3" xfId="15873" xr:uid="{00000000-0005-0000-0000-0000023E0000}"/>
    <cellStyle name="Normal 2 3 3 6 3 2" xfId="15874" xr:uid="{00000000-0005-0000-0000-0000033E0000}"/>
    <cellStyle name="Normal 2 3 3 6 3 2 2" xfId="15875" xr:uid="{00000000-0005-0000-0000-0000043E0000}"/>
    <cellStyle name="Normal 2 3 3 6 3 3" xfId="15876" xr:uid="{00000000-0005-0000-0000-0000053E0000}"/>
    <cellStyle name="Normal 2 3 3 6 4" xfId="15877" xr:uid="{00000000-0005-0000-0000-0000063E0000}"/>
    <cellStyle name="Normal 2 3 3 6 4 2" xfId="15878" xr:uid="{00000000-0005-0000-0000-0000073E0000}"/>
    <cellStyle name="Normal 2 3 3 6 4 2 2" xfId="15879" xr:uid="{00000000-0005-0000-0000-0000083E0000}"/>
    <cellStyle name="Normal 2 3 3 6 4 3" xfId="15880" xr:uid="{00000000-0005-0000-0000-0000093E0000}"/>
    <cellStyle name="Normal 2 3 3 6 5" xfId="15881" xr:uid="{00000000-0005-0000-0000-00000A3E0000}"/>
    <cellStyle name="Normal 2 3 3 6 5 2" xfId="15882" xr:uid="{00000000-0005-0000-0000-00000B3E0000}"/>
    <cellStyle name="Normal 2 3 3 6 6" xfId="15883" xr:uid="{00000000-0005-0000-0000-00000C3E0000}"/>
    <cellStyle name="Normal 2 3 3 6 6 2" xfId="15884" xr:uid="{00000000-0005-0000-0000-00000D3E0000}"/>
    <cellStyle name="Normal 2 3 3 6 7" xfId="15885" xr:uid="{00000000-0005-0000-0000-00000E3E0000}"/>
    <cellStyle name="Normal 2 3 3 7" xfId="15886" xr:uid="{00000000-0005-0000-0000-00000F3E0000}"/>
    <cellStyle name="Normal 2 3 3 7 2" xfId="15887" xr:uid="{00000000-0005-0000-0000-0000103E0000}"/>
    <cellStyle name="Normal 2 3 3 7 2 2" xfId="15888" xr:uid="{00000000-0005-0000-0000-0000113E0000}"/>
    <cellStyle name="Normal 2 3 3 7 2 2 2" xfId="15889" xr:uid="{00000000-0005-0000-0000-0000123E0000}"/>
    <cellStyle name="Normal 2 3 3 7 2 3" xfId="15890" xr:uid="{00000000-0005-0000-0000-0000133E0000}"/>
    <cellStyle name="Normal 2 3 3 7 3" xfId="15891" xr:uid="{00000000-0005-0000-0000-0000143E0000}"/>
    <cellStyle name="Normal 2 3 3 7 3 2" xfId="15892" xr:uid="{00000000-0005-0000-0000-0000153E0000}"/>
    <cellStyle name="Normal 2 3 3 7 3 2 2" xfId="15893" xr:uid="{00000000-0005-0000-0000-0000163E0000}"/>
    <cellStyle name="Normal 2 3 3 7 3 3" xfId="15894" xr:uid="{00000000-0005-0000-0000-0000173E0000}"/>
    <cellStyle name="Normal 2 3 3 7 4" xfId="15895" xr:uid="{00000000-0005-0000-0000-0000183E0000}"/>
    <cellStyle name="Normal 2 3 3 7 4 2" xfId="15896" xr:uid="{00000000-0005-0000-0000-0000193E0000}"/>
    <cellStyle name="Normal 2 3 3 7 4 2 2" xfId="15897" xr:uid="{00000000-0005-0000-0000-00001A3E0000}"/>
    <cellStyle name="Normal 2 3 3 7 4 3" xfId="15898" xr:uid="{00000000-0005-0000-0000-00001B3E0000}"/>
    <cellStyle name="Normal 2 3 3 7 5" xfId="15899" xr:uid="{00000000-0005-0000-0000-00001C3E0000}"/>
    <cellStyle name="Normal 2 3 3 7 5 2" xfId="15900" xr:uid="{00000000-0005-0000-0000-00001D3E0000}"/>
    <cellStyle name="Normal 2 3 3 7 6" xfId="15901" xr:uid="{00000000-0005-0000-0000-00001E3E0000}"/>
    <cellStyle name="Normal 2 3 3 7 6 2" xfId="15902" xr:uid="{00000000-0005-0000-0000-00001F3E0000}"/>
    <cellStyle name="Normal 2 3 3 7 7" xfId="15903" xr:uid="{00000000-0005-0000-0000-0000203E0000}"/>
    <cellStyle name="Normal 2 3 3 8" xfId="15904" xr:uid="{00000000-0005-0000-0000-0000213E0000}"/>
    <cellStyle name="Normal 2 3 3 8 2" xfId="15905" xr:uid="{00000000-0005-0000-0000-0000223E0000}"/>
    <cellStyle name="Normal 2 3 3 8 2 2" xfId="15906" xr:uid="{00000000-0005-0000-0000-0000233E0000}"/>
    <cellStyle name="Normal 2 3 3 8 3" xfId="15907" xr:uid="{00000000-0005-0000-0000-0000243E0000}"/>
    <cellStyle name="Normal 2 3 3 9" xfId="15908" xr:uid="{00000000-0005-0000-0000-0000253E0000}"/>
    <cellStyle name="Normal 2 3 3 9 2" xfId="15909" xr:uid="{00000000-0005-0000-0000-0000263E0000}"/>
    <cellStyle name="Normal 2 3 3 9 2 2" xfId="15910" xr:uid="{00000000-0005-0000-0000-0000273E0000}"/>
    <cellStyle name="Normal 2 3 3 9 3" xfId="15911" xr:uid="{00000000-0005-0000-0000-0000283E0000}"/>
    <cellStyle name="Normal 2 3 3_Confidential Information" xfId="15912" xr:uid="{00000000-0005-0000-0000-0000293E0000}"/>
    <cellStyle name="Normal 2 3 4" xfId="15913" xr:uid="{00000000-0005-0000-0000-00002A3E0000}"/>
    <cellStyle name="Normal 2 3 4 10" xfId="15914" xr:uid="{00000000-0005-0000-0000-00002B3E0000}"/>
    <cellStyle name="Normal 2 3 4 10 2" xfId="15915" xr:uid="{00000000-0005-0000-0000-00002C3E0000}"/>
    <cellStyle name="Normal 2 3 4 11" xfId="15916" xr:uid="{00000000-0005-0000-0000-00002D3E0000}"/>
    <cellStyle name="Normal 2 3 4 2" xfId="15917" xr:uid="{00000000-0005-0000-0000-00002E3E0000}"/>
    <cellStyle name="Normal 2 3 4 2 2" xfId="15918" xr:uid="{00000000-0005-0000-0000-00002F3E0000}"/>
    <cellStyle name="Normal 2 3 4 2 2 2" xfId="15919" xr:uid="{00000000-0005-0000-0000-0000303E0000}"/>
    <cellStyle name="Normal 2 3 4 2 2 2 2" xfId="15920" xr:uid="{00000000-0005-0000-0000-0000313E0000}"/>
    <cellStyle name="Normal 2 3 4 2 2 2 2 2" xfId="15921" xr:uid="{00000000-0005-0000-0000-0000323E0000}"/>
    <cellStyle name="Normal 2 3 4 2 2 2 3" xfId="15922" xr:uid="{00000000-0005-0000-0000-0000333E0000}"/>
    <cellStyle name="Normal 2 3 4 2 2 3" xfId="15923" xr:uid="{00000000-0005-0000-0000-0000343E0000}"/>
    <cellStyle name="Normal 2 3 4 2 2 3 2" xfId="15924" xr:uid="{00000000-0005-0000-0000-0000353E0000}"/>
    <cellStyle name="Normal 2 3 4 2 2 3 2 2" xfId="15925" xr:uid="{00000000-0005-0000-0000-0000363E0000}"/>
    <cellStyle name="Normal 2 3 4 2 2 3 3" xfId="15926" xr:uid="{00000000-0005-0000-0000-0000373E0000}"/>
    <cellStyle name="Normal 2 3 4 2 2 4" xfId="15927" xr:uid="{00000000-0005-0000-0000-0000383E0000}"/>
    <cellStyle name="Normal 2 3 4 2 2 4 2" xfId="15928" xr:uid="{00000000-0005-0000-0000-0000393E0000}"/>
    <cellStyle name="Normal 2 3 4 2 2 4 2 2" xfId="15929" xr:uid="{00000000-0005-0000-0000-00003A3E0000}"/>
    <cellStyle name="Normal 2 3 4 2 2 4 3" xfId="15930" xr:uid="{00000000-0005-0000-0000-00003B3E0000}"/>
    <cellStyle name="Normal 2 3 4 2 2 5" xfId="15931" xr:uid="{00000000-0005-0000-0000-00003C3E0000}"/>
    <cellStyle name="Normal 2 3 4 2 2 5 2" xfId="15932" xr:uid="{00000000-0005-0000-0000-00003D3E0000}"/>
    <cellStyle name="Normal 2 3 4 2 2 6" xfId="15933" xr:uid="{00000000-0005-0000-0000-00003E3E0000}"/>
    <cellStyle name="Normal 2 3 4 2 2 6 2" xfId="15934" xr:uid="{00000000-0005-0000-0000-00003F3E0000}"/>
    <cellStyle name="Normal 2 3 4 2 2 7" xfId="15935" xr:uid="{00000000-0005-0000-0000-0000403E0000}"/>
    <cellStyle name="Normal 2 3 4 2 3" xfId="15936" xr:uid="{00000000-0005-0000-0000-0000413E0000}"/>
    <cellStyle name="Normal 2 3 4 2 3 2" xfId="15937" xr:uid="{00000000-0005-0000-0000-0000423E0000}"/>
    <cellStyle name="Normal 2 3 4 2 3 2 2" xfId="15938" xr:uid="{00000000-0005-0000-0000-0000433E0000}"/>
    <cellStyle name="Normal 2 3 4 2 3 2 2 2" xfId="15939" xr:uid="{00000000-0005-0000-0000-0000443E0000}"/>
    <cellStyle name="Normal 2 3 4 2 3 2 3" xfId="15940" xr:uid="{00000000-0005-0000-0000-0000453E0000}"/>
    <cellStyle name="Normal 2 3 4 2 3 3" xfId="15941" xr:uid="{00000000-0005-0000-0000-0000463E0000}"/>
    <cellStyle name="Normal 2 3 4 2 3 3 2" xfId="15942" xr:uid="{00000000-0005-0000-0000-0000473E0000}"/>
    <cellStyle name="Normal 2 3 4 2 3 3 2 2" xfId="15943" xr:uid="{00000000-0005-0000-0000-0000483E0000}"/>
    <cellStyle name="Normal 2 3 4 2 3 3 3" xfId="15944" xr:uid="{00000000-0005-0000-0000-0000493E0000}"/>
    <cellStyle name="Normal 2 3 4 2 3 4" xfId="15945" xr:uid="{00000000-0005-0000-0000-00004A3E0000}"/>
    <cellStyle name="Normal 2 3 4 2 3 4 2" xfId="15946" xr:uid="{00000000-0005-0000-0000-00004B3E0000}"/>
    <cellStyle name="Normal 2 3 4 2 3 4 2 2" xfId="15947" xr:uid="{00000000-0005-0000-0000-00004C3E0000}"/>
    <cellStyle name="Normal 2 3 4 2 3 4 3" xfId="15948" xr:uid="{00000000-0005-0000-0000-00004D3E0000}"/>
    <cellStyle name="Normal 2 3 4 2 3 5" xfId="15949" xr:uid="{00000000-0005-0000-0000-00004E3E0000}"/>
    <cellStyle name="Normal 2 3 4 2 3 5 2" xfId="15950" xr:uid="{00000000-0005-0000-0000-00004F3E0000}"/>
    <cellStyle name="Normal 2 3 4 2 3 6" xfId="15951" xr:uid="{00000000-0005-0000-0000-0000503E0000}"/>
    <cellStyle name="Normal 2 3 4 2 3 6 2" xfId="15952" xr:uid="{00000000-0005-0000-0000-0000513E0000}"/>
    <cellStyle name="Normal 2 3 4 2 3 7" xfId="15953" xr:uid="{00000000-0005-0000-0000-0000523E0000}"/>
    <cellStyle name="Normal 2 3 4 2 4" xfId="15954" xr:uid="{00000000-0005-0000-0000-0000533E0000}"/>
    <cellStyle name="Normal 2 3 4 2 4 2" xfId="15955" xr:uid="{00000000-0005-0000-0000-0000543E0000}"/>
    <cellStyle name="Normal 2 3 4 2 4 2 2" xfId="15956" xr:uid="{00000000-0005-0000-0000-0000553E0000}"/>
    <cellStyle name="Normal 2 3 4 2 4 3" xfId="15957" xr:uid="{00000000-0005-0000-0000-0000563E0000}"/>
    <cellStyle name="Normal 2 3 4 2 5" xfId="15958" xr:uid="{00000000-0005-0000-0000-0000573E0000}"/>
    <cellStyle name="Normal 2 3 4 2 5 2" xfId="15959" xr:uid="{00000000-0005-0000-0000-0000583E0000}"/>
    <cellStyle name="Normal 2 3 4 2 5 2 2" xfId="15960" xr:uid="{00000000-0005-0000-0000-0000593E0000}"/>
    <cellStyle name="Normal 2 3 4 2 5 3" xfId="15961" xr:uid="{00000000-0005-0000-0000-00005A3E0000}"/>
    <cellStyle name="Normal 2 3 4 2 6" xfId="15962" xr:uid="{00000000-0005-0000-0000-00005B3E0000}"/>
    <cellStyle name="Normal 2 3 4 2 6 2" xfId="15963" xr:uid="{00000000-0005-0000-0000-00005C3E0000}"/>
    <cellStyle name="Normal 2 3 4 2 6 2 2" xfId="15964" xr:uid="{00000000-0005-0000-0000-00005D3E0000}"/>
    <cellStyle name="Normal 2 3 4 2 6 3" xfId="15965" xr:uid="{00000000-0005-0000-0000-00005E3E0000}"/>
    <cellStyle name="Normal 2 3 4 2 7" xfId="15966" xr:uid="{00000000-0005-0000-0000-00005F3E0000}"/>
    <cellStyle name="Normal 2 3 4 2 7 2" xfId="15967" xr:uid="{00000000-0005-0000-0000-0000603E0000}"/>
    <cellStyle name="Normal 2 3 4 2 8" xfId="15968" xr:uid="{00000000-0005-0000-0000-0000613E0000}"/>
    <cellStyle name="Normal 2 3 4 2 8 2" xfId="15969" xr:uid="{00000000-0005-0000-0000-0000623E0000}"/>
    <cellStyle name="Normal 2 3 4 2 9" xfId="15970" xr:uid="{00000000-0005-0000-0000-0000633E0000}"/>
    <cellStyle name="Normal 2 3 4 3" xfId="15971" xr:uid="{00000000-0005-0000-0000-0000643E0000}"/>
    <cellStyle name="Normal 2 3 4 3 2" xfId="15972" xr:uid="{00000000-0005-0000-0000-0000653E0000}"/>
    <cellStyle name="Normal 2 3 4 3 2 2" xfId="15973" xr:uid="{00000000-0005-0000-0000-0000663E0000}"/>
    <cellStyle name="Normal 2 3 4 3 2 2 2" xfId="15974" xr:uid="{00000000-0005-0000-0000-0000673E0000}"/>
    <cellStyle name="Normal 2 3 4 3 2 2 2 2" xfId="15975" xr:uid="{00000000-0005-0000-0000-0000683E0000}"/>
    <cellStyle name="Normal 2 3 4 3 2 2 3" xfId="15976" xr:uid="{00000000-0005-0000-0000-0000693E0000}"/>
    <cellStyle name="Normal 2 3 4 3 2 3" xfId="15977" xr:uid="{00000000-0005-0000-0000-00006A3E0000}"/>
    <cellStyle name="Normal 2 3 4 3 2 3 2" xfId="15978" xr:uid="{00000000-0005-0000-0000-00006B3E0000}"/>
    <cellStyle name="Normal 2 3 4 3 2 3 2 2" xfId="15979" xr:uid="{00000000-0005-0000-0000-00006C3E0000}"/>
    <cellStyle name="Normal 2 3 4 3 2 3 3" xfId="15980" xr:uid="{00000000-0005-0000-0000-00006D3E0000}"/>
    <cellStyle name="Normal 2 3 4 3 2 4" xfId="15981" xr:uid="{00000000-0005-0000-0000-00006E3E0000}"/>
    <cellStyle name="Normal 2 3 4 3 2 4 2" xfId="15982" xr:uid="{00000000-0005-0000-0000-00006F3E0000}"/>
    <cellStyle name="Normal 2 3 4 3 2 4 2 2" xfId="15983" xr:uid="{00000000-0005-0000-0000-0000703E0000}"/>
    <cellStyle name="Normal 2 3 4 3 2 4 3" xfId="15984" xr:uid="{00000000-0005-0000-0000-0000713E0000}"/>
    <cellStyle name="Normal 2 3 4 3 2 5" xfId="15985" xr:uid="{00000000-0005-0000-0000-0000723E0000}"/>
    <cellStyle name="Normal 2 3 4 3 2 5 2" xfId="15986" xr:uid="{00000000-0005-0000-0000-0000733E0000}"/>
    <cellStyle name="Normal 2 3 4 3 2 6" xfId="15987" xr:uid="{00000000-0005-0000-0000-0000743E0000}"/>
    <cellStyle name="Normal 2 3 4 3 2 6 2" xfId="15988" xr:uid="{00000000-0005-0000-0000-0000753E0000}"/>
    <cellStyle name="Normal 2 3 4 3 2 7" xfId="15989" xr:uid="{00000000-0005-0000-0000-0000763E0000}"/>
    <cellStyle name="Normal 2 3 4 3 3" xfId="15990" xr:uid="{00000000-0005-0000-0000-0000773E0000}"/>
    <cellStyle name="Normal 2 3 4 3 3 2" xfId="15991" xr:uid="{00000000-0005-0000-0000-0000783E0000}"/>
    <cellStyle name="Normal 2 3 4 3 3 2 2" xfId="15992" xr:uid="{00000000-0005-0000-0000-0000793E0000}"/>
    <cellStyle name="Normal 2 3 4 3 3 3" xfId="15993" xr:uid="{00000000-0005-0000-0000-00007A3E0000}"/>
    <cellStyle name="Normal 2 3 4 3 4" xfId="15994" xr:uid="{00000000-0005-0000-0000-00007B3E0000}"/>
    <cellStyle name="Normal 2 3 4 3 4 2" xfId="15995" xr:uid="{00000000-0005-0000-0000-00007C3E0000}"/>
    <cellStyle name="Normal 2 3 4 3 4 2 2" xfId="15996" xr:uid="{00000000-0005-0000-0000-00007D3E0000}"/>
    <cellStyle name="Normal 2 3 4 3 4 3" xfId="15997" xr:uid="{00000000-0005-0000-0000-00007E3E0000}"/>
    <cellStyle name="Normal 2 3 4 3 5" xfId="15998" xr:uid="{00000000-0005-0000-0000-00007F3E0000}"/>
    <cellStyle name="Normal 2 3 4 3 5 2" xfId="15999" xr:uid="{00000000-0005-0000-0000-0000803E0000}"/>
    <cellStyle name="Normal 2 3 4 3 5 2 2" xfId="16000" xr:uid="{00000000-0005-0000-0000-0000813E0000}"/>
    <cellStyle name="Normal 2 3 4 3 5 3" xfId="16001" xr:uid="{00000000-0005-0000-0000-0000823E0000}"/>
    <cellStyle name="Normal 2 3 4 3 6" xfId="16002" xr:uid="{00000000-0005-0000-0000-0000833E0000}"/>
    <cellStyle name="Normal 2 3 4 3 6 2" xfId="16003" xr:uid="{00000000-0005-0000-0000-0000843E0000}"/>
    <cellStyle name="Normal 2 3 4 3 7" xfId="16004" xr:uid="{00000000-0005-0000-0000-0000853E0000}"/>
    <cellStyle name="Normal 2 3 4 3 7 2" xfId="16005" xr:uid="{00000000-0005-0000-0000-0000863E0000}"/>
    <cellStyle name="Normal 2 3 4 3 8" xfId="16006" xr:uid="{00000000-0005-0000-0000-0000873E0000}"/>
    <cellStyle name="Normal 2 3 4 4" xfId="16007" xr:uid="{00000000-0005-0000-0000-0000883E0000}"/>
    <cellStyle name="Normal 2 3 4 4 2" xfId="16008" xr:uid="{00000000-0005-0000-0000-0000893E0000}"/>
    <cellStyle name="Normal 2 3 4 4 2 2" xfId="16009" xr:uid="{00000000-0005-0000-0000-00008A3E0000}"/>
    <cellStyle name="Normal 2 3 4 4 2 2 2" xfId="16010" xr:uid="{00000000-0005-0000-0000-00008B3E0000}"/>
    <cellStyle name="Normal 2 3 4 4 2 3" xfId="16011" xr:uid="{00000000-0005-0000-0000-00008C3E0000}"/>
    <cellStyle name="Normal 2 3 4 4 3" xfId="16012" xr:uid="{00000000-0005-0000-0000-00008D3E0000}"/>
    <cellStyle name="Normal 2 3 4 4 3 2" xfId="16013" xr:uid="{00000000-0005-0000-0000-00008E3E0000}"/>
    <cellStyle name="Normal 2 3 4 4 3 2 2" xfId="16014" xr:uid="{00000000-0005-0000-0000-00008F3E0000}"/>
    <cellStyle name="Normal 2 3 4 4 3 3" xfId="16015" xr:uid="{00000000-0005-0000-0000-0000903E0000}"/>
    <cellStyle name="Normal 2 3 4 4 4" xfId="16016" xr:uid="{00000000-0005-0000-0000-0000913E0000}"/>
    <cellStyle name="Normal 2 3 4 4 4 2" xfId="16017" xr:uid="{00000000-0005-0000-0000-0000923E0000}"/>
    <cellStyle name="Normal 2 3 4 4 4 2 2" xfId="16018" xr:uid="{00000000-0005-0000-0000-0000933E0000}"/>
    <cellStyle name="Normal 2 3 4 4 4 3" xfId="16019" xr:uid="{00000000-0005-0000-0000-0000943E0000}"/>
    <cellStyle name="Normal 2 3 4 4 5" xfId="16020" xr:uid="{00000000-0005-0000-0000-0000953E0000}"/>
    <cellStyle name="Normal 2 3 4 4 5 2" xfId="16021" xr:uid="{00000000-0005-0000-0000-0000963E0000}"/>
    <cellStyle name="Normal 2 3 4 4 6" xfId="16022" xr:uid="{00000000-0005-0000-0000-0000973E0000}"/>
    <cellStyle name="Normal 2 3 4 4 6 2" xfId="16023" xr:uid="{00000000-0005-0000-0000-0000983E0000}"/>
    <cellStyle name="Normal 2 3 4 4 7" xfId="16024" xr:uid="{00000000-0005-0000-0000-0000993E0000}"/>
    <cellStyle name="Normal 2 3 4 5" xfId="16025" xr:uid="{00000000-0005-0000-0000-00009A3E0000}"/>
    <cellStyle name="Normal 2 3 4 5 2" xfId="16026" xr:uid="{00000000-0005-0000-0000-00009B3E0000}"/>
    <cellStyle name="Normal 2 3 4 5 2 2" xfId="16027" xr:uid="{00000000-0005-0000-0000-00009C3E0000}"/>
    <cellStyle name="Normal 2 3 4 5 2 2 2" xfId="16028" xr:uid="{00000000-0005-0000-0000-00009D3E0000}"/>
    <cellStyle name="Normal 2 3 4 5 2 3" xfId="16029" xr:uid="{00000000-0005-0000-0000-00009E3E0000}"/>
    <cellStyle name="Normal 2 3 4 5 3" xfId="16030" xr:uid="{00000000-0005-0000-0000-00009F3E0000}"/>
    <cellStyle name="Normal 2 3 4 5 3 2" xfId="16031" xr:uid="{00000000-0005-0000-0000-0000A03E0000}"/>
    <cellStyle name="Normal 2 3 4 5 3 2 2" xfId="16032" xr:uid="{00000000-0005-0000-0000-0000A13E0000}"/>
    <cellStyle name="Normal 2 3 4 5 3 3" xfId="16033" xr:uid="{00000000-0005-0000-0000-0000A23E0000}"/>
    <cellStyle name="Normal 2 3 4 5 4" xfId="16034" xr:uid="{00000000-0005-0000-0000-0000A33E0000}"/>
    <cellStyle name="Normal 2 3 4 5 4 2" xfId="16035" xr:uid="{00000000-0005-0000-0000-0000A43E0000}"/>
    <cellStyle name="Normal 2 3 4 5 4 2 2" xfId="16036" xr:uid="{00000000-0005-0000-0000-0000A53E0000}"/>
    <cellStyle name="Normal 2 3 4 5 4 3" xfId="16037" xr:uid="{00000000-0005-0000-0000-0000A63E0000}"/>
    <cellStyle name="Normal 2 3 4 5 5" xfId="16038" xr:uid="{00000000-0005-0000-0000-0000A73E0000}"/>
    <cellStyle name="Normal 2 3 4 5 5 2" xfId="16039" xr:uid="{00000000-0005-0000-0000-0000A83E0000}"/>
    <cellStyle name="Normal 2 3 4 5 6" xfId="16040" xr:uid="{00000000-0005-0000-0000-0000A93E0000}"/>
    <cellStyle name="Normal 2 3 4 5 6 2" xfId="16041" xr:uid="{00000000-0005-0000-0000-0000AA3E0000}"/>
    <cellStyle name="Normal 2 3 4 5 7" xfId="16042" xr:uid="{00000000-0005-0000-0000-0000AB3E0000}"/>
    <cellStyle name="Normal 2 3 4 6" xfId="16043" xr:uid="{00000000-0005-0000-0000-0000AC3E0000}"/>
    <cellStyle name="Normal 2 3 4 6 2" xfId="16044" xr:uid="{00000000-0005-0000-0000-0000AD3E0000}"/>
    <cellStyle name="Normal 2 3 4 6 2 2" xfId="16045" xr:uid="{00000000-0005-0000-0000-0000AE3E0000}"/>
    <cellStyle name="Normal 2 3 4 6 3" xfId="16046" xr:uid="{00000000-0005-0000-0000-0000AF3E0000}"/>
    <cellStyle name="Normal 2 3 4 7" xfId="16047" xr:uid="{00000000-0005-0000-0000-0000B03E0000}"/>
    <cellStyle name="Normal 2 3 4 7 2" xfId="16048" xr:uid="{00000000-0005-0000-0000-0000B13E0000}"/>
    <cellStyle name="Normal 2 3 4 7 2 2" xfId="16049" xr:uid="{00000000-0005-0000-0000-0000B23E0000}"/>
    <cellStyle name="Normal 2 3 4 7 3" xfId="16050" xr:uid="{00000000-0005-0000-0000-0000B33E0000}"/>
    <cellStyle name="Normal 2 3 4 8" xfId="16051" xr:uid="{00000000-0005-0000-0000-0000B43E0000}"/>
    <cellStyle name="Normal 2 3 4 8 2" xfId="16052" xr:uid="{00000000-0005-0000-0000-0000B53E0000}"/>
    <cellStyle name="Normal 2 3 4 8 2 2" xfId="16053" xr:uid="{00000000-0005-0000-0000-0000B63E0000}"/>
    <cellStyle name="Normal 2 3 4 8 3" xfId="16054" xr:uid="{00000000-0005-0000-0000-0000B73E0000}"/>
    <cellStyle name="Normal 2 3 4 9" xfId="16055" xr:uid="{00000000-0005-0000-0000-0000B83E0000}"/>
    <cellStyle name="Normal 2 3 4 9 2" xfId="16056" xr:uid="{00000000-0005-0000-0000-0000B93E0000}"/>
    <cellStyle name="Normal 2 3 5" xfId="16057" xr:uid="{00000000-0005-0000-0000-0000BA3E0000}"/>
    <cellStyle name="Normal 2 3 5 10" xfId="16058" xr:uid="{00000000-0005-0000-0000-0000BB3E0000}"/>
    <cellStyle name="Normal 2 3 5 10 2" xfId="16059" xr:uid="{00000000-0005-0000-0000-0000BC3E0000}"/>
    <cellStyle name="Normal 2 3 5 11" xfId="16060" xr:uid="{00000000-0005-0000-0000-0000BD3E0000}"/>
    <cellStyle name="Normal 2 3 5 2" xfId="16061" xr:uid="{00000000-0005-0000-0000-0000BE3E0000}"/>
    <cellStyle name="Normal 2 3 5 2 2" xfId="16062" xr:uid="{00000000-0005-0000-0000-0000BF3E0000}"/>
    <cellStyle name="Normal 2 3 5 2 2 2" xfId="16063" xr:uid="{00000000-0005-0000-0000-0000C03E0000}"/>
    <cellStyle name="Normal 2 3 5 2 2 2 2" xfId="16064" xr:uid="{00000000-0005-0000-0000-0000C13E0000}"/>
    <cellStyle name="Normal 2 3 5 2 2 2 2 2" xfId="16065" xr:uid="{00000000-0005-0000-0000-0000C23E0000}"/>
    <cellStyle name="Normal 2 3 5 2 2 2 3" xfId="16066" xr:uid="{00000000-0005-0000-0000-0000C33E0000}"/>
    <cellStyle name="Normal 2 3 5 2 2 3" xfId="16067" xr:uid="{00000000-0005-0000-0000-0000C43E0000}"/>
    <cellStyle name="Normal 2 3 5 2 2 3 2" xfId="16068" xr:uid="{00000000-0005-0000-0000-0000C53E0000}"/>
    <cellStyle name="Normal 2 3 5 2 2 3 2 2" xfId="16069" xr:uid="{00000000-0005-0000-0000-0000C63E0000}"/>
    <cellStyle name="Normal 2 3 5 2 2 3 3" xfId="16070" xr:uid="{00000000-0005-0000-0000-0000C73E0000}"/>
    <cellStyle name="Normal 2 3 5 2 2 4" xfId="16071" xr:uid="{00000000-0005-0000-0000-0000C83E0000}"/>
    <cellStyle name="Normal 2 3 5 2 2 4 2" xfId="16072" xr:uid="{00000000-0005-0000-0000-0000C93E0000}"/>
    <cellStyle name="Normal 2 3 5 2 2 4 2 2" xfId="16073" xr:uid="{00000000-0005-0000-0000-0000CA3E0000}"/>
    <cellStyle name="Normal 2 3 5 2 2 4 3" xfId="16074" xr:uid="{00000000-0005-0000-0000-0000CB3E0000}"/>
    <cellStyle name="Normal 2 3 5 2 2 5" xfId="16075" xr:uid="{00000000-0005-0000-0000-0000CC3E0000}"/>
    <cellStyle name="Normal 2 3 5 2 2 5 2" xfId="16076" xr:uid="{00000000-0005-0000-0000-0000CD3E0000}"/>
    <cellStyle name="Normal 2 3 5 2 2 6" xfId="16077" xr:uid="{00000000-0005-0000-0000-0000CE3E0000}"/>
    <cellStyle name="Normal 2 3 5 2 2 6 2" xfId="16078" xr:uid="{00000000-0005-0000-0000-0000CF3E0000}"/>
    <cellStyle name="Normal 2 3 5 2 2 7" xfId="16079" xr:uid="{00000000-0005-0000-0000-0000D03E0000}"/>
    <cellStyle name="Normal 2 3 5 2 3" xfId="16080" xr:uid="{00000000-0005-0000-0000-0000D13E0000}"/>
    <cellStyle name="Normal 2 3 5 2 3 2" xfId="16081" xr:uid="{00000000-0005-0000-0000-0000D23E0000}"/>
    <cellStyle name="Normal 2 3 5 2 3 2 2" xfId="16082" xr:uid="{00000000-0005-0000-0000-0000D33E0000}"/>
    <cellStyle name="Normal 2 3 5 2 3 2 2 2" xfId="16083" xr:uid="{00000000-0005-0000-0000-0000D43E0000}"/>
    <cellStyle name="Normal 2 3 5 2 3 2 3" xfId="16084" xr:uid="{00000000-0005-0000-0000-0000D53E0000}"/>
    <cellStyle name="Normal 2 3 5 2 3 3" xfId="16085" xr:uid="{00000000-0005-0000-0000-0000D63E0000}"/>
    <cellStyle name="Normal 2 3 5 2 3 3 2" xfId="16086" xr:uid="{00000000-0005-0000-0000-0000D73E0000}"/>
    <cellStyle name="Normal 2 3 5 2 3 3 2 2" xfId="16087" xr:uid="{00000000-0005-0000-0000-0000D83E0000}"/>
    <cellStyle name="Normal 2 3 5 2 3 3 3" xfId="16088" xr:uid="{00000000-0005-0000-0000-0000D93E0000}"/>
    <cellStyle name="Normal 2 3 5 2 3 4" xfId="16089" xr:uid="{00000000-0005-0000-0000-0000DA3E0000}"/>
    <cellStyle name="Normal 2 3 5 2 3 4 2" xfId="16090" xr:uid="{00000000-0005-0000-0000-0000DB3E0000}"/>
    <cellStyle name="Normal 2 3 5 2 3 4 2 2" xfId="16091" xr:uid="{00000000-0005-0000-0000-0000DC3E0000}"/>
    <cellStyle name="Normal 2 3 5 2 3 4 3" xfId="16092" xr:uid="{00000000-0005-0000-0000-0000DD3E0000}"/>
    <cellStyle name="Normal 2 3 5 2 3 5" xfId="16093" xr:uid="{00000000-0005-0000-0000-0000DE3E0000}"/>
    <cellStyle name="Normal 2 3 5 2 3 5 2" xfId="16094" xr:uid="{00000000-0005-0000-0000-0000DF3E0000}"/>
    <cellStyle name="Normal 2 3 5 2 3 6" xfId="16095" xr:uid="{00000000-0005-0000-0000-0000E03E0000}"/>
    <cellStyle name="Normal 2 3 5 2 3 6 2" xfId="16096" xr:uid="{00000000-0005-0000-0000-0000E13E0000}"/>
    <cellStyle name="Normal 2 3 5 2 3 7" xfId="16097" xr:uid="{00000000-0005-0000-0000-0000E23E0000}"/>
    <cellStyle name="Normal 2 3 5 2 4" xfId="16098" xr:uid="{00000000-0005-0000-0000-0000E33E0000}"/>
    <cellStyle name="Normal 2 3 5 2 4 2" xfId="16099" xr:uid="{00000000-0005-0000-0000-0000E43E0000}"/>
    <cellStyle name="Normal 2 3 5 2 4 2 2" xfId="16100" xr:uid="{00000000-0005-0000-0000-0000E53E0000}"/>
    <cellStyle name="Normal 2 3 5 2 4 3" xfId="16101" xr:uid="{00000000-0005-0000-0000-0000E63E0000}"/>
    <cellStyle name="Normal 2 3 5 2 5" xfId="16102" xr:uid="{00000000-0005-0000-0000-0000E73E0000}"/>
    <cellStyle name="Normal 2 3 5 2 5 2" xfId="16103" xr:uid="{00000000-0005-0000-0000-0000E83E0000}"/>
    <cellStyle name="Normal 2 3 5 2 5 2 2" xfId="16104" xr:uid="{00000000-0005-0000-0000-0000E93E0000}"/>
    <cellStyle name="Normal 2 3 5 2 5 3" xfId="16105" xr:uid="{00000000-0005-0000-0000-0000EA3E0000}"/>
    <cellStyle name="Normal 2 3 5 2 6" xfId="16106" xr:uid="{00000000-0005-0000-0000-0000EB3E0000}"/>
    <cellStyle name="Normal 2 3 5 2 6 2" xfId="16107" xr:uid="{00000000-0005-0000-0000-0000EC3E0000}"/>
    <cellStyle name="Normal 2 3 5 2 6 2 2" xfId="16108" xr:uid="{00000000-0005-0000-0000-0000ED3E0000}"/>
    <cellStyle name="Normal 2 3 5 2 6 3" xfId="16109" xr:uid="{00000000-0005-0000-0000-0000EE3E0000}"/>
    <cellStyle name="Normal 2 3 5 2 7" xfId="16110" xr:uid="{00000000-0005-0000-0000-0000EF3E0000}"/>
    <cellStyle name="Normal 2 3 5 2 7 2" xfId="16111" xr:uid="{00000000-0005-0000-0000-0000F03E0000}"/>
    <cellStyle name="Normal 2 3 5 2 8" xfId="16112" xr:uid="{00000000-0005-0000-0000-0000F13E0000}"/>
    <cellStyle name="Normal 2 3 5 2 8 2" xfId="16113" xr:uid="{00000000-0005-0000-0000-0000F23E0000}"/>
    <cellStyle name="Normal 2 3 5 2 9" xfId="16114" xr:uid="{00000000-0005-0000-0000-0000F33E0000}"/>
    <cellStyle name="Normal 2 3 5 3" xfId="16115" xr:uid="{00000000-0005-0000-0000-0000F43E0000}"/>
    <cellStyle name="Normal 2 3 5 3 2" xfId="16116" xr:uid="{00000000-0005-0000-0000-0000F53E0000}"/>
    <cellStyle name="Normal 2 3 5 3 2 2" xfId="16117" xr:uid="{00000000-0005-0000-0000-0000F63E0000}"/>
    <cellStyle name="Normal 2 3 5 3 2 2 2" xfId="16118" xr:uid="{00000000-0005-0000-0000-0000F73E0000}"/>
    <cellStyle name="Normal 2 3 5 3 2 2 2 2" xfId="16119" xr:uid="{00000000-0005-0000-0000-0000F83E0000}"/>
    <cellStyle name="Normal 2 3 5 3 2 2 3" xfId="16120" xr:uid="{00000000-0005-0000-0000-0000F93E0000}"/>
    <cellStyle name="Normal 2 3 5 3 2 3" xfId="16121" xr:uid="{00000000-0005-0000-0000-0000FA3E0000}"/>
    <cellStyle name="Normal 2 3 5 3 2 3 2" xfId="16122" xr:uid="{00000000-0005-0000-0000-0000FB3E0000}"/>
    <cellStyle name="Normal 2 3 5 3 2 3 2 2" xfId="16123" xr:uid="{00000000-0005-0000-0000-0000FC3E0000}"/>
    <cellStyle name="Normal 2 3 5 3 2 3 3" xfId="16124" xr:uid="{00000000-0005-0000-0000-0000FD3E0000}"/>
    <cellStyle name="Normal 2 3 5 3 2 4" xfId="16125" xr:uid="{00000000-0005-0000-0000-0000FE3E0000}"/>
    <cellStyle name="Normal 2 3 5 3 2 4 2" xfId="16126" xr:uid="{00000000-0005-0000-0000-0000FF3E0000}"/>
    <cellStyle name="Normal 2 3 5 3 2 4 2 2" xfId="16127" xr:uid="{00000000-0005-0000-0000-0000003F0000}"/>
    <cellStyle name="Normal 2 3 5 3 2 4 3" xfId="16128" xr:uid="{00000000-0005-0000-0000-0000013F0000}"/>
    <cellStyle name="Normal 2 3 5 3 2 5" xfId="16129" xr:uid="{00000000-0005-0000-0000-0000023F0000}"/>
    <cellStyle name="Normal 2 3 5 3 2 5 2" xfId="16130" xr:uid="{00000000-0005-0000-0000-0000033F0000}"/>
    <cellStyle name="Normal 2 3 5 3 2 6" xfId="16131" xr:uid="{00000000-0005-0000-0000-0000043F0000}"/>
    <cellStyle name="Normal 2 3 5 3 2 6 2" xfId="16132" xr:uid="{00000000-0005-0000-0000-0000053F0000}"/>
    <cellStyle name="Normal 2 3 5 3 2 7" xfId="16133" xr:uid="{00000000-0005-0000-0000-0000063F0000}"/>
    <cellStyle name="Normal 2 3 5 3 3" xfId="16134" xr:uid="{00000000-0005-0000-0000-0000073F0000}"/>
    <cellStyle name="Normal 2 3 5 3 3 2" xfId="16135" xr:uid="{00000000-0005-0000-0000-0000083F0000}"/>
    <cellStyle name="Normal 2 3 5 3 3 2 2" xfId="16136" xr:uid="{00000000-0005-0000-0000-0000093F0000}"/>
    <cellStyle name="Normal 2 3 5 3 3 3" xfId="16137" xr:uid="{00000000-0005-0000-0000-00000A3F0000}"/>
    <cellStyle name="Normal 2 3 5 3 4" xfId="16138" xr:uid="{00000000-0005-0000-0000-00000B3F0000}"/>
    <cellStyle name="Normal 2 3 5 3 4 2" xfId="16139" xr:uid="{00000000-0005-0000-0000-00000C3F0000}"/>
    <cellStyle name="Normal 2 3 5 3 4 2 2" xfId="16140" xr:uid="{00000000-0005-0000-0000-00000D3F0000}"/>
    <cellStyle name="Normal 2 3 5 3 4 3" xfId="16141" xr:uid="{00000000-0005-0000-0000-00000E3F0000}"/>
    <cellStyle name="Normal 2 3 5 3 5" xfId="16142" xr:uid="{00000000-0005-0000-0000-00000F3F0000}"/>
    <cellStyle name="Normal 2 3 5 3 5 2" xfId="16143" xr:uid="{00000000-0005-0000-0000-0000103F0000}"/>
    <cellStyle name="Normal 2 3 5 3 5 2 2" xfId="16144" xr:uid="{00000000-0005-0000-0000-0000113F0000}"/>
    <cellStyle name="Normal 2 3 5 3 5 3" xfId="16145" xr:uid="{00000000-0005-0000-0000-0000123F0000}"/>
    <cellStyle name="Normal 2 3 5 3 6" xfId="16146" xr:uid="{00000000-0005-0000-0000-0000133F0000}"/>
    <cellStyle name="Normal 2 3 5 3 6 2" xfId="16147" xr:uid="{00000000-0005-0000-0000-0000143F0000}"/>
    <cellStyle name="Normal 2 3 5 3 7" xfId="16148" xr:uid="{00000000-0005-0000-0000-0000153F0000}"/>
    <cellStyle name="Normal 2 3 5 3 7 2" xfId="16149" xr:uid="{00000000-0005-0000-0000-0000163F0000}"/>
    <cellStyle name="Normal 2 3 5 3 8" xfId="16150" xr:uid="{00000000-0005-0000-0000-0000173F0000}"/>
    <cellStyle name="Normal 2 3 5 4" xfId="16151" xr:uid="{00000000-0005-0000-0000-0000183F0000}"/>
    <cellStyle name="Normal 2 3 5 4 2" xfId="16152" xr:uid="{00000000-0005-0000-0000-0000193F0000}"/>
    <cellStyle name="Normal 2 3 5 4 2 2" xfId="16153" xr:uid="{00000000-0005-0000-0000-00001A3F0000}"/>
    <cellStyle name="Normal 2 3 5 4 2 2 2" xfId="16154" xr:uid="{00000000-0005-0000-0000-00001B3F0000}"/>
    <cellStyle name="Normal 2 3 5 4 2 3" xfId="16155" xr:uid="{00000000-0005-0000-0000-00001C3F0000}"/>
    <cellStyle name="Normal 2 3 5 4 3" xfId="16156" xr:uid="{00000000-0005-0000-0000-00001D3F0000}"/>
    <cellStyle name="Normal 2 3 5 4 3 2" xfId="16157" xr:uid="{00000000-0005-0000-0000-00001E3F0000}"/>
    <cellStyle name="Normal 2 3 5 4 3 2 2" xfId="16158" xr:uid="{00000000-0005-0000-0000-00001F3F0000}"/>
    <cellStyle name="Normal 2 3 5 4 3 3" xfId="16159" xr:uid="{00000000-0005-0000-0000-0000203F0000}"/>
    <cellStyle name="Normal 2 3 5 4 4" xfId="16160" xr:uid="{00000000-0005-0000-0000-0000213F0000}"/>
    <cellStyle name="Normal 2 3 5 4 4 2" xfId="16161" xr:uid="{00000000-0005-0000-0000-0000223F0000}"/>
    <cellStyle name="Normal 2 3 5 4 4 2 2" xfId="16162" xr:uid="{00000000-0005-0000-0000-0000233F0000}"/>
    <cellStyle name="Normal 2 3 5 4 4 3" xfId="16163" xr:uid="{00000000-0005-0000-0000-0000243F0000}"/>
    <cellStyle name="Normal 2 3 5 4 5" xfId="16164" xr:uid="{00000000-0005-0000-0000-0000253F0000}"/>
    <cellStyle name="Normal 2 3 5 4 5 2" xfId="16165" xr:uid="{00000000-0005-0000-0000-0000263F0000}"/>
    <cellStyle name="Normal 2 3 5 4 6" xfId="16166" xr:uid="{00000000-0005-0000-0000-0000273F0000}"/>
    <cellStyle name="Normal 2 3 5 4 6 2" xfId="16167" xr:uid="{00000000-0005-0000-0000-0000283F0000}"/>
    <cellStyle name="Normal 2 3 5 4 7" xfId="16168" xr:uid="{00000000-0005-0000-0000-0000293F0000}"/>
    <cellStyle name="Normal 2 3 5 5" xfId="16169" xr:uid="{00000000-0005-0000-0000-00002A3F0000}"/>
    <cellStyle name="Normal 2 3 5 5 2" xfId="16170" xr:uid="{00000000-0005-0000-0000-00002B3F0000}"/>
    <cellStyle name="Normal 2 3 5 5 2 2" xfId="16171" xr:uid="{00000000-0005-0000-0000-00002C3F0000}"/>
    <cellStyle name="Normal 2 3 5 5 2 2 2" xfId="16172" xr:uid="{00000000-0005-0000-0000-00002D3F0000}"/>
    <cellStyle name="Normal 2 3 5 5 2 3" xfId="16173" xr:uid="{00000000-0005-0000-0000-00002E3F0000}"/>
    <cellStyle name="Normal 2 3 5 5 3" xfId="16174" xr:uid="{00000000-0005-0000-0000-00002F3F0000}"/>
    <cellStyle name="Normal 2 3 5 5 3 2" xfId="16175" xr:uid="{00000000-0005-0000-0000-0000303F0000}"/>
    <cellStyle name="Normal 2 3 5 5 3 2 2" xfId="16176" xr:uid="{00000000-0005-0000-0000-0000313F0000}"/>
    <cellStyle name="Normal 2 3 5 5 3 3" xfId="16177" xr:uid="{00000000-0005-0000-0000-0000323F0000}"/>
    <cellStyle name="Normal 2 3 5 5 4" xfId="16178" xr:uid="{00000000-0005-0000-0000-0000333F0000}"/>
    <cellStyle name="Normal 2 3 5 5 4 2" xfId="16179" xr:uid="{00000000-0005-0000-0000-0000343F0000}"/>
    <cellStyle name="Normal 2 3 5 5 4 2 2" xfId="16180" xr:uid="{00000000-0005-0000-0000-0000353F0000}"/>
    <cellStyle name="Normal 2 3 5 5 4 3" xfId="16181" xr:uid="{00000000-0005-0000-0000-0000363F0000}"/>
    <cellStyle name="Normal 2 3 5 5 5" xfId="16182" xr:uid="{00000000-0005-0000-0000-0000373F0000}"/>
    <cellStyle name="Normal 2 3 5 5 5 2" xfId="16183" xr:uid="{00000000-0005-0000-0000-0000383F0000}"/>
    <cellStyle name="Normal 2 3 5 5 6" xfId="16184" xr:uid="{00000000-0005-0000-0000-0000393F0000}"/>
    <cellStyle name="Normal 2 3 5 5 6 2" xfId="16185" xr:uid="{00000000-0005-0000-0000-00003A3F0000}"/>
    <cellStyle name="Normal 2 3 5 5 7" xfId="16186" xr:uid="{00000000-0005-0000-0000-00003B3F0000}"/>
    <cellStyle name="Normal 2 3 5 6" xfId="16187" xr:uid="{00000000-0005-0000-0000-00003C3F0000}"/>
    <cellStyle name="Normal 2 3 5 6 2" xfId="16188" xr:uid="{00000000-0005-0000-0000-00003D3F0000}"/>
    <cellStyle name="Normal 2 3 5 6 2 2" xfId="16189" xr:uid="{00000000-0005-0000-0000-00003E3F0000}"/>
    <cellStyle name="Normal 2 3 5 6 3" xfId="16190" xr:uid="{00000000-0005-0000-0000-00003F3F0000}"/>
    <cellStyle name="Normal 2 3 5 7" xfId="16191" xr:uid="{00000000-0005-0000-0000-0000403F0000}"/>
    <cellStyle name="Normal 2 3 5 7 2" xfId="16192" xr:uid="{00000000-0005-0000-0000-0000413F0000}"/>
    <cellStyle name="Normal 2 3 5 7 2 2" xfId="16193" xr:uid="{00000000-0005-0000-0000-0000423F0000}"/>
    <cellStyle name="Normal 2 3 5 7 3" xfId="16194" xr:uid="{00000000-0005-0000-0000-0000433F0000}"/>
    <cellStyle name="Normal 2 3 5 8" xfId="16195" xr:uid="{00000000-0005-0000-0000-0000443F0000}"/>
    <cellStyle name="Normal 2 3 5 8 2" xfId="16196" xr:uid="{00000000-0005-0000-0000-0000453F0000}"/>
    <cellStyle name="Normal 2 3 5 8 2 2" xfId="16197" xr:uid="{00000000-0005-0000-0000-0000463F0000}"/>
    <cellStyle name="Normal 2 3 5 8 3" xfId="16198" xr:uid="{00000000-0005-0000-0000-0000473F0000}"/>
    <cellStyle name="Normal 2 3 5 9" xfId="16199" xr:uid="{00000000-0005-0000-0000-0000483F0000}"/>
    <cellStyle name="Normal 2 3 5 9 2" xfId="16200" xr:uid="{00000000-0005-0000-0000-0000493F0000}"/>
    <cellStyle name="Normal 2 3 6" xfId="16201" xr:uid="{00000000-0005-0000-0000-00004A3F0000}"/>
    <cellStyle name="Normal 2 3 6 2" xfId="16202" xr:uid="{00000000-0005-0000-0000-00004B3F0000}"/>
    <cellStyle name="Normal 2 3 6 2 2" xfId="16203" xr:uid="{00000000-0005-0000-0000-00004C3F0000}"/>
    <cellStyle name="Normal 2 3 6 2 2 2" xfId="16204" xr:uid="{00000000-0005-0000-0000-00004D3F0000}"/>
    <cellStyle name="Normal 2 3 6 2 2 2 2" xfId="16205" xr:uid="{00000000-0005-0000-0000-00004E3F0000}"/>
    <cellStyle name="Normal 2 3 6 2 2 3" xfId="16206" xr:uid="{00000000-0005-0000-0000-00004F3F0000}"/>
    <cellStyle name="Normal 2 3 6 2 3" xfId="16207" xr:uid="{00000000-0005-0000-0000-0000503F0000}"/>
    <cellStyle name="Normal 2 3 6 2 3 2" xfId="16208" xr:uid="{00000000-0005-0000-0000-0000513F0000}"/>
    <cellStyle name="Normal 2 3 6 2 3 2 2" xfId="16209" xr:uid="{00000000-0005-0000-0000-0000523F0000}"/>
    <cellStyle name="Normal 2 3 6 2 3 3" xfId="16210" xr:uid="{00000000-0005-0000-0000-0000533F0000}"/>
    <cellStyle name="Normal 2 3 6 2 4" xfId="16211" xr:uid="{00000000-0005-0000-0000-0000543F0000}"/>
    <cellStyle name="Normal 2 3 6 2 4 2" xfId="16212" xr:uid="{00000000-0005-0000-0000-0000553F0000}"/>
    <cellStyle name="Normal 2 3 6 2 4 2 2" xfId="16213" xr:uid="{00000000-0005-0000-0000-0000563F0000}"/>
    <cellStyle name="Normal 2 3 6 2 4 3" xfId="16214" xr:uid="{00000000-0005-0000-0000-0000573F0000}"/>
    <cellStyle name="Normal 2 3 6 2 5" xfId="16215" xr:uid="{00000000-0005-0000-0000-0000583F0000}"/>
    <cellStyle name="Normal 2 3 6 2 5 2" xfId="16216" xr:uid="{00000000-0005-0000-0000-0000593F0000}"/>
    <cellStyle name="Normal 2 3 6 2 6" xfId="16217" xr:uid="{00000000-0005-0000-0000-00005A3F0000}"/>
    <cellStyle name="Normal 2 3 6 2 6 2" xfId="16218" xr:uid="{00000000-0005-0000-0000-00005B3F0000}"/>
    <cellStyle name="Normal 2 3 6 2 7" xfId="16219" xr:uid="{00000000-0005-0000-0000-00005C3F0000}"/>
    <cellStyle name="Normal 2 3 6 3" xfId="16220" xr:uid="{00000000-0005-0000-0000-00005D3F0000}"/>
    <cellStyle name="Normal 2 3 6 3 2" xfId="16221" xr:uid="{00000000-0005-0000-0000-00005E3F0000}"/>
    <cellStyle name="Normal 2 3 6 3 2 2" xfId="16222" xr:uid="{00000000-0005-0000-0000-00005F3F0000}"/>
    <cellStyle name="Normal 2 3 6 3 2 2 2" xfId="16223" xr:uid="{00000000-0005-0000-0000-0000603F0000}"/>
    <cellStyle name="Normal 2 3 6 3 2 3" xfId="16224" xr:uid="{00000000-0005-0000-0000-0000613F0000}"/>
    <cellStyle name="Normal 2 3 6 3 3" xfId="16225" xr:uid="{00000000-0005-0000-0000-0000623F0000}"/>
    <cellStyle name="Normal 2 3 6 3 3 2" xfId="16226" xr:uid="{00000000-0005-0000-0000-0000633F0000}"/>
    <cellStyle name="Normal 2 3 6 3 3 2 2" xfId="16227" xr:uid="{00000000-0005-0000-0000-0000643F0000}"/>
    <cellStyle name="Normal 2 3 6 3 3 3" xfId="16228" xr:uid="{00000000-0005-0000-0000-0000653F0000}"/>
    <cellStyle name="Normal 2 3 6 3 4" xfId="16229" xr:uid="{00000000-0005-0000-0000-0000663F0000}"/>
    <cellStyle name="Normal 2 3 6 3 4 2" xfId="16230" xr:uid="{00000000-0005-0000-0000-0000673F0000}"/>
    <cellStyle name="Normal 2 3 6 3 4 2 2" xfId="16231" xr:uid="{00000000-0005-0000-0000-0000683F0000}"/>
    <cellStyle name="Normal 2 3 6 3 4 3" xfId="16232" xr:uid="{00000000-0005-0000-0000-0000693F0000}"/>
    <cellStyle name="Normal 2 3 6 3 5" xfId="16233" xr:uid="{00000000-0005-0000-0000-00006A3F0000}"/>
    <cellStyle name="Normal 2 3 6 3 5 2" xfId="16234" xr:uid="{00000000-0005-0000-0000-00006B3F0000}"/>
    <cellStyle name="Normal 2 3 6 3 6" xfId="16235" xr:uid="{00000000-0005-0000-0000-00006C3F0000}"/>
    <cellStyle name="Normal 2 3 6 3 6 2" xfId="16236" xr:uid="{00000000-0005-0000-0000-00006D3F0000}"/>
    <cellStyle name="Normal 2 3 6 3 7" xfId="16237" xr:uid="{00000000-0005-0000-0000-00006E3F0000}"/>
    <cellStyle name="Normal 2 3 6 4" xfId="16238" xr:uid="{00000000-0005-0000-0000-00006F3F0000}"/>
    <cellStyle name="Normal 2 3 6 4 2" xfId="16239" xr:uid="{00000000-0005-0000-0000-0000703F0000}"/>
    <cellStyle name="Normal 2 3 6 4 2 2" xfId="16240" xr:uid="{00000000-0005-0000-0000-0000713F0000}"/>
    <cellStyle name="Normal 2 3 6 4 3" xfId="16241" xr:uid="{00000000-0005-0000-0000-0000723F0000}"/>
    <cellStyle name="Normal 2 3 6 5" xfId="16242" xr:uid="{00000000-0005-0000-0000-0000733F0000}"/>
    <cellStyle name="Normal 2 3 6 5 2" xfId="16243" xr:uid="{00000000-0005-0000-0000-0000743F0000}"/>
    <cellStyle name="Normal 2 3 6 5 2 2" xfId="16244" xr:uid="{00000000-0005-0000-0000-0000753F0000}"/>
    <cellStyle name="Normal 2 3 6 5 3" xfId="16245" xr:uid="{00000000-0005-0000-0000-0000763F0000}"/>
    <cellStyle name="Normal 2 3 6 6" xfId="16246" xr:uid="{00000000-0005-0000-0000-0000773F0000}"/>
    <cellStyle name="Normal 2 3 6 6 2" xfId="16247" xr:uid="{00000000-0005-0000-0000-0000783F0000}"/>
    <cellStyle name="Normal 2 3 6 6 2 2" xfId="16248" xr:uid="{00000000-0005-0000-0000-0000793F0000}"/>
    <cellStyle name="Normal 2 3 6 6 3" xfId="16249" xr:uid="{00000000-0005-0000-0000-00007A3F0000}"/>
    <cellStyle name="Normal 2 3 6 7" xfId="16250" xr:uid="{00000000-0005-0000-0000-00007B3F0000}"/>
    <cellStyle name="Normal 2 3 6 7 2" xfId="16251" xr:uid="{00000000-0005-0000-0000-00007C3F0000}"/>
    <cellStyle name="Normal 2 3 6 8" xfId="16252" xr:uid="{00000000-0005-0000-0000-00007D3F0000}"/>
    <cellStyle name="Normal 2 3 6 8 2" xfId="16253" xr:uid="{00000000-0005-0000-0000-00007E3F0000}"/>
    <cellStyle name="Normal 2 3 6 9" xfId="16254" xr:uid="{00000000-0005-0000-0000-00007F3F0000}"/>
    <cellStyle name="Normal 2 3 7" xfId="16255" xr:uid="{00000000-0005-0000-0000-0000803F0000}"/>
    <cellStyle name="Normal 2 3 7 2" xfId="16256" xr:uid="{00000000-0005-0000-0000-0000813F0000}"/>
    <cellStyle name="Normal 2 3 7 2 2" xfId="16257" xr:uid="{00000000-0005-0000-0000-0000823F0000}"/>
    <cellStyle name="Normal 2 3 7 2 2 2" xfId="16258" xr:uid="{00000000-0005-0000-0000-0000833F0000}"/>
    <cellStyle name="Normal 2 3 7 2 2 2 2" xfId="16259" xr:uid="{00000000-0005-0000-0000-0000843F0000}"/>
    <cellStyle name="Normal 2 3 7 2 2 3" xfId="16260" xr:uid="{00000000-0005-0000-0000-0000853F0000}"/>
    <cellStyle name="Normal 2 3 7 2 3" xfId="16261" xr:uid="{00000000-0005-0000-0000-0000863F0000}"/>
    <cellStyle name="Normal 2 3 7 2 3 2" xfId="16262" xr:uid="{00000000-0005-0000-0000-0000873F0000}"/>
    <cellStyle name="Normal 2 3 7 2 3 2 2" xfId="16263" xr:uid="{00000000-0005-0000-0000-0000883F0000}"/>
    <cellStyle name="Normal 2 3 7 2 3 3" xfId="16264" xr:uid="{00000000-0005-0000-0000-0000893F0000}"/>
    <cellStyle name="Normal 2 3 7 2 4" xfId="16265" xr:uid="{00000000-0005-0000-0000-00008A3F0000}"/>
    <cellStyle name="Normal 2 3 7 2 4 2" xfId="16266" xr:uid="{00000000-0005-0000-0000-00008B3F0000}"/>
    <cellStyle name="Normal 2 3 7 2 4 2 2" xfId="16267" xr:uid="{00000000-0005-0000-0000-00008C3F0000}"/>
    <cellStyle name="Normal 2 3 7 2 4 3" xfId="16268" xr:uid="{00000000-0005-0000-0000-00008D3F0000}"/>
    <cellStyle name="Normal 2 3 7 2 5" xfId="16269" xr:uid="{00000000-0005-0000-0000-00008E3F0000}"/>
    <cellStyle name="Normal 2 3 7 2 5 2" xfId="16270" xr:uid="{00000000-0005-0000-0000-00008F3F0000}"/>
    <cellStyle name="Normal 2 3 7 2 6" xfId="16271" xr:uid="{00000000-0005-0000-0000-0000903F0000}"/>
    <cellStyle name="Normal 2 3 7 2 6 2" xfId="16272" xr:uid="{00000000-0005-0000-0000-0000913F0000}"/>
    <cellStyle name="Normal 2 3 7 2 7" xfId="16273" xr:uid="{00000000-0005-0000-0000-0000923F0000}"/>
    <cellStyle name="Normal 2 3 7 3" xfId="16274" xr:uid="{00000000-0005-0000-0000-0000933F0000}"/>
    <cellStyle name="Normal 2 3 7 3 2" xfId="16275" xr:uid="{00000000-0005-0000-0000-0000943F0000}"/>
    <cellStyle name="Normal 2 3 7 3 2 2" xfId="16276" xr:uid="{00000000-0005-0000-0000-0000953F0000}"/>
    <cellStyle name="Normal 2 3 7 3 3" xfId="16277" xr:uid="{00000000-0005-0000-0000-0000963F0000}"/>
    <cellStyle name="Normal 2 3 7 4" xfId="16278" xr:uid="{00000000-0005-0000-0000-0000973F0000}"/>
    <cellStyle name="Normal 2 3 7 4 2" xfId="16279" xr:uid="{00000000-0005-0000-0000-0000983F0000}"/>
    <cellStyle name="Normal 2 3 7 4 2 2" xfId="16280" xr:uid="{00000000-0005-0000-0000-0000993F0000}"/>
    <cellStyle name="Normal 2 3 7 4 3" xfId="16281" xr:uid="{00000000-0005-0000-0000-00009A3F0000}"/>
    <cellStyle name="Normal 2 3 7 5" xfId="16282" xr:uid="{00000000-0005-0000-0000-00009B3F0000}"/>
    <cellStyle name="Normal 2 3 7 5 2" xfId="16283" xr:uid="{00000000-0005-0000-0000-00009C3F0000}"/>
    <cellStyle name="Normal 2 3 7 5 2 2" xfId="16284" xr:uid="{00000000-0005-0000-0000-00009D3F0000}"/>
    <cellStyle name="Normal 2 3 7 5 3" xfId="16285" xr:uid="{00000000-0005-0000-0000-00009E3F0000}"/>
    <cellStyle name="Normal 2 3 7 6" xfId="16286" xr:uid="{00000000-0005-0000-0000-00009F3F0000}"/>
    <cellStyle name="Normal 2 3 7 6 2" xfId="16287" xr:uid="{00000000-0005-0000-0000-0000A03F0000}"/>
    <cellStyle name="Normal 2 3 7 7" xfId="16288" xr:uid="{00000000-0005-0000-0000-0000A13F0000}"/>
    <cellStyle name="Normal 2 3 7 7 2" xfId="16289" xr:uid="{00000000-0005-0000-0000-0000A23F0000}"/>
    <cellStyle name="Normal 2 3 7 8" xfId="16290" xr:uid="{00000000-0005-0000-0000-0000A33F0000}"/>
    <cellStyle name="Normal 2 3 8" xfId="16291" xr:uid="{00000000-0005-0000-0000-0000A43F0000}"/>
    <cellStyle name="Normal 2 3 8 2" xfId="16292" xr:uid="{00000000-0005-0000-0000-0000A53F0000}"/>
    <cellStyle name="Normal 2 3 8 2 2" xfId="16293" xr:uid="{00000000-0005-0000-0000-0000A63F0000}"/>
    <cellStyle name="Normal 2 3 8 2 2 2" xfId="16294" xr:uid="{00000000-0005-0000-0000-0000A73F0000}"/>
    <cellStyle name="Normal 2 3 8 2 3" xfId="16295" xr:uid="{00000000-0005-0000-0000-0000A83F0000}"/>
    <cellStyle name="Normal 2 3 8 3" xfId="16296" xr:uid="{00000000-0005-0000-0000-0000A93F0000}"/>
    <cellStyle name="Normal 2 3 8 3 2" xfId="16297" xr:uid="{00000000-0005-0000-0000-0000AA3F0000}"/>
    <cellStyle name="Normal 2 3 8 3 2 2" xfId="16298" xr:uid="{00000000-0005-0000-0000-0000AB3F0000}"/>
    <cellStyle name="Normal 2 3 8 3 3" xfId="16299" xr:uid="{00000000-0005-0000-0000-0000AC3F0000}"/>
    <cellStyle name="Normal 2 3 8 4" xfId="16300" xr:uid="{00000000-0005-0000-0000-0000AD3F0000}"/>
    <cellStyle name="Normal 2 3 8 4 2" xfId="16301" xr:uid="{00000000-0005-0000-0000-0000AE3F0000}"/>
    <cellStyle name="Normal 2 3 8 4 2 2" xfId="16302" xr:uid="{00000000-0005-0000-0000-0000AF3F0000}"/>
    <cellStyle name="Normal 2 3 8 4 3" xfId="16303" xr:uid="{00000000-0005-0000-0000-0000B03F0000}"/>
    <cellStyle name="Normal 2 3 8 5" xfId="16304" xr:uid="{00000000-0005-0000-0000-0000B13F0000}"/>
    <cellStyle name="Normal 2 3 8 5 2" xfId="16305" xr:uid="{00000000-0005-0000-0000-0000B23F0000}"/>
    <cellStyle name="Normal 2 3 8 6" xfId="16306" xr:uid="{00000000-0005-0000-0000-0000B33F0000}"/>
    <cellStyle name="Normal 2 3 8 6 2" xfId="16307" xr:uid="{00000000-0005-0000-0000-0000B43F0000}"/>
    <cellStyle name="Normal 2 3 8 7" xfId="16308" xr:uid="{00000000-0005-0000-0000-0000B53F0000}"/>
    <cellStyle name="Normal 2 3 9" xfId="16309" xr:uid="{00000000-0005-0000-0000-0000B63F0000}"/>
    <cellStyle name="Normal 2 3 9 2" xfId="16310" xr:uid="{00000000-0005-0000-0000-0000B73F0000}"/>
    <cellStyle name="Normal 2 3 9 2 2" xfId="16311" xr:uid="{00000000-0005-0000-0000-0000B83F0000}"/>
    <cellStyle name="Normal 2 3 9 2 2 2" xfId="16312" xr:uid="{00000000-0005-0000-0000-0000B93F0000}"/>
    <cellStyle name="Normal 2 3 9 2 3" xfId="16313" xr:uid="{00000000-0005-0000-0000-0000BA3F0000}"/>
    <cellStyle name="Normal 2 3 9 3" xfId="16314" xr:uid="{00000000-0005-0000-0000-0000BB3F0000}"/>
    <cellStyle name="Normal 2 3 9 3 2" xfId="16315" xr:uid="{00000000-0005-0000-0000-0000BC3F0000}"/>
    <cellStyle name="Normal 2 3 9 3 2 2" xfId="16316" xr:uid="{00000000-0005-0000-0000-0000BD3F0000}"/>
    <cellStyle name="Normal 2 3 9 3 3" xfId="16317" xr:uid="{00000000-0005-0000-0000-0000BE3F0000}"/>
    <cellStyle name="Normal 2 3 9 4" xfId="16318" xr:uid="{00000000-0005-0000-0000-0000BF3F0000}"/>
    <cellStyle name="Normal 2 3 9 4 2" xfId="16319" xr:uid="{00000000-0005-0000-0000-0000C03F0000}"/>
    <cellStyle name="Normal 2 3 9 4 2 2" xfId="16320" xr:uid="{00000000-0005-0000-0000-0000C13F0000}"/>
    <cellStyle name="Normal 2 3 9 4 3" xfId="16321" xr:uid="{00000000-0005-0000-0000-0000C23F0000}"/>
    <cellStyle name="Normal 2 3 9 5" xfId="16322" xr:uid="{00000000-0005-0000-0000-0000C33F0000}"/>
    <cellStyle name="Normal 2 3 9 5 2" xfId="16323" xr:uid="{00000000-0005-0000-0000-0000C43F0000}"/>
    <cellStyle name="Normal 2 3 9 6" xfId="16324" xr:uid="{00000000-0005-0000-0000-0000C53F0000}"/>
    <cellStyle name="Normal 2 3 9 6 2" xfId="16325" xr:uid="{00000000-0005-0000-0000-0000C63F0000}"/>
    <cellStyle name="Normal 2 3 9 7" xfId="16326" xr:uid="{00000000-0005-0000-0000-0000C73F0000}"/>
    <cellStyle name="Normal 2 3_Confidential Information" xfId="16327" xr:uid="{00000000-0005-0000-0000-0000C83F0000}"/>
    <cellStyle name="Normal 2 4" xfId="16328" xr:uid="{00000000-0005-0000-0000-0000C93F0000}"/>
    <cellStyle name="Normal 2 4 10" xfId="16329" xr:uid="{00000000-0005-0000-0000-0000CA3F0000}"/>
    <cellStyle name="Normal 2 4 10 2" xfId="16330" xr:uid="{00000000-0005-0000-0000-0000CB3F0000}"/>
    <cellStyle name="Normal 2 4 10 2 2" xfId="16331" xr:uid="{00000000-0005-0000-0000-0000CC3F0000}"/>
    <cellStyle name="Normal 2 4 10 3" xfId="16332" xr:uid="{00000000-0005-0000-0000-0000CD3F0000}"/>
    <cellStyle name="Normal 2 4 11" xfId="16333" xr:uid="{00000000-0005-0000-0000-0000CE3F0000}"/>
    <cellStyle name="Normal 2 4 11 2" xfId="16334" xr:uid="{00000000-0005-0000-0000-0000CF3F0000}"/>
    <cellStyle name="Normal 2 4 11 2 2" xfId="16335" xr:uid="{00000000-0005-0000-0000-0000D03F0000}"/>
    <cellStyle name="Normal 2 4 11 3" xfId="16336" xr:uid="{00000000-0005-0000-0000-0000D13F0000}"/>
    <cellStyle name="Normal 2 4 12" xfId="16337" xr:uid="{00000000-0005-0000-0000-0000D23F0000}"/>
    <cellStyle name="Normal 2 4 12 2" xfId="16338" xr:uid="{00000000-0005-0000-0000-0000D33F0000}"/>
    <cellStyle name="Normal 2 4 12 2 2" xfId="16339" xr:uid="{00000000-0005-0000-0000-0000D43F0000}"/>
    <cellStyle name="Normal 2 4 12 3" xfId="16340" xr:uid="{00000000-0005-0000-0000-0000D53F0000}"/>
    <cellStyle name="Normal 2 4 13" xfId="16341" xr:uid="{00000000-0005-0000-0000-0000D63F0000}"/>
    <cellStyle name="Normal 2 4 13 2" xfId="16342" xr:uid="{00000000-0005-0000-0000-0000D73F0000}"/>
    <cellStyle name="Normal 2 4 13 2 2" xfId="16343" xr:uid="{00000000-0005-0000-0000-0000D83F0000}"/>
    <cellStyle name="Normal 2 4 13 3" xfId="16344" xr:uid="{00000000-0005-0000-0000-0000D93F0000}"/>
    <cellStyle name="Normal 2 4 14" xfId="16345" xr:uid="{00000000-0005-0000-0000-0000DA3F0000}"/>
    <cellStyle name="Normal 2 4 14 2" xfId="16346" xr:uid="{00000000-0005-0000-0000-0000DB3F0000}"/>
    <cellStyle name="Normal 2 4 15" xfId="16347" xr:uid="{00000000-0005-0000-0000-0000DC3F0000}"/>
    <cellStyle name="Normal 2 4 15 2" xfId="16348" xr:uid="{00000000-0005-0000-0000-0000DD3F0000}"/>
    <cellStyle name="Normal 2 4 16" xfId="16349" xr:uid="{00000000-0005-0000-0000-0000DE3F0000}"/>
    <cellStyle name="Normal 2 4 16 2" xfId="16350" xr:uid="{00000000-0005-0000-0000-0000DF3F0000}"/>
    <cellStyle name="Normal 2 4 17" xfId="16351" xr:uid="{00000000-0005-0000-0000-0000E03F0000}"/>
    <cellStyle name="Normal 2 4 2" xfId="16352" xr:uid="{00000000-0005-0000-0000-0000E13F0000}"/>
    <cellStyle name="Normal 2 4 2 10" xfId="16353" xr:uid="{00000000-0005-0000-0000-0000E23F0000}"/>
    <cellStyle name="Normal 2 4 2 10 2" xfId="16354" xr:uid="{00000000-0005-0000-0000-0000E33F0000}"/>
    <cellStyle name="Normal 2 4 2 10 2 2" xfId="16355" xr:uid="{00000000-0005-0000-0000-0000E43F0000}"/>
    <cellStyle name="Normal 2 4 2 10 3" xfId="16356" xr:uid="{00000000-0005-0000-0000-0000E53F0000}"/>
    <cellStyle name="Normal 2 4 2 11" xfId="16357" xr:uid="{00000000-0005-0000-0000-0000E63F0000}"/>
    <cellStyle name="Normal 2 4 2 11 2" xfId="16358" xr:uid="{00000000-0005-0000-0000-0000E73F0000}"/>
    <cellStyle name="Normal 2 4 2 12" xfId="16359" xr:uid="{00000000-0005-0000-0000-0000E83F0000}"/>
    <cellStyle name="Normal 2 4 2 12 2" xfId="16360" xr:uid="{00000000-0005-0000-0000-0000E93F0000}"/>
    <cellStyle name="Normal 2 4 2 13" xfId="16361" xr:uid="{00000000-0005-0000-0000-0000EA3F0000}"/>
    <cellStyle name="Normal 2 4 2 2" xfId="16362" xr:uid="{00000000-0005-0000-0000-0000EB3F0000}"/>
    <cellStyle name="Normal 2 4 2 2 10" xfId="16363" xr:uid="{00000000-0005-0000-0000-0000EC3F0000}"/>
    <cellStyle name="Normal 2 4 2 2 10 2" xfId="16364" xr:uid="{00000000-0005-0000-0000-0000ED3F0000}"/>
    <cellStyle name="Normal 2 4 2 2 11" xfId="16365" xr:uid="{00000000-0005-0000-0000-0000EE3F0000}"/>
    <cellStyle name="Normal 2 4 2 2 2" xfId="16366" xr:uid="{00000000-0005-0000-0000-0000EF3F0000}"/>
    <cellStyle name="Normal 2 4 2 2 2 2" xfId="16367" xr:uid="{00000000-0005-0000-0000-0000F03F0000}"/>
    <cellStyle name="Normal 2 4 2 2 2 2 2" xfId="16368" xr:uid="{00000000-0005-0000-0000-0000F13F0000}"/>
    <cellStyle name="Normal 2 4 2 2 2 2 2 2" xfId="16369" xr:uid="{00000000-0005-0000-0000-0000F23F0000}"/>
    <cellStyle name="Normal 2 4 2 2 2 2 2 2 2" xfId="16370" xr:uid="{00000000-0005-0000-0000-0000F33F0000}"/>
    <cellStyle name="Normal 2 4 2 2 2 2 2 3" xfId="16371" xr:uid="{00000000-0005-0000-0000-0000F43F0000}"/>
    <cellStyle name="Normal 2 4 2 2 2 2 3" xfId="16372" xr:uid="{00000000-0005-0000-0000-0000F53F0000}"/>
    <cellStyle name="Normal 2 4 2 2 2 2 3 2" xfId="16373" xr:uid="{00000000-0005-0000-0000-0000F63F0000}"/>
    <cellStyle name="Normal 2 4 2 2 2 2 3 2 2" xfId="16374" xr:uid="{00000000-0005-0000-0000-0000F73F0000}"/>
    <cellStyle name="Normal 2 4 2 2 2 2 3 3" xfId="16375" xr:uid="{00000000-0005-0000-0000-0000F83F0000}"/>
    <cellStyle name="Normal 2 4 2 2 2 2 4" xfId="16376" xr:uid="{00000000-0005-0000-0000-0000F93F0000}"/>
    <cellStyle name="Normal 2 4 2 2 2 2 4 2" xfId="16377" xr:uid="{00000000-0005-0000-0000-0000FA3F0000}"/>
    <cellStyle name="Normal 2 4 2 2 2 2 4 2 2" xfId="16378" xr:uid="{00000000-0005-0000-0000-0000FB3F0000}"/>
    <cellStyle name="Normal 2 4 2 2 2 2 4 3" xfId="16379" xr:uid="{00000000-0005-0000-0000-0000FC3F0000}"/>
    <cellStyle name="Normal 2 4 2 2 2 2 5" xfId="16380" xr:uid="{00000000-0005-0000-0000-0000FD3F0000}"/>
    <cellStyle name="Normal 2 4 2 2 2 2 5 2" xfId="16381" xr:uid="{00000000-0005-0000-0000-0000FE3F0000}"/>
    <cellStyle name="Normal 2 4 2 2 2 2 6" xfId="16382" xr:uid="{00000000-0005-0000-0000-0000FF3F0000}"/>
    <cellStyle name="Normal 2 4 2 2 2 2 6 2" xfId="16383" xr:uid="{00000000-0005-0000-0000-000000400000}"/>
    <cellStyle name="Normal 2 4 2 2 2 2 7" xfId="16384" xr:uid="{00000000-0005-0000-0000-000001400000}"/>
    <cellStyle name="Normal 2 4 2 2 2 3" xfId="16385" xr:uid="{00000000-0005-0000-0000-000002400000}"/>
    <cellStyle name="Normal 2 4 2 2 2 3 2" xfId="16386" xr:uid="{00000000-0005-0000-0000-000003400000}"/>
    <cellStyle name="Normal 2 4 2 2 2 3 2 2" xfId="16387" xr:uid="{00000000-0005-0000-0000-000004400000}"/>
    <cellStyle name="Normal 2 4 2 2 2 3 2 2 2" xfId="16388" xr:uid="{00000000-0005-0000-0000-000005400000}"/>
    <cellStyle name="Normal 2 4 2 2 2 3 2 3" xfId="16389" xr:uid="{00000000-0005-0000-0000-000006400000}"/>
    <cellStyle name="Normal 2 4 2 2 2 3 3" xfId="16390" xr:uid="{00000000-0005-0000-0000-000007400000}"/>
    <cellStyle name="Normal 2 4 2 2 2 3 3 2" xfId="16391" xr:uid="{00000000-0005-0000-0000-000008400000}"/>
    <cellStyle name="Normal 2 4 2 2 2 3 3 2 2" xfId="16392" xr:uid="{00000000-0005-0000-0000-000009400000}"/>
    <cellStyle name="Normal 2 4 2 2 2 3 3 3" xfId="16393" xr:uid="{00000000-0005-0000-0000-00000A400000}"/>
    <cellStyle name="Normal 2 4 2 2 2 3 4" xfId="16394" xr:uid="{00000000-0005-0000-0000-00000B400000}"/>
    <cellStyle name="Normal 2 4 2 2 2 3 4 2" xfId="16395" xr:uid="{00000000-0005-0000-0000-00000C400000}"/>
    <cellStyle name="Normal 2 4 2 2 2 3 4 2 2" xfId="16396" xr:uid="{00000000-0005-0000-0000-00000D400000}"/>
    <cellStyle name="Normal 2 4 2 2 2 3 4 3" xfId="16397" xr:uid="{00000000-0005-0000-0000-00000E400000}"/>
    <cellStyle name="Normal 2 4 2 2 2 3 5" xfId="16398" xr:uid="{00000000-0005-0000-0000-00000F400000}"/>
    <cellStyle name="Normal 2 4 2 2 2 3 5 2" xfId="16399" xr:uid="{00000000-0005-0000-0000-000010400000}"/>
    <cellStyle name="Normal 2 4 2 2 2 3 6" xfId="16400" xr:uid="{00000000-0005-0000-0000-000011400000}"/>
    <cellStyle name="Normal 2 4 2 2 2 3 6 2" xfId="16401" xr:uid="{00000000-0005-0000-0000-000012400000}"/>
    <cellStyle name="Normal 2 4 2 2 2 3 7" xfId="16402" xr:uid="{00000000-0005-0000-0000-000013400000}"/>
    <cellStyle name="Normal 2 4 2 2 2 4" xfId="16403" xr:uid="{00000000-0005-0000-0000-000014400000}"/>
    <cellStyle name="Normal 2 4 2 2 2 4 2" xfId="16404" xr:uid="{00000000-0005-0000-0000-000015400000}"/>
    <cellStyle name="Normal 2 4 2 2 2 4 2 2" xfId="16405" xr:uid="{00000000-0005-0000-0000-000016400000}"/>
    <cellStyle name="Normal 2 4 2 2 2 4 3" xfId="16406" xr:uid="{00000000-0005-0000-0000-000017400000}"/>
    <cellStyle name="Normal 2 4 2 2 2 5" xfId="16407" xr:uid="{00000000-0005-0000-0000-000018400000}"/>
    <cellStyle name="Normal 2 4 2 2 2 5 2" xfId="16408" xr:uid="{00000000-0005-0000-0000-000019400000}"/>
    <cellStyle name="Normal 2 4 2 2 2 5 2 2" xfId="16409" xr:uid="{00000000-0005-0000-0000-00001A400000}"/>
    <cellStyle name="Normal 2 4 2 2 2 5 3" xfId="16410" xr:uid="{00000000-0005-0000-0000-00001B400000}"/>
    <cellStyle name="Normal 2 4 2 2 2 6" xfId="16411" xr:uid="{00000000-0005-0000-0000-00001C400000}"/>
    <cellStyle name="Normal 2 4 2 2 2 6 2" xfId="16412" xr:uid="{00000000-0005-0000-0000-00001D400000}"/>
    <cellStyle name="Normal 2 4 2 2 2 6 2 2" xfId="16413" xr:uid="{00000000-0005-0000-0000-00001E400000}"/>
    <cellStyle name="Normal 2 4 2 2 2 6 3" xfId="16414" xr:uid="{00000000-0005-0000-0000-00001F400000}"/>
    <cellStyle name="Normal 2 4 2 2 2 7" xfId="16415" xr:uid="{00000000-0005-0000-0000-000020400000}"/>
    <cellStyle name="Normal 2 4 2 2 2 7 2" xfId="16416" xr:uid="{00000000-0005-0000-0000-000021400000}"/>
    <cellStyle name="Normal 2 4 2 2 2 8" xfId="16417" xr:uid="{00000000-0005-0000-0000-000022400000}"/>
    <cellStyle name="Normal 2 4 2 2 2 8 2" xfId="16418" xr:uid="{00000000-0005-0000-0000-000023400000}"/>
    <cellStyle name="Normal 2 4 2 2 2 9" xfId="16419" xr:uid="{00000000-0005-0000-0000-000024400000}"/>
    <cellStyle name="Normal 2 4 2 2 3" xfId="16420" xr:uid="{00000000-0005-0000-0000-000025400000}"/>
    <cellStyle name="Normal 2 4 2 2 3 2" xfId="16421" xr:uid="{00000000-0005-0000-0000-000026400000}"/>
    <cellStyle name="Normal 2 4 2 2 3 2 2" xfId="16422" xr:uid="{00000000-0005-0000-0000-000027400000}"/>
    <cellStyle name="Normal 2 4 2 2 3 2 2 2" xfId="16423" xr:uid="{00000000-0005-0000-0000-000028400000}"/>
    <cellStyle name="Normal 2 4 2 2 3 2 2 2 2" xfId="16424" xr:uid="{00000000-0005-0000-0000-000029400000}"/>
    <cellStyle name="Normal 2 4 2 2 3 2 2 3" xfId="16425" xr:uid="{00000000-0005-0000-0000-00002A400000}"/>
    <cellStyle name="Normal 2 4 2 2 3 2 3" xfId="16426" xr:uid="{00000000-0005-0000-0000-00002B400000}"/>
    <cellStyle name="Normal 2 4 2 2 3 2 3 2" xfId="16427" xr:uid="{00000000-0005-0000-0000-00002C400000}"/>
    <cellStyle name="Normal 2 4 2 2 3 2 3 2 2" xfId="16428" xr:uid="{00000000-0005-0000-0000-00002D400000}"/>
    <cellStyle name="Normal 2 4 2 2 3 2 3 3" xfId="16429" xr:uid="{00000000-0005-0000-0000-00002E400000}"/>
    <cellStyle name="Normal 2 4 2 2 3 2 4" xfId="16430" xr:uid="{00000000-0005-0000-0000-00002F400000}"/>
    <cellStyle name="Normal 2 4 2 2 3 2 4 2" xfId="16431" xr:uid="{00000000-0005-0000-0000-000030400000}"/>
    <cellStyle name="Normal 2 4 2 2 3 2 4 2 2" xfId="16432" xr:uid="{00000000-0005-0000-0000-000031400000}"/>
    <cellStyle name="Normal 2 4 2 2 3 2 4 3" xfId="16433" xr:uid="{00000000-0005-0000-0000-000032400000}"/>
    <cellStyle name="Normal 2 4 2 2 3 2 5" xfId="16434" xr:uid="{00000000-0005-0000-0000-000033400000}"/>
    <cellStyle name="Normal 2 4 2 2 3 2 5 2" xfId="16435" xr:uid="{00000000-0005-0000-0000-000034400000}"/>
    <cellStyle name="Normal 2 4 2 2 3 2 6" xfId="16436" xr:uid="{00000000-0005-0000-0000-000035400000}"/>
    <cellStyle name="Normal 2 4 2 2 3 2 6 2" xfId="16437" xr:uid="{00000000-0005-0000-0000-000036400000}"/>
    <cellStyle name="Normal 2 4 2 2 3 2 7" xfId="16438" xr:uid="{00000000-0005-0000-0000-000037400000}"/>
    <cellStyle name="Normal 2 4 2 2 3 3" xfId="16439" xr:uid="{00000000-0005-0000-0000-000038400000}"/>
    <cellStyle name="Normal 2 4 2 2 3 3 2" xfId="16440" xr:uid="{00000000-0005-0000-0000-000039400000}"/>
    <cellStyle name="Normal 2 4 2 2 3 3 2 2" xfId="16441" xr:uid="{00000000-0005-0000-0000-00003A400000}"/>
    <cellStyle name="Normal 2 4 2 2 3 3 3" xfId="16442" xr:uid="{00000000-0005-0000-0000-00003B400000}"/>
    <cellStyle name="Normal 2 4 2 2 3 4" xfId="16443" xr:uid="{00000000-0005-0000-0000-00003C400000}"/>
    <cellStyle name="Normal 2 4 2 2 3 4 2" xfId="16444" xr:uid="{00000000-0005-0000-0000-00003D400000}"/>
    <cellStyle name="Normal 2 4 2 2 3 4 2 2" xfId="16445" xr:uid="{00000000-0005-0000-0000-00003E400000}"/>
    <cellStyle name="Normal 2 4 2 2 3 4 3" xfId="16446" xr:uid="{00000000-0005-0000-0000-00003F400000}"/>
    <cellStyle name="Normal 2 4 2 2 3 5" xfId="16447" xr:uid="{00000000-0005-0000-0000-000040400000}"/>
    <cellStyle name="Normal 2 4 2 2 3 5 2" xfId="16448" xr:uid="{00000000-0005-0000-0000-000041400000}"/>
    <cellStyle name="Normal 2 4 2 2 3 5 2 2" xfId="16449" xr:uid="{00000000-0005-0000-0000-000042400000}"/>
    <cellStyle name="Normal 2 4 2 2 3 5 3" xfId="16450" xr:uid="{00000000-0005-0000-0000-000043400000}"/>
    <cellStyle name="Normal 2 4 2 2 3 6" xfId="16451" xr:uid="{00000000-0005-0000-0000-000044400000}"/>
    <cellStyle name="Normal 2 4 2 2 3 6 2" xfId="16452" xr:uid="{00000000-0005-0000-0000-000045400000}"/>
    <cellStyle name="Normal 2 4 2 2 3 7" xfId="16453" xr:uid="{00000000-0005-0000-0000-000046400000}"/>
    <cellStyle name="Normal 2 4 2 2 3 7 2" xfId="16454" xr:uid="{00000000-0005-0000-0000-000047400000}"/>
    <cellStyle name="Normal 2 4 2 2 3 8" xfId="16455" xr:uid="{00000000-0005-0000-0000-000048400000}"/>
    <cellStyle name="Normal 2 4 2 2 4" xfId="16456" xr:uid="{00000000-0005-0000-0000-000049400000}"/>
    <cellStyle name="Normal 2 4 2 2 4 2" xfId="16457" xr:uid="{00000000-0005-0000-0000-00004A400000}"/>
    <cellStyle name="Normal 2 4 2 2 4 2 2" xfId="16458" xr:uid="{00000000-0005-0000-0000-00004B400000}"/>
    <cellStyle name="Normal 2 4 2 2 4 2 2 2" xfId="16459" xr:uid="{00000000-0005-0000-0000-00004C400000}"/>
    <cellStyle name="Normal 2 4 2 2 4 2 3" xfId="16460" xr:uid="{00000000-0005-0000-0000-00004D400000}"/>
    <cellStyle name="Normal 2 4 2 2 4 3" xfId="16461" xr:uid="{00000000-0005-0000-0000-00004E400000}"/>
    <cellStyle name="Normal 2 4 2 2 4 3 2" xfId="16462" xr:uid="{00000000-0005-0000-0000-00004F400000}"/>
    <cellStyle name="Normal 2 4 2 2 4 3 2 2" xfId="16463" xr:uid="{00000000-0005-0000-0000-000050400000}"/>
    <cellStyle name="Normal 2 4 2 2 4 3 3" xfId="16464" xr:uid="{00000000-0005-0000-0000-000051400000}"/>
    <cellStyle name="Normal 2 4 2 2 4 4" xfId="16465" xr:uid="{00000000-0005-0000-0000-000052400000}"/>
    <cellStyle name="Normal 2 4 2 2 4 4 2" xfId="16466" xr:uid="{00000000-0005-0000-0000-000053400000}"/>
    <cellStyle name="Normal 2 4 2 2 4 4 2 2" xfId="16467" xr:uid="{00000000-0005-0000-0000-000054400000}"/>
    <cellStyle name="Normal 2 4 2 2 4 4 3" xfId="16468" xr:uid="{00000000-0005-0000-0000-000055400000}"/>
    <cellStyle name="Normal 2 4 2 2 4 5" xfId="16469" xr:uid="{00000000-0005-0000-0000-000056400000}"/>
    <cellStyle name="Normal 2 4 2 2 4 5 2" xfId="16470" xr:uid="{00000000-0005-0000-0000-000057400000}"/>
    <cellStyle name="Normal 2 4 2 2 4 6" xfId="16471" xr:uid="{00000000-0005-0000-0000-000058400000}"/>
    <cellStyle name="Normal 2 4 2 2 4 6 2" xfId="16472" xr:uid="{00000000-0005-0000-0000-000059400000}"/>
    <cellStyle name="Normal 2 4 2 2 4 7" xfId="16473" xr:uid="{00000000-0005-0000-0000-00005A400000}"/>
    <cellStyle name="Normal 2 4 2 2 5" xfId="16474" xr:uid="{00000000-0005-0000-0000-00005B400000}"/>
    <cellStyle name="Normal 2 4 2 2 5 2" xfId="16475" xr:uid="{00000000-0005-0000-0000-00005C400000}"/>
    <cellStyle name="Normal 2 4 2 2 5 2 2" xfId="16476" xr:uid="{00000000-0005-0000-0000-00005D400000}"/>
    <cellStyle name="Normal 2 4 2 2 5 2 2 2" xfId="16477" xr:uid="{00000000-0005-0000-0000-00005E400000}"/>
    <cellStyle name="Normal 2 4 2 2 5 2 3" xfId="16478" xr:uid="{00000000-0005-0000-0000-00005F400000}"/>
    <cellStyle name="Normal 2 4 2 2 5 3" xfId="16479" xr:uid="{00000000-0005-0000-0000-000060400000}"/>
    <cellStyle name="Normal 2 4 2 2 5 3 2" xfId="16480" xr:uid="{00000000-0005-0000-0000-000061400000}"/>
    <cellStyle name="Normal 2 4 2 2 5 3 2 2" xfId="16481" xr:uid="{00000000-0005-0000-0000-000062400000}"/>
    <cellStyle name="Normal 2 4 2 2 5 3 3" xfId="16482" xr:uid="{00000000-0005-0000-0000-000063400000}"/>
    <cellStyle name="Normal 2 4 2 2 5 4" xfId="16483" xr:uid="{00000000-0005-0000-0000-000064400000}"/>
    <cellStyle name="Normal 2 4 2 2 5 4 2" xfId="16484" xr:uid="{00000000-0005-0000-0000-000065400000}"/>
    <cellStyle name="Normal 2 4 2 2 5 4 2 2" xfId="16485" xr:uid="{00000000-0005-0000-0000-000066400000}"/>
    <cellStyle name="Normal 2 4 2 2 5 4 3" xfId="16486" xr:uid="{00000000-0005-0000-0000-000067400000}"/>
    <cellStyle name="Normal 2 4 2 2 5 5" xfId="16487" xr:uid="{00000000-0005-0000-0000-000068400000}"/>
    <cellStyle name="Normal 2 4 2 2 5 5 2" xfId="16488" xr:uid="{00000000-0005-0000-0000-000069400000}"/>
    <cellStyle name="Normal 2 4 2 2 5 6" xfId="16489" xr:uid="{00000000-0005-0000-0000-00006A400000}"/>
    <cellStyle name="Normal 2 4 2 2 5 6 2" xfId="16490" xr:uid="{00000000-0005-0000-0000-00006B400000}"/>
    <cellStyle name="Normal 2 4 2 2 5 7" xfId="16491" xr:uid="{00000000-0005-0000-0000-00006C400000}"/>
    <cellStyle name="Normal 2 4 2 2 6" xfId="16492" xr:uid="{00000000-0005-0000-0000-00006D400000}"/>
    <cellStyle name="Normal 2 4 2 2 6 2" xfId="16493" xr:uid="{00000000-0005-0000-0000-00006E400000}"/>
    <cellStyle name="Normal 2 4 2 2 6 2 2" xfId="16494" xr:uid="{00000000-0005-0000-0000-00006F400000}"/>
    <cellStyle name="Normal 2 4 2 2 6 3" xfId="16495" xr:uid="{00000000-0005-0000-0000-000070400000}"/>
    <cellStyle name="Normal 2 4 2 2 7" xfId="16496" xr:uid="{00000000-0005-0000-0000-000071400000}"/>
    <cellStyle name="Normal 2 4 2 2 7 2" xfId="16497" xr:uid="{00000000-0005-0000-0000-000072400000}"/>
    <cellStyle name="Normal 2 4 2 2 7 2 2" xfId="16498" xr:uid="{00000000-0005-0000-0000-000073400000}"/>
    <cellStyle name="Normal 2 4 2 2 7 3" xfId="16499" xr:uid="{00000000-0005-0000-0000-000074400000}"/>
    <cellStyle name="Normal 2 4 2 2 8" xfId="16500" xr:uid="{00000000-0005-0000-0000-000075400000}"/>
    <cellStyle name="Normal 2 4 2 2 8 2" xfId="16501" xr:uid="{00000000-0005-0000-0000-000076400000}"/>
    <cellStyle name="Normal 2 4 2 2 8 2 2" xfId="16502" xr:uid="{00000000-0005-0000-0000-000077400000}"/>
    <cellStyle name="Normal 2 4 2 2 8 3" xfId="16503" xr:uid="{00000000-0005-0000-0000-000078400000}"/>
    <cellStyle name="Normal 2 4 2 2 9" xfId="16504" xr:uid="{00000000-0005-0000-0000-000079400000}"/>
    <cellStyle name="Normal 2 4 2 2 9 2" xfId="16505" xr:uid="{00000000-0005-0000-0000-00007A400000}"/>
    <cellStyle name="Normal 2 4 2 3" xfId="16506" xr:uid="{00000000-0005-0000-0000-00007B400000}"/>
    <cellStyle name="Normal 2 4 2 3 10" xfId="16507" xr:uid="{00000000-0005-0000-0000-00007C400000}"/>
    <cellStyle name="Normal 2 4 2 3 10 2" xfId="16508" xr:uid="{00000000-0005-0000-0000-00007D400000}"/>
    <cellStyle name="Normal 2 4 2 3 11" xfId="16509" xr:uid="{00000000-0005-0000-0000-00007E400000}"/>
    <cellStyle name="Normal 2 4 2 3 2" xfId="16510" xr:uid="{00000000-0005-0000-0000-00007F400000}"/>
    <cellStyle name="Normal 2 4 2 3 2 2" xfId="16511" xr:uid="{00000000-0005-0000-0000-000080400000}"/>
    <cellStyle name="Normal 2 4 2 3 2 2 2" xfId="16512" xr:uid="{00000000-0005-0000-0000-000081400000}"/>
    <cellStyle name="Normal 2 4 2 3 2 2 2 2" xfId="16513" xr:uid="{00000000-0005-0000-0000-000082400000}"/>
    <cellStyle name="Normal 2 4 2 3 2 2 2 2 2" xfId="16514" xr:uid="{00000000-0005-0000-0000-000083400000}"/>
    <cellStyle name="Normal 2 4 2 3 2 2 2 3" xfId="16515" xr:uid="{00000000-0005-0000-0000-000084400000}"/>
    <cellStyle name="Normal 2 4 2 3 2 2 3" xfId="16516" xr:uid="{00000000-0005-0000-0000-000085400000}"/>
    <cellStyle name="Normal 2 4 2 3 2 2 3 2" xfId="16517" xr:uid="{00000000-0005-0000-0000-000086400000}"/>
    <cellStyle name="Normal 2 4 2 3 2 2 3 2 2" xfId="16518" xr:uid="{00000000-0005-0000-0000-000087400000}"/>
    <cellStyle name="Normal 2 4 2 3 2 2 3 3" xfId="16519" xr:uid="{00000000-0005-0000-0000-000088400000}"/>
    <cellStyle name="Normal 2 4 2 3 2 2 4" xfId="16520" xr:uid="{00000000-0005-0000-0000-000089400000}"/>
    <cellStyle name="Normal 2 4 2 3 2 2 4 2" xfId="16521" xr:uid="{00000000-0005-0000-0000-00008A400000}"/>
    <cellStyle name="Normal 2 4 2 3 2 2 4 2 2" xfId="16522" xr:uid="{00000000-0005-0000-0000-00008B400000}"/>
    <cellStyle name="Normal 2 4 2 3 2 2 4 3" xfId="16523" xr:uid="{00000000-0005-0000-0000-00008C400000}"/>
    <cellStyle name="Normal 2 4 2 3 2 2 5" xfId="16524" xr:uid="{00000000-0005-0000-0000-00008D400000}"/>
    <cellStyle name="Normal 2 4 2 3 2 2 5 2" xfId="16525" xr:uid="{00000000-0005-0000-0000-00008E400000}"/>
    <cellStyle name="Normal 2 4 2 3 2 2 6" xfId="16526" xr:uid="{00000000-0005-0000-0000-00008F400000}"/>
    <cellStyle name="Normal 2 4 2 3 2 2 6 2" xfId="16527" xr:uid="{00000000-0005-0000-0000-000090400000}"/>
    <cellStyle name="Normal 2 4 2 3 2 2 7" xfId="16528" xr:uid="{00000000-0005-0000-0000-000091400000}"/>
    <cellStyle name="Normal 2 4 2 3 2 3" xfId="16529" xr:uid="{00000000-0005-0000-0000-000092400000}"/>
    <cellStyle name="Normal 2 4 2 3 2 3 2" xfId="16530" xr:uid="{00000000-0005-0000-0000-000093400000}"/>
    <cellStyle name="Normal 2 4 2 3 2 3 2 2" xfId="16531" xr:uid="{00000000-0005-0000-0000-000094400000}"/>
    <cellStyle name="Normal 2 4 2 3 2 3 2 2 2" xfId="16532" xr:uid="{00000000-0005-0000-0000-000095400000}"/>
    <cellStyle name="Normal 2 4 2 3 2 3 2 3" xfId="16533" xr:uid="{00000000-0005-0000-0000-000096400000}"/>
    <cellStyle name="Normal 2 4 2 3 2 3 3" xfId="16534" xr:uid="{00000000-0005-0000-0000-000097400000}"/>
    <cellStyle name="Normal 2 4 2 3 2 3 3 2" xfId="16535" xr:uid="{00000000-0005-0000-0000-000098400000}"/>
    <cellStyle name="Normal 2 4 2 3 2 3 3 2 2" xfId="16536" xr:uid="{00000000-0005-0000-0000-000099400000}"/>
    <cellStyle name="Normal 2 4 2 3 2 3 3 3" xfId="16537" xr:uid="{00000000-0005-0000-0000-00009A400000}"/>
    <cellStyle name="Normal 2 4 2 3 2 3 4" xfId="16538" xr:uid="{00000000-0005-0000-0000-00009B400000}"/>
    <cellStyle name="Normal 2 4 2 3 2 3 4 2" xfId="16539" xr:uid="{00000000-0005-0000-0000-00009C400000}"/>
    <cellStyle name="Normal 2 4 2 3 2 3 4 2 2" xfId="16540" xr:uid="{00000000-0005-0000-0000-00009D400000}"/>
    <cellStyle name="Normal 2 4 2 3 2 3 4 3" xfId="16541" xr:uid="{00000000-0005-0000-0000-00009E400000}"/>
    <cellStyle name="Normal 2 4 2 3 2 3 5" xfId="16542" xr:uid="{00000000-0005-0000-0000-00009F400000}"/>
    <cellStyle name="Normal 2 4 2 3 2 3 5 2" xfId="16543" xr:uid="{00000000-0005-0000-0000-0000A0400000}"/>
    <cellStyle name="Normal 2 4 2 3 2 3 6" xfId="16544" xr:uid="{00000000-0005-0000-0000-0000A1400000}"/>
    <cellStyle name="Normal 2 4 2 3 2 3 6 2" xfId="16545" xr:uid="{00000000-0005-0000-0000-0000A2400000}"/>
    <cellStyle name="Normal 2 4 2 3 2 3 7" xfId="16546" xr:uid="{00000000-0005-0000-0000-0000A3400000}"/>
    <cellStyle name="Normal 2 4 2 3 2 4" xfId="16547" xr:uid="{00000000-0005-0000-0000-0000A4400000}"/>
    <cellStyle name="Normal 2 4 2 3 2 4 2" xfId="16548" xr:uid="{00000000-0005-0000-0000-0000A5400000}"/>
    <cellStyle name="Normal 2 4 2 3 2 4 2 2" xfId="16549" xr:uid="{00000000-0005-0000-0000-0000A6400000}"/>
    <cellStyle name="Normal 2 4 2 3 2 4 3" xfId="16550" xr:uid="{00000000-0005-0000-0000-0000A7400000}"/>
    <cellStyle name="Normal 2 4 2 3 2 5" xfId="16551" xr:uid="{00000000-0005-0000-0000-0000A8400000}"/>
    <cellStyle name="Normal 2 4 2 3 2 5 2" xfId="16552" xr:uid="{00000000-0005-0000-0000-0000A9400000}"/>
    <cellStyle name="Normal 2 4 2 3 2 5 2 2" xfId="16553" xr:uid="{00000000-0005-0000-0000-0000AA400000}"/>
    <cellStyle name="Normal 2 4 2 3 2 5 3" xfId="16554" xr:uid="{00000000-0005-0000-0000-0000AB400000}"/>
    <cellStyle name="Normal 2 4 2 3 2 6" xfId="16555" xr:uid="{00000000-0005-0000-0000-0000AC400000}"/>
    <cellStyle name="Normal 2 4 2 3 2 6 2" xfId="16556" xr:uid="{00000000-0005-0000-0000-0000AD400000}"/>
    <cellStyle name="Normal 2 4 2 3 2 6 2 2" xfId="16557" xr:uid="{00000000-0005-0000-0000-0000AE400000}"/>
    <cellStyle name="Normal 2 4 2 3 2 6 3" xfId="16558" xr:uid="{00000000-0005-0000-0000-0000AF400000}"/>
    <cellStyle name="Normal 2 4 2 3 2 7" xfId="16559" xr:uid="{00000000-0005-0000-0000-0000B0400000}"/>
    <cellStyle name="Normal 2 4 2 3 2 7 2" xfId="16560" xr:uid="{00000000-0005-0000-0000-0000B1400000}"/>
    <cellStyle name="Normal 2 4 2 3 2 8" xfId="16561" xr:uid="{00000000-0005-0000-0000-0000B2400000}"/>
    <cellStyle name="Normal 2 4 2 3 2 8 2" xfId="16562" xr:uid="{00000000-0005-0000-0000-0000B3400000}"/>
    <cellStyle name="Normal 2 4 2 3 2 9" xfId="16563" xr:uid="{00000000-0005-0000-0000-0000B4400000}"/>
    <cellStyle name="Normal 2 4 2 3 3" xfId="16564" xr:uid="{00000000-0005-0000-0000-0000B5400000}"/>
    <cellStyle name="Normal 2 4 2 3 3 2" xfId="16565" xr:uid="{00000000-0005-0000-0000-0000B6400000}"/>
    <cellStyle name="Normal 2 4 2 3 3 2 2" xfId="16566" xr:uid="{00000000-0005-0000-0000-0000B7400000}"/>
    <cellStyle name="Normal 2 4 2 3 3 2 2 2" xfId="16567" xr:uid="{00000000-0005-0000-0000-0000B8400000}"/>
    <cellStyle name="Normal 2 4 2 3 3 2 2 2 2" xfId="16568" xr:uid="{00000000-0005-0000-0000-0000B9400000}"/>
    <cellStyle name="Normal 2 4 2 3 3 2 2 3" xfId="16569" xr:uid="{00000000-0005-0000-0000-0000BA400000}"/>
    <cellStyle name="Normal 2 4 2 3 3 2 3" xfId="16570" xr:uid="{00000000-0005-0000-0000-0000BB400000}"/>
    <cellStyle name="Normal 2 4 2 3 3 2 3 2" xfId="16571" xr:uid="{00000000-0005-0000-0000-0000BC400000}"/>
    <cellStyle name="Normal 2 4 2 3 3 2 3 2 2" xfId="16572" xr:uid="{00000000-0005-0000-0000-0000BD400000}"/>
    <cellStyle name="Normal 2 4 2 3 3 2 3 3" xfId="16573" xr:uid="{00000000-0005-0000-0000-0000BE400000}"/>
    <cellStyle name="Normal 2 4 2 3 3 2 4" xfId="16574" xr:uid="{00000000-0005-0000-0000-0000BF400000}"/>
    <cellStyle name="Normal 2 4 2 3 3 2 4 2" xfId="16575" xr:uid="{00000000-0005-0000-0000-0000C0400000}"/>
    <cellStyle name="Normal 2 4 2 3 3 2 4 2 2" xfId="16576" xr:uid="{00000000-0005-0000-0000-0000C1400000}"/>
    <cellStyle name="Normal 2 4 2 3 3 2 4 3" xfId="16577" xr:uid="{00000000-0005-0000-0000-0000C2400000}"/>
    <cellStyle name="Normal 2 4 2 3 3 2 5" xfId="16578" xr:uid="{00000000-0005-0000-0000-0000C3400000}"/>
    <cellStyle name="Normal 2 4 2 3 3 2 5 2" xfId="16579" xr:uid="{00000000-0005-0000-0000-0000C4400000}"/>
    <cellStyle name="Normal 2 4 2 3 3 2 6" xfId="16580" xr:uid="{00000000-0005-0000-0000-0000C5400000}"/>
    <cellStyle name="Normal 2 4 2 3 3 2 6 2" xfId="16581" xr:uid="{00000000-0005-0000-0000-0000C6400000}"/>
    <cellStyle name="Normal 2 4 2 3 3 2 7" xfId="16582" xr:uid="{00000000-0005-0000-0000-0000C7400000}"/>
    <cellStyle name="Normal 2 4 2 3 3 3" xfId="16583" xr:uid="{00000000-0005-0000-0000-0000C8400000}"/>
    <cellStyle name="Normal 2 4 2 3 3 3 2" xfId="16584" xr:uid="{00000000-0005-0000-0000-0000C9400000}"/>
    <cellStyle name="Normal 2 4 2 3 3 3 2 2" xfId="16585" xr:uid="{00000000-0005-0000-0000-0000CA400000}"/>
    <cellStyle name="Normal 2 4 2 3 3 3 3" xfId="16586" xr:uid="{00000000-0005-0000-0000-0000CB400000}"/>
    <cellStyle name="Normal 2 4 2 3 3 4" xfId="16587" xr:uid="{00000000-0005-0000-0000-0000CC400000}"/>
    <cellStyle name="Normal 2 4 2 3 3 4 2" xfId="16588" xr:uid="{00000000-0005-0000-0000-0000CD400000}"/>
    <cellStyle name="Normal 2 4 2 3 3 4 2 2" xfId="16589" xr:uid="{00000000-0005-0000-0000-0000CE400000}"/>
    <cellStyle name="Normal 2 4 2 3 3 4 3" xfId="16590" xr:uid="{00000000-0005-0000-0000-0000CF400000}"/>
    <cellStyle name="Normal 2 4 2 3 3 5" xfId="16591" xr:uid="{00000000-0005-0000-0000-0000D0400000}"/>
    <cellStyle name="Normal 2 4 2 3 3 5 2" xfId="16592" xr:uid="{00000000-0005-0000-0000-0000D1400000}"/>
    <cellStyle name="Normal 2 4 2 3 3 5 2 2" xfId="16593" xr:uid="{00000000-0005-0000-0000-0000D2400000}"/>
    <cellStyle name="Normal 2 4 2 3 3 5 3" xfId="16594" xr:uid="{00000000-0005-0000-0000-0000D3400000}"/>
    <cellStyle name="Normal 2 4 2 3 3 6" xfId="16595" xr:uid="{00000000-0005-0000-0000-0000D4400000}"/>
    <cellStyle name="Normal 2 4 2 3 3 6 2" xfId="16596" xr:uid="{00000000-0005-0000-0000-0000D5400000}"/>
    <cellStyle name="Normal 2 4 2 3 3 7" xfId="16597" xr:uid="{00000000-0005-0000-0000-0000D6400000}"/>
    <cellStyle name="Normal 2 4 2 3 3 7 2" xfId="16598" xr:uid="{00000000-0005-0000-0000-0000D7400000}"/>
    <cellStyle name="Normal 2 4 2 3 3 8" xfId="16599" xr:uid="{00000000-0005-0000-0000-0000D8400000}"/>
    <cellStyle name="Normal 2 4 2 3 4" xfId="16600" xr:uid="{00000000-0005-0000-0000-0000D9400000}"/>
    <cellStyle name="Normal 2 4 2 3 4 2" xfId="16601" xr:uid="{00000000-0005-0000-0000-0000DA400000}"/>
    <cellStyle name="Normal 2 4 2 3 4 2 2" xfId="16602" xr:uid="{00000000-0005-0000-0000-0000DB400000}"/>
    <cellStyle name="Normal 2 4 2 3 4 2 2 2" xfId="16603" xr:uid="{00000000-0005-0000-0000-0000DC400000}"/>
    <cellStyle name="Normal 2 4 2 3 4 2 3" xfId="16604" xr:uid="{00000000-0005-0000-0000-0000DD400000}"/>
    <cellStyle name="Normal 2 4 2 3 4 3" xfId="16605" xr:uid="{00000000-0005-0000-0000-0000DE400000}"/>
    <cellStyle name="Normal 2 4 2 3 4 3 2" xfId="16606" xr:uid="{00000000-0005-0000-0000-0000DF400000}"/>
    <cellStyle name="Normal 2 4 2 3 4 3 2 2" xfId="16607" xr:uid="{00000000-0005-0000-0000-0000E0400000}"/>
    <cellStyle name="Normal 2 4 2 3 4 3 3" xfId="16608" xr:uid="{00000000-0005-0000-0000-0000E1400000}"/>
    <cellStyle name="Normal 2 4 2 3 4 4" xfId="16609" xr:uid="{00000000-0005-0000-0000-0000E2400000}"/>
    <cellStyle name="Normal 2 4 2 3 4 4 2" xfId="16610" xr:uid="{00000000-0005-0000-0000-0000E3400000}"/>
    <cellStyle name="Normal 2 4 2 3 4 4 2 2" xfId="16611" xr:uid="{00000000-0005-0000-0000-0000E4400000}"/>
    <cellStyle name="Normal 2 4 2 3 4 4 3" xfId="16612" xr:uid="{00000000-0005-0000-0000-0000E5400000}"/>
    <cellStyle name="Normal 2 4 2 3 4 5" xfId="16613" xr:uid="{00000000-0005-0000-0000-0000E6400000}"/>
    <cellStyle name="Normal 2 4 2 3 4 5 2" xfId="16614" xr:uid="{00000000-0005-0000-0000-0000E7400000}"/>
    <cellStyle name="Normal 2 4 2 3 4 6" xfId="16615" xr:uid="{00000000-0005-0000-0000-0000E8400000}"/>
    <cellStyle name="Normal 2 4 2 3 4 6 2" xfId="16616" xr:uid="{00000000-0005-0000-0000-0000E9400000}"/>
    <cellStyle name="Normal 2 4 2 3 4 7" xfId="16617" xr:uid="{00000000-0005-0000-0000-0000EA400000}"/>
    <cellStyle name="Normal 2 4 2 3 5" xfId="16618" xr:uid="{00000000-0005-0000-0000-0000EB400000}"/>
    <cellStyle name="Normal 2 4 2 3 5 2" xfId="16619" xr:uid="{00000000-0005-0000-0000-0000EC400000}"/>
    <cellStyle name="Normal 2 4 2 3 5 2 2" xfId="16620" xr:uid="{00000000-0005-0000-0000-0000ED400000}"/>
    <cellStyle name="Normal 2 4 2 3 5 2 2 2" xfId="16621" xr:uid="{00000000-0005-0000-0000-0000EE400000}"/>
    <cellStyle name="Normal 2 4 2 3 5 2 3" xfId="16622" xr:uid="{00000000-0005-0000-0000-0000EF400000}"/>
    <cellStyle name="Normal 2 4 2 3 5 3" xfId="16623" xr:uid="{00000000-0005-0000-0000-0000F0400000}"/>
    <cellStyle name="Normal 2 4 2 3 5 3 2" xfId="16624" xr:uid="{00000000-0005-0000-0000-0000F1400000}"/>
    <cellStyle name="Normal 2 4 2 3 5 3 2 2" xfId="16625" xr:uid="{00000000-0005-0000-0000-0000F2400000}"/>
    <cellStyle name="Normal 2 4 2 3 5 3 3" xfId="16626" xr:uid="{00000000-0005-0000-0000-0000F3400000}"/>
    <cellStyle name="Normal 2 4 2 3 5 4" xfId="16627" xr:uid="{00000000-0005-0000-0000-0000F4400000}"/>
    <cellStyle name="Normal 2 4 2 3 5 4 2" xfId="16628" xr:uid="{00000000-0005-0000-0000-0000F5400000}"/>
    <cellStyle name="Normal 2 4 2 3 5 4 2 2" xfId="16629" xr:uid="{00000000-0005-0000-0000-0000F6400000}"/>
    <cellStyle name="Normal 2 4 2 3 5 4 3" xfId="16630" xr:uid="{00000000-0005-0000-0000-0000F7400000}"/>
    <cellStyle name="Normal 2 4 2 3 5 5" xfId="16631" xr:uid="{00000000-0005-0000-0000-0000F8400000}"/>
    <cellStyle name="Normal 2 4 2 3 5 5 2" xfId="16632" xr:uid="{00000000-0005-0000-0000-0000F9400000}"/>
    <cellStyle name="Normal 2 4 2 3 5 6" xfId="16633" xr:uid="{00000000-0005-0000-0000-0000FA400000}"/>
    <cellStyle name="Normal 2 4 2 3 5 6 2" xfId="16634" xr:uid="{00000000-0005-0000-0000-0000FB400000}"/>
    <cellStyle name="Normal 2 4 2 3 5 7" xfId="16635" xr:uid="{00000000-0005-0000-0000-0000FC400000}"/>
    <cellStyle name="Normal 2 4 2 3 6" xfId="16636" xr:uid="{00000000-0005-0000-0000-0000FD400000}"/>
    <cellStyle name="Normal 2 4 2 3 6 2" xfId="16637" xr:uid="{00000000-0005-0000-0000-0000FE400000}"/>
    <cellStyle name="Normal 2 4 2 3 6 2 2" xfId="16638" xr:uid="{00000000-0005-0000-0000-0000FF400000}"/>
    <cellStyle name="Normal 2 4 2 3 6 3" xfId="16639" xr:uid="{00000000-0005-0000-0000-000000410000}"/>
    <cellStyle name="Normal 2 4 2 3 7" xfId="16640" xr:uid="{00000000-0005-0000-0000-000001410000}"/>
    <cellStyle name="Normal 2 4 2 3 7 2" xfId="16641" xr:uid="{00000000-0005-0000-0000-000002410000}"/>
    <cellStyle name="Normal 2 4 2 3 7 2 2" xfId="16642" xr:uid="{00000000-0005-0000-0000-000003410000}"/>
    <cellStyle name="Normal 2 4 2 3 7 3" xfId="16643" xr:uid="{00000000-0005-0000-0000-000004410000}"/>
    <cellStyle name="Normal 2 4 2 3 8" xfId="16644" xr:uid="{00000000-0005-0000-0000-000005410000}"/>
    <cellStyle name="Normal 2 4 2 3 8 2" xfId="16645" xr:uid="{00000000-0005-0000-0000-000006410000}"/>
    <cellStyle name="Normal 2 4 2 3 8 2 2" xfId="16646" xr:uid="{00000000-0005-0000-0000-000007410000}"/>
    <cellStyle name="Normal 2 4 2 3 8 3" xfId="16647" xr:uid="{00000000-0005-0000-0000-000008410000}"/>
    <cellStyle name="Normal 2 4 2 3 9" xfId="16648" xr:uid="{00000000-0005-0000-0000-000009410000}"/>
    <cellStyle name="Normal 2 4 2 3 9 2" xfId="16649" xr:uid="{00000000-0005-0000-0000-00000A410000}"/>
    <cellStyle name="Normal 2 4 2 4" xfId="16650" xr:uid="{00000000-0005-0000-0000-00000B410000}"/>
    <cellStyle name="Normal 2 4 2 4 2" xfId="16651" xr:uid="{00000000-0005-0000-0000-00000C410000}"/>
    <cellStyle name="Normal 2 4 2 4 2 2" xfId="16652" xr:uid="{00000000-0005-0000-0000-00000D410000}"/>
    <cellStyle name="Normal 2 4 2 4 2 2 2" xfId="16653" xr:uid="{00000000-0005-0000-0000-00000E410000}"/>
    <cellStyle name="Normal 2 4 2 4 2 2 2 2" xfId="16654" xr:uid="{00000000-0005-0000-0000-00000F410000}"/>
    <cellStyle name="Normal 2 4 2 4 2 2 3" xfId="16655" xr:uid="{00000000-0005-0000-0000-000010410000}"/>
    <cellStyle name="Normal 2 4 2 4 2 3" xfId="16656" xr:uid="{00000000-0005-0000-0000-000011410000}"/>
    <cellStyle name="Normal 2 4 2 4 2 3 2" xfId="16657" xr:uid="{00000000-0005-0000-0000-000012410000}"/>
    <cellStyle name="Normal 2 4 2 4 2 3 2 2" xfId="16658" xr:uid="{00000000-0005-0000-0000-000013410000}"/>
    <cellStyle name="Normal 2 4 2 4 2 3 3" xfId="16659" xr:uid="{00000000-0005-0000-0000-000014410000}"/>
    <cellStyle name="Normal 2 4 2 4 2 4" xfId="16660" xr:uid="{00000000-0005-0000-0000-000015410000}"/>
    <cellStyle name="Normal 2 4 2 4 2 4 2" xfId="16661" xr:uid="{00000000-0005-0000-0000-000016410000}"/>
    <cellStyle name="Normal 2 4 2 4 2 4 2 2" xfId="16662" xr:uid="{00000000-0005-0000-0000-000017410000}"/>
    <cellStyle name="Normal 2 4 2 4 2 4 3" xfId="16663" xr:uid="{00000000-0005-0000-0000-000018410000}"/>
    <cellStyle name="Normal 2 4 2 4 2 5" xfId="16664" xr:uid="{00000000-0005-0000-0000-000019410000}"/>
    <cellStyle name="Normal 2 4 2 4 2 5 2" xfId="16665" xr:uid="{00000000-0005-0000-0000-00001A410000}"/>
    <cellStyle name="Normal 2 4 2 4 2 6" xfId="16666" xr:uid="{00000000-0005-0000-0000-00001B410000}"/>
    <cellStyle name="Normal 2 4 2 4 2 6 2" xfId="16667" xr:uid="{00000000-0005-0000-0000-00001C410000}"/>
    <cellStyle name="Normal 2 4 2 4 2 7" xfId="16668" xr:uid="{00000000-0005-0000-0000-00001D410000}"/>
    <cellStyle name="Normal 2 4 2 4 3" xfId="16669" xr:uid="{00000000-0005-0000-0000-00001E410000}"/>
    <cellStyle name="Normal 2 4 2 4 3 2" xfId="16670" xr:uid="{00000000-0005-0000-0000-00001F410000}"/>
    <cellStyle name="Normal 2 4 2 4 3 2 2" xfId="16671" xr:uid="{00000000-0005-0000-0000-000020410000}"/>
    <cellStyle name="Normal 2 4 2 4 3 2 2 2" xfId="16672" xr:uid="{00000000-0005-0000-0000-000021410000}"/>
    <cellStyle name="Normal 2 4 2 4 3 2 3" xfId="16673" xr:uid="{00000000-0005-0000-0000-000022410000}"/>
    <cellStyle name="Normal 2 4 2 4 3 3" xfId="16674" xr:uid="{00000000-0005-0000-0000-000023410000}"/>
    <cellStyle name="Normal 2 4 2 4 3 3 2" xfId="16675" xr:uid="{00000000-0005-0000-0000-000024410000}"/>
    <cellStyle name="Normal 2 4 2 4 3 3 2 2" xfId="16676" xr:uid="{00000000-0005-0000-0000-000025410000}"/>
    <cellStyle name="Normal 2 4 2 4 3 3 3" xfId="16677" xr:uid="{00000000-0005-0000-0000-000026410000}"/>
    <cellStyle name="Normal 2 4 2 4 3 4" xfId="16678" xr:uid="{00000000-0005-0000-0000-000027410000}"/>
    <cellStyle name="Normal 2 4 2 4 3 4 2" xfId="16679" xr:uid="{00000000-0005-0000-0000-000028410000}"/>
    <cellStyle name="Normal 2 4 2 4 3 4 2 2" xfId="16680" xr:uid="{00000000-0005-0000-0000-000029410000}"/>
    <cellStyle name="Normal 2 4 2 4 3 4 3" xfId="16681" xr:uid="{00000000-0005-0000-0000-00002A410000}"/>
    <cellStyle name="Normal 2 4 2 4 3 5" xfId="16682" xr:uid="{00000000-0005-0000-0000-00002B410000}"/>
    <cellStyle name="Normal 2 4 2 4 3 5 2" xfId="16683" xr:uid="{00000000-0005-0000-0000-00002C410000}"/>
    <cellStyle name="Normal 2 4 2 4 3 6" xfId="16684" xr:uid="{00000000-0005-0000-0000-00002D410000}"/>
    <cellStyle name="Normal 2 4 2 4 3 6 2" xfId="16685" xr:uid="{00000000-0005-0000-0000-00002E410000}"/>
    <cellStyle name="Normal 2 4 2 4 3 7" xfId="16686" xr:uid="{00000000-0005-0000-0000-00002F410000}"/>
    <cellStyle name="Normal 2 4 2 4 4" xfId="16687" xr:uid="{00000000-0005-0000-0000-000030410000}"/>
    <cellStyle name="Normal 2 4 2 4 4 2" xfId="16688" xr:uid="{00000000-0005-0000-0000-000031410000}"/>
    <cellStyle name="Normal 2 4 2 4 4 2 2" xfId="16689" xr:uid="{00000000-0005-0000-0000-000032410000}"/>
    <cellStyle name="Normal 2 4 2 4 4 3" xfId="16690" xr:uid="{00000000-0005-0000-0000-000033410000}"/>
    <cellStyle name="Normal 2 4 2 4 5" xfId="16691" xr:uid="{00000000-0005-0000-0000-000034410000}"/>
    <cellStyle name="Normal 2 4 2 4 5 2" xfId="16692" xr:uid="{00000000-0005-0000-0000-000035410000}"/>
    <cellStyle name="Normal 2 4 2 4 5 2 2" xfId="16693" xr:uid="{00000000-0005-0000-0000-000036410000}"/>
    <cellStyle name="Normal 2 4 2 4 5 3" xfId="16694" xr:uid="{00000000-0005-0000-0000-000037410000}"/>
    <cellStyle name="Normal 2 4 2 4 6" xfId="16695" xr:uid="{00000000-0005-0000-0000-000038410000}"/>
    <cellStyle name="Normal 2 4 2 4 6 2" xfId="16696" xr:uid="{00000000-0005-0000-0000-000039410000}"/>
    <cellStyle name="Normal 2 4 2 4 6 2 2" xfId="16697" xr:uid="{00000000-0005-0000-0000-00003A410000}"/>
    <cellStyle name="Normal 2 4 2 4 6 3" xfId="16698" xr:uid="{00000000-0005-0000-0000-00003B410000}"/>
    <cellStyle name="Normal 2 4 2 4 7" xfId="16699" xr:uid="{00000000-0005-0000-0000-00003C410000}"/>
    <cellStyle name="Normal 2 4 2 4 7 2" xfId="16700" xr:uid="{00000000-0005-0000-0000-00003D410000}"/>
    <cellStyle name="Normal 2 4 2 4 8" xfId="16701" xr:uid="{00000000-0005-0000-0000-00003E410000}"/>
    <cellStyle name="Normal 2 4 2 4 8 2" xfId="16702" xr:uid="{00000000-0005-0000-0000-00003F410000}"/>
    <cellStyle name="Normal 2 4 2 4 9" xfId="16703" xr:uid="{00000000-0005-0000-0000-000040410000}"/>
    <cellStyle name="Normal 2 4 2 5" xfId="16704" xr:uid="{00000000-0005-0000-0000-000041410000}"/>
    <cellStyle name="Normal 2 4 2 5 2" xfId="16705" xr:uid="{00000000-0005-0000-0000-000042410000}"/>
    <cellStyle name="Normal 2 4 2 5 2 2" xfId="16706" xr:uid="{00000000-0005-0000-0000-000043410000}"/>
    <cellStyle name="Normal 2 4 2 5 2 2 2" xfId="16707" xr:uid="{00000000-0005-0000-0000-000044410000}"/>
    <cellStyle name="Normal 2 4 2 5 2 2 2 2" xfId="16708" xr:uid="{00000000-0005-0000-0000-000045410000}"/>
    <cellStyle name="Normal 2 4 2 5 2 2 3" xfId="16709" xr:uid="{00000000-0005-0000-0000-000046410000}"/>
    <cellStyle name="Normal 2 4 2 5 2 3" xfId="16710" xr:uid="{00000000-0005-0000-0000-000047410000}"/>
    <cellStyle name="Normal 2 4 2 5 2 3 2" xfId="16711" xr:uid="{00000000-0005-0000-0000-000048410000}"/>
    <cellStyle name="Normal 2 4 2 5 2 3 2 2" xfId="16712" xr:uid="{00000000-0005-0000-0000-000049410000}"/>
    <cellStyle name="Normal 2 4 2 5 2 3 3" xfId="16713" xr:uid="{00000000-0005-0000-0000-00004A410000}"/>
    <cellStyle name="Normal 2 4 2 5 2 4" xfId="16714" xr:uid="{00000000-0005-0000-0000-00004B410000}"/>
    <cellStyle name="Normal 2 4 2 5 2 4 2" xfId="16715" xr:uid="{00000000-0005-0000-0000-00004C410000}"/>
    <cellStyle name="Normal 2 4 2 5 2 4 2 2" xfId="16716" xr:uid="{00000000-0005-0000-0000-00004D410000}"/>
    <cellStyle name="Normal 2 4 2 5 2 4 3" xfId="16717" xr:uid="{00000000-0005-0000-0000-00004E410000}"/>
    <cellStyle name="Normal 2 4 2 5 2 5" xfId="16718" xr:uid="{00000000-0005-0000-0000-00004F410000}"/>
    <cellStyle name="Normal 2 4 2 5 2 5 2" xfId="16719" xr:uid="{00000000-0005-0000-0000-000050410000}"/>
    <cellStyle name="Normal 2 4 2 5 2 6" xfId="16720" xr:uid="{00000000-0005-0000-0000-000051410000}"/>
    <cellStyle name="Normal 2 4 2 5 2 6 2" xfId="16721" xr:uid="{00000000-0005-0000-0000-000052410000}"/>
    <cellStyle name="Normal 2 4 2 5 2 7" xfId="16722" xr:uid="{00000000-0005-0000-0000-000053410000}"/>
    <cellStyle name="Normal 2 4 2 5 3" xfId="16723" xr:uid="{00000000-0005-0000-0000-000054410000}"/>
    <cellStyle name="Normal 2 4 2 5 3 2" xfId="16724" xr:uid="{00000000-0005-0000-0000-000055410000}"/>
    <cellStyle name="Normal 2 4 2 5 3 2 2" xfId="16725" xr:uid="{00000000-0005-0000-0000-000056410000}"/>
    <cellStyle name="Normal 2 4 2 5 3 3" xfId="16726" xr:uid="{00000000-0005-0000-0000-000057410000}"/>
    <cellStyle name="Normal 2 4 2 5 4" xfId="16727" xr:uid="{00000000-0005-0000-0000-000058410000}"/>
    <cellStyle name="Normal 2 4 2 5 4 2" xfId="16728" xr:uid="{00000000-0005-0000-0000-000059410000}"/>
    <cellStyle name="Normal 2 4 2 5 4 2 2" xfId="16729" xr:uid="{00000000-0005-0000-0000-00005A410000}"/>
    <cellStyle name="Normal 2 4 2 5 4 3" xfId="16730" xr:uid="{00000000-0005-0000-0000-00005B410000}"/>
    <cellStyle name="Normal 2 4 2 5 5" xfId="16731" xr:uid="{00000000-0005-0000-0000-00005C410000}"/>
    <cellStyle name="Normal 2 4 2 5 5 2" xfId="16732" xr:uid="{00000000-0005-0000-0000-00005D410000}"/>
    <cellStyle name="Normal 2 4 2 5 5 2 2" xfId="16733" xr:uid="{00000000-0005-0000-0000-00005E410000}"/>
    <cellStyle name="Normal 2 4 2 5 5 3" xfId="16734" xr:uid="{00000000-0005-0000-0000-00005F410000}"/>
    <cellStyle name="Normal 2 4 2 5 6" xfId="16735" xr:uid="{00000000-0005-0000-0000-000060410000}"/>
    <cellStyle name="Normal 2 4 2 5 6 2" xfId="16736" xr:uid="{00000000-0005-0000-0000-000061410000}"/>
    <cellStyle name="Normal 2 4 2 5 7" xfId="16737" xr:uid="{00000000-0005-0000-0000-000062410000}"/>
    <cellStyle name="Normal 2 4 2 5 7 2" xfId="16738" xr:uid="{00000000-0005-0000-0000-000063410000}"/>
    <cellStyle name="Normal 2 4 2 5 8" xfId="16739" xr:uid="{00000000-0005-0000-0000-000064410000}"/>
    <cellStyle name="Normal 2 4 2 6" xfId="16740" xr:uid="{00000000-0005-0000-0000-000065410000}"/>
    <cellStyle name="Normal 2 4 2 6 2" xfId="16741" xr:uid="{00000000-0005-0000-0000-000066410000}"/>
    <cellStyle name="Normal 2 4 2 6 2 2" xfId="16742" xr:uid="{00000000-0005-0000-0000-000067410000}"/>
    <cellStyle name="Normal 2 4 2 6 2 2 2" xfId="16743" xr:uid="{00000000-0005-0000-0000-000068410000}"/>
    <cellStyle name="Normal 2 4 2 6 2 3" xfId="16744" xr:uid="{00000000-0005-0000-0000-000069410000}"/>
    <cellStyle name="Normal 2 4 2 6 3" xfId="16745" xr:uid="{00000000-0005-0000-0000-00006A410000}"/>
    <cellStyle name="Normal 2 4 2 6 3 2" xfId="16746" xr:uid="{00000000-0005-0000-0000-00006B410000}"/>
    <cellStyle name="Normal 2 4 2 6 3 2 2" xfId="16747" xr:uid="{00000000-0005-0000-0000-00006C410000}"/>
    <cellStyle name="Normal 2 4 2 6 3 3" xfId="16748" xr:uid="{00000000-0005-0000-0000-00006D410000}"/>
    <cellStyle name="Normal 2 4 2 6 4" xfId="16749" xr:uid="{00000000-0005-0000-0000-00006E410000}"/>
    <cellStyle name="Normal 2 4 2 6 4 2" xfId="16750" xr:uid="{00000000-0005-0000-0000-00006F410000}"/>
    <cellStyle name="Normal 2 4 2 6 4 2 2" xfId="16751" xr:uid="{00000000-0005-0000-0000-000070410000}"/>
    <cellStyle name="Normal 2 4 2 6 4 3" xfId="16752" xr:uid="{00000000-0005-0000-0000-000071410000}"/>
    <cellStyle name="Normal 2 4 2 6 5" xfId="16753" xr:uid="{00000000-0005-0000-0000-000072410000}"/>
    <cellStyle name="Normal 2 4 2 6 5 2" xfId="16754" xr:uid="{00000000-0005-0000-0000-000073410000}"/>
    <cellStyle name="Normal 2 4 2 6 6" xfId="16755" xr:uid="{00000000-0005-0000-0000-000074410000}"/>
    <cellStyle name="Normal 2 4 2 6 6 2" xfId="16756" xr:uid="{00000000-0005-0000-0000-000075410000}"/>
    <cellStyle name="Normal 2 4 2 6 7" xfId="16757" xr:uid="{00000000-0005-0000-0000-000076410000}"/>
    <cellStyle name="Normal 2 4 2 7" xfId="16758" xr:uid="{00000000-0005-0000-0000-000077410000}"/>
    <cellStyle name="Normal 2 4 2 7 2" xfId="16759" xr:uid="{00000000-0005-0000-0000-000078410000}"/>
    <cellStyle name="Normal 2 4 2 7 2 2" xfId="16760" xr:uid="{00000000-0005-0000-0000-000079410000}"/>
    <cellStyle name="Normal 2 4 2 7 2 2 2" xfId="16761" xr:uid="{00000000-0005-0000-0000-00007A410000}"/>
    <cellStyle name="Normal 2 4 2 7 2 3" xfId="16762" xr:uid="{00000000-0005-0000-0000-00007B410000}"/>
    <cellStyle name="Normal 2 4 2 7 3" xfId="16763" xr:uid="{00000000-0005-0000-0000-00007C410000}"/>
    <cellStyle name="Normal 2 4 2 7 3 2" xfId="16764" xr:uid="{00000000-0005-0000-0000-00007D410000}"/>
    <cellStyle name="Normal 2 4 2 7 3 2 2" xfId="16765" xr:uid="{00000000-0005-0000-0000-00007E410000}"/>
    <cellStyle name="Normal 2 4 2 7 3 3" xfId="16766" xr:uid="{00000000-0005-0000-0000-00007F410000}"/>
    <cellStyle name="Normal 2 4 2 7 4" xfId="16767" xr:uid="{00000000-0005-0000-0000-000080410000}"/>
    <cellStyle name="Normal 2 4 2 7 4 2" xfId="16768" xr:uid="{00000000-0005-0000-0000-000081410000}"/>
    <cellStyle name="Normal 2 4 2 7 4 2 2" xfId="16769" xr:uid="{00000000-0005-0000-0000-000082410000}"/>
    <cellStyle name="Normal 2 4 2 7 4 3" xfId="16770" xr:uid="{00000000-0005-0000-0000-000083410000}"/>
    <cellStyle name="Normal 2 4 2 7 5" xfId="16771" xr:uid="{00000000-0005-0000-0000-000084410000}"/>
    <cellStyle name="Normal 2 4 2 7 5 2" xfId="16772" xr:uid="{00000000-0005-0000-0000-000085410000}"/>
    <cellStyle name="Normal 2 4 2 7 6" xfId="16773" xr:uid="{00000000-0005-0000-0000-000086410000}"/>
    <cellStyle name="Normal 2 4 2 7 6 2" xfId="16774" xr:uid="{00000000-0005-0000-0000-000087410000}"/>
    <cellStyle name="Normal 2 4 2 7 7" xfId="16775" xr:uid="{00000000-0005-0000-0000-000088410000}"/>
    <cellStyle name="Normal 2 4 2 8" xfId="16776" xr:uid="{00000000-0005-0000-0000-000089410000}"/>
    <cellStyle name="Normal 2 4 2 8 2" xfId="16777" xr:uid="{00000000-0005-0000-0000-00008A410000}"/>
    <cellStyle name="Normal 2 4 2 8 2 2" xfId="16778" xr:uid="{00000000-0005-0000-0000-00008B410000}"/>
    <cellStyle name="Normal 2 4 2 8 3" xfId="16779" xr:uid="{00000000-0005-0000-0000-00008C410000}"/>
    <cellStyle name="Normal 2 4 2 9" xfId="16780" xr:uid="{00000000-0005-0000-0000-00008D410000}"/>
    <cellStyle name="Normal 2 4 2 9 2" xfId="16781" xr:uid="{00000000-0005-0000-0000-00008E410000}"/>
    <cellStyle name="Normal 2 4 2 9 2 2" xfId="16782" xr:uid="{00000000-0005-0000-0000-00008F410000}"/>
    <cellStyle name="Normal 2 4 2 9 3" xfId="16783" xr:uid="{00000000-0005-0000-0000-000090410000}"/>
    <cellStyle name="Normal 2 4 2_Confidential Information" xfId="16784" xr:uid="{00000000-0005-0000-0000-000091410000}"/>
    <cellStyle name="Normal 2 4 3" xfId="16785" xr:uid="{00000000-0005-0000-0000-000092410000}"/>
    <cellStyle name="Normal 2 4 3 10" xfId="16786" xr:uid="{00000000-0005-0000-0000-000093410000}"/>
    <cellStyle name="Normal 2 4 3 10 2" xfId="16787" xr:uid="{00000000-0005-0000-0000-000094410000}"/>
    <cellStyle name="Normal 2 4 3 10 2 2" xfId="16788" xr:uid="{00000000-0005-0000-0000-000095410000}"/>
    <cellStyle name="Normal 2 4 3 10 3" xfId="16789" xr:uid="{00000000-0005-0000-0000-000096410000}"/>
    <cellStyle name="Normal 2 4 3 11" xfId="16790" xr:uid="{00000000-0005-0000-0000-000097410000}"/>
    <cellStyle name="Normal 2 4 3 11 2" xfId="16791" xr:uid="{00000000-0005-0000-0000-000098410000}"/>
    <cellStyle name="Normal 2 4 3 12" xfId="16792" xr:uid="{00000000-0005-0000-0000-000099410000}"/>
    <cellStyle name="Normal 2 4 3 12 2" xfId="16793" xr:uid="{00000000-0005-0000-0000-00009A410000}"/>
    <cellStyle name="Normal 2 4 3 13" xfId="16794" xr:uid="{00000000-0005-0000-0000-00009B410000}"/>
    <cellStyle name="Normal 2 4 3 2" xfId="16795" xr:uid="{00000000-0005-0000-0000-00009C410000}"/>
    <cellStyle name="Normal 2 4 3 2 10" xfId="16796" xr:uid="{00000000-0005-0000-0000-00009D410000}"/>
    <cellStyle name="Normal 2 4 3 2 10 2" xfId="16797" xr:uid="{00000000-0005-0000-0000-00009E410000}"/>
    <cellStyle name="Normal 2 4 3 2 11" xfId="16798" xr:uid="{00000000-0005-0000-0000-00009F410000}"/>
    <cellStyle name="Normal 2 4 3 2 2" xfId="16799" xr:uid="{00000000-0005-0000-0000-0000A0410000}"/>
    <cellStyle name="Normal 2 4 3 2 2 2" xfId="16800" xr:uid="{00000000-0005-0000-0000-0000A1410000}"/>
    <cellStyle name="Normal 2 4 3 2 2 2 2" xfId="16801" xr:uid="{00000000-0005-0000-0000-0000A2410000}"/>
    <cellStyle name="Normal 2 4 3 2 2 2 2 2" xfId="16802" xr:uid="{00000000-0005-0000-0000-0000A3410000}"/>
    <cellStyle name="Normal 2 4 3 2 2 2 2 2 2" xfId="16803" xr:uid="{00000000-0005-0000-0000-0000A4410000}"/>
    <cellStyle name="Normal 2 4 3 2 2 2 2 3" xfId="16804" xr:uid="{00000000-0005-0000-0000-0000A5410000}"/>
    <cellStyle name="Normal 2 4 3 2 2 2 3" xfId="16805" xr:uid="{00000000-0005-0000-0000-0000A6410000}"/>
    <cellStyle name="Normal 2 4 3 2 2 2 3 2" xfId="16806" xr:uid="{00000000-0005-0000-0000-0000A7410000}"/>
    <cellStyle name="Normal 2 4 3 2 2 2 3 2 2" xfId="16807" xr:uid="{00000000-0005-0000-0000-0000A8410000}"/>
    <cellStyle name="Normal 2 4 3 2 2 2 3 3" xfId="16808" xr:uid="{00000000-0005-0000-0000-0000A9410000}"/>
    <cellStyle name="Normal 2 4 3 2 2 2 4" xfId="16809" xr:uid="{00000000-0005-0000-0000-0000AA410000}"/>
    <cellStyle name="Normal 2 4 3 2 2 2 4 2" xfId="16810" xr:uid="{00000000-0005-0000-0000-0000AB410000}"/>
    <cellStyle name="Normal 2 4 3 2 2 2 4 2 2" xfId="16811" xr:uid="{00000000-0005-0000-0000-0000AC410000}"/>
    <cellStyle name="Normal 2 4 3 2 2 2 4 3" xfId="16812" xr:uid="{00000000-0005-0000-0000-0000AD410000}"/>
    <cellStyle name="Normal 2 4 3 2 2 2 5" xfId="16813" xr:uid="{00000000-0005-0000-0000-0000AE410000}"/>
    <cellStyle name="Normal 2 4 3 2 2 2 5 2" xfId="16814" xr:uid="{00000000-0005-0000-0000-0000AF410000}"/>
    <cellStyle name="Normal 2 4 3 2 2 2 6" xfId="16815" xr:uid="{00000000-0005-0000-0000-0000B0410000}"/>
    <cellStyle name="Normal 2 4 3 2 2 2 6 2" xfId="16816" xr:uid="{00000000-0005-0000-0000-0000B1410000}"/>
    <cellStyle name="Normal 2 4 3 2 2 2 7" xfId="16817" xr:uid="{00000000-0005-0000-0000-0000B2410000}"/>
    <cellStyle name="Normal 2 4 3 2 2 3" xfId="16818" xr:uid="{00000000-0005-0000-0000-0000B3410000}"/>
    <cellStyle name="Normal 2 4 3 2 2 3 2" xfId="16819" xr:uid="{00000000-0005-0000-0000-0000B4410000}"/>
    <cellStyle name="Normal 2 4 3 2 2 3 2 2" xfId="16820" xr:uid="{00000000-0005-0000-0000-0000B5410000}"/>
    <cellStyle name="Normal 2 4 3 2 2 3 2 2 2" xfId="16821" xr:uid="{00000000-0005-0000-0000-0000B6410000}"/>
    <cellStyle name="Normal 2 4 3 2 2 3 2 3" xfId="16822" xr:uid="{00000000-0005-0000-0000-0000B7410000}"/>
    <cellStyle name="Normal 2 4 3 2 2 3 3" xfId="16823" xr:uid="{00000000-0005-0000-0000-0000B8410000}"/>
    <cellStyle name="Normal 2 4 3 2 2 3 3 2" xfId="16824" xr:uid="{00000000-0005-0000-0000-0000B9410000}"/>
    <cellStyle name="Normal 2 4 3 2 2 3 3 2 2" xfId="16825" xr:uid="{00000000-0005-0000-0000-0000BA410000}"/>
    <cellStyle name="Normal 2 4 3 2 2 3 3 3" xfId="16826" xr:uid="{00000000-0005-0000-0000-0000BB410000}"/>
    <cellStyle name="Normal 2 4 3 2 2 3 4" xfId="16827" xr:uid="{00000000-0005-0000-0000-0000BC410000}"/>
    <cellStyle name="Normal 2 4 3 2 2 3 4 2" xfId="16828" xr:uid="{00000000-0005-0000-0000-0000BD410000}"/>
    <cellStyle name="Normal 2 4 3 2 2 3 4 2 2" xfId="16829" xr:uid="{00000000-0005-0000-0000-0000BE410000}"/>
    <cellStyle name="Normal 2 4 3 2 2 3 4 3" xfId="16830" xr:uid="{00000000-0005-0000-0000-0000BF410000}"/>
    <cellStyle name="Normal 2 4 3 2 2 3 5" xfId="16831" xr:uid="{00000000-0005-0000-0000-0000C0410000}"/>
    <cellStyle name="Normal 2 4 3 2 2 3 5 2" xfId="16832" xr:uid="{00000000-0005-0000-0000-0000C1410000}"/>
    <cellStyle name="Normal 2 4 3 2 2 3 6" xfId="16833" xr:uid="{00000000-0005-0000-0000-0000C2410000}"/>
    <cellStyle name="Normal 2 4 3 2 2 3 6 2" xfId="16834" xr:uid="{00000000-0005-0000-0000-0000C3410000}"/>
    <cellStyle name="Normal 2 4 3 2 2 3 7" xfId="16835" xr:uid="{00000000-0005-0000-0000-0000C4410000}"/>
    <cellStyle name="Normal 2 4 3 2 2 4" xfId="16836" xr:uid="{00000000-0005-0000-0000-0000C5410000}"/>
    <cellStyle name="Normal 2 4 3 2 2 4 2" xfId="16837" xr:uid="{00000000-0005-0000-0000-0000C6410000}"/>
    <cellStyle name="Normal 2 4 3 2 2 4 2 2" xfId="16838" xr:uid="{00000000-0005-0000-0000-0000C7410000}"/>
    <cellStyle name="Normal 2 4 3 2 2 4 3" xfId="16839" xr:uid="{00000000-0005-0000-0000-0000C8410000}"/>
    <cellStyle name="Normal 2 4 3 2 2 5" xfId="16840" xr:uid="{00000000-0005-0000-0000-0000C9410000}"/>
    <cellStyle name="Normal 2 4 3 2 2 5 2" xfId="16841" xr:uid="{00000000-0005-0000-0000-0000CA410000}"/>
    <cellStyle name="Normal 2 4 3 2 2 5 2 2" xfId="16842" xr:uid="{00000000-0005-0000-0000-0000CB410000}"/>
    <cellStyle name="Normal 2 4 3 2 2 5 3" xfId="16843" xr:uid="{00000000-0005-0000-0000-0000CC410000}"/>
    <cellStyle name="Normal 2 4 3 2 2 6" xfId="16844" xr:uid="{00000000-0005-0000-0000-0000CD410000}"/>
    <cellStyle name="Normal 2 4 3 2 2 6 2" xfId="16845" xr:uid="{00000000-0005-0000-0000-0000CE410000}"/>
    <cellStyle name="Normal 2 4 3 2 2 6 2 2" xfId="16846" xr:uid="{00000000-0005-0000-0000-0000CF410000}"/>
    <cellStyle name="Normal 2 4 3 2 2 6 3" xfId="16847" xr:uid="{00000000-0005-0000-0000-0000D0410000}"/>
    <cellStyle name="Normal 2 4 3 2 2 7" xfId="16848" xr:uid="{00000000-0005-0000-0000-0000D1410000}"/>
    <cellStyle name="Normal 2 4 3 2 2 7 2" xfId="16849" xr:uid="{00000000-0005-0000-0000-0000D2410000}"/>
    <cellStyle name="Normal 2 4 3 2 2 8" xfId="16850" xr:uid="{00000000-0005-0000-0000-0000D3410000}"/>
    <cellStyle name="Normal 2 4 3 2 2 8 2" xfId="16851" xr:uid="{00000000-0005-0000-0000-0000D4410000}"/>
    <cellStyle name="Normal 2 4 3 2 2 9" xfId="16852" xr:uid="{00000000-0005-0000-0000-0000D5410000}"/>
    <cellStyle name="Normal 2 4 3 2 3" xfId="16853" xr:uid="{00000000-0005-0000-0000-0000D6410000}"/>
    <cellStyle name="Normal 2 4 3 2 3 2" xfId="16854" xr:uid="{00000000-0005-0000-0000-0000D7410000}"/>
    <cellStyle name="Normal 2 4 3 2 3 2 2" xfId="16855" xr:uid="{00000000-0005-0000-0000-0000D8410000}"/>
    <cellStyle name="Normal 2 4 3 2 3 2 2 2" xfId="16856" xr:uid="{00000000-0005-0000-0000-0000D9410000}"/>
    <cellStyle name="Normal 2 4 3 2 3 2 2 2 2" xfId="16857" xr:uid="{00000000-0005-0000-0000-0000DA410000}"/>
    <cellStyle name="Normal 2 4 3 2 3 2 2 3" xfId="16858" xr:uid="{00000000-0005-0000-0000-0000DB410000}"/>
    <cellStyle name="Normal 2 4 3 2 3 2 3" xfId="16859" xr:uid="{00000000-0005-0000-0000-0000DC410000}"/>
    <cellStyle name="Normal 2 4 3 2 3 2 3 2" xfId="16860" xr:uid="{00000000-0005-0000-0000-0000DD410000}"/>
    <cellStyle name="Normal 2 4 3 2 3 2 3 2 2" xfId="16861" xr:uid="{00000000-0005-0000-0000-0000DE410000}"/>
    <cellStyle name="Normal 2 4 3 2 3 2 3 3" xfId="16862" xr:uid="{00000000-0005-0000-0000-0000DF410000}"/>
    <cellStyle name="Normal 2 4 3 2 3 2 4" xfId="16863" xr:uid="{00000000-0005-0000-0000-0000E0410000}"/>
    <cellStyle name="Normal 2 4 3 2 3 2 4 2" xfId="16864" xr:uid="{00000000-0005-0000-0000-0000E1410000}"/>
    <cellStyle name="Normal 2 4 3 2 3 2 4 2 2" xfId="16865" xr:uid="{00000000-0005-0000-0000-0000E2410000}"/>
    <cellStyle name="Normal 2 4 3 2 3 2 4 3" xfId="16866" xr:uid="{00000000-0005-0000-0000-0000E3410000}"/>
    <cellStyle name="Normal 2 4 3 2 3 2 5" xfId="16867" xr:uid="{00000000-0005-0000-0000-0000E4410000}"/>
    <cellStyle name="Normal 2 4 3 2 3 2 5 2" xfId="16868" xr:uid="{00000000-0005-0000-0000-0000E5410000}"/>
    <cellStyle name="Normal 2 4 3 2 3 2 6" xfId="16869" xr:uid="{00000000-0005-0000-0000-0000E6410000}"/>
    <cellStyle name="Normal 2 4 3 2 3 2 6 2" xfId="16870" xr:uid="{00000000-0005-0000-0000-0000E7410000}"/>
    <cellStyle name="Normal 2 4 3 2 3 2 7" xfId="16871" xr:uid="{00000000-0005-0000-0000-0000E8410000}"/>
    <cellStyle name="Normal 2 4 3 2 3 3" xfId="16872" xr:uid="{00000000-0005-0000-0000-0000E9410000}"/>
    <cellStyle name="Normal 2 4 3 2 3 3 2" xfId="16873" xr:uid="{00000000-0005-0000-0000-0000EA410000}"/>
    <cellStyle name="Normal 2 4 3 2 3 3 2 2" xfId="16874" xr:uid="{00000000-0005-0000-0000-0000EB410000}"/>
    <cellStyle name="Normal 2 4 3 2 3 3 3" xfId="16875" xr:uid="{00000000-0005-0000-0000-0000EC410000}"/>
    <cellStyle name="Normal 2 4 3 2 3 4" xfId="16876" xr:uid="{00000000-0005-0000-0000-0000ED410000}"/>
    <cellStyle name="Normal 2 4 3 2 3 4 2" xfId="16877" xr:uid="{00000000-0005-0000-0000-0000EE410000}"/>
    <cellStyle name="Normal 2 4 3 2 3 4 2 2" xfId="16878" xr:uid="{00000000-0005-0000-0000-0000EF410000}"/>
    <cellStyle name="Normal 2 4 3 2 3 4 3" xfId="16879" xr:uid="{00000000-0005-0000-0000-0000F0410000}"/>
    <cellStyle name="Normal 2 4 3 2 3 5" xfId="16880" xr:uid="{00000000-0005-0000-0000-0000F1410000}"/>
    <cellStyle name="Normal 2 4 3 2 3 5 2" xfId="16881" xr:uid="{00000000-0005-0000-0000-0000F2410000}"/>
    <cellStyle name="Normal 2 4 3 2 3 5 2 2" xfId="16882" xr:uid="{00000000-0005-0000-0000-0000F3410000}"/>
    <cellStyle name="Normal 2 4 3 2 3 5 3" xfId="16883" xr:uid="{00000000-0005-0000-0000-0000F4410000}"/>
    <cellStyle name="Normal 2 4 3 2 3 6" xfId="16884" xr:uid="{00000000-0005-0000-0000-0000F5410000}"/>
    <cellStyle name="Normal 2 4 3 2 3 6 2" xfId="16885" xr:uid="{00000000-0005-0000-0000-0000F6410000}"/>
    <cellStyle name="Normal 2 4 3 2 3 7" xfId="16886" xr:uid="{00000000-0005-0000-0000-0000F7410000}"/>
    <cellStyle name="Normal 2 4 3 2 3 7 2" xfId="16887" xr:uid="{00000000-0005-0000-0000-0000F8410000}"/>
    <cellStyle name="Normal 2 4 3 2 3 8" xfId="16888" xr:uid="{00000000-0005-0000-0000-0000F9410000}"/>
    <cellStyle name="Normal 2 4 3 2 4" xfId="16889" xr:uid="{00000000-0005-0000-0000-0000FA410000}"/>
    <cellStyle name="Normal 2 4 3 2 4 2" xfId="16890" xr:uid="{00000000-0005-0000-0000-0000FB410000}"/>
    <cellStyle name="Normal 2 4 3 2 4 2 2" xfId="16891" xr:uid="{00000000-0005-0000-0000-0000FC410000}"/>
    <cellStyle name="Normal 2 4 3 2 4 2 2 2" xfId="16892" xr:uid="{00000000-0005-0000-0000-0000FD410000}"/>
    <cellStyle name="Normal 2 4 3 2 4 2 3" xfId="16893" xr:uid="{00000000-0005-0000-0000-0000FE410000}"/>
    <cellStyle name="Normal 2 4 3 2 4 3" xfId="16894" xr:uid="{00000000-0005-0000-0000-0000FF410000}"/>
    <cellStyle name="Normal 2 4 3 2 4 3 2" xfId="16895" xr:uid="{00000000-0005-0000-0000-000000420000}"/>
    <cellStyle name="Normal 2 4 3 2 4 3 2 2" xfId="16896" xr:uid="{00000000-0005-0000-0000-000001420000}"/>
    <cellStyle name="Normal 2 4 3 2 4 3 3" xfId="16897" xr:uid="{00000000-0005-0000-0000-000002420000}"/>
    <cellStyle name="Normal 2 4 3 2 4 4" xfId="16898" xr:uid="{00000000-0005-0000-0000-000003420000}"/>
    <cellStyle name="Normal 2 4 3 2 4 4 2" xfId="16899" xr:uid="{00000000-0005-0000-0000-000004420000}"/>
    <cellStyle name="Normal 2 4 3 2 4 4 2 2" xfId="16900" xr:uid="{00000000-0005-0000-0000-000005420000}"/>
    <cellStyle name="Normal 2 4 3 2 4 4 3" xfId="16901" xr:uid="{00000000-0005-0000-0000-000006420000}"/>
    <cellStyle name="Normal 2 4 3 2 4 5" xfId="16902" xr:uid="{00000000-0005-0000-0000-000007420000}"/>
    <cellStyle name="Normal 2 4 3 2 4 5 2" xfId="16903" xr:uid="{00000000-0005-0000-0000-000008420000}"/>
    <cellStyle name="Normal 2 4 3 2 4 6" xfId="16904" xr:uid="{00000000-0005-0000-0000-000009420000}"/>
    <cellStyle name="Normal 2 4 3 2 4 6 2" xfId="16905" xr:uid="{00000000-0005-0000-0000-00000A420000}"/>
    <cellStyle name="Normal 2 4 3 2 4 7" xfId="16906" xr:uid="{00000000-0005-0000-0000-00000B420000}"/>
    <cellStyle name="Normal 2 4 3 2 5" xfId="16907" xr:uid="{00000000-0005-0000-0000-00000C420000}"/>
    <cellStyle name="Normal 2 4 3 2 5 2" xfId="16908" xr:uid="{00000000-0005-0000-0000-00000D420000}"/>
    <cellStyle name="Normal 2 4 3 2 5 2 2" xfId="16909" xr:uid="{00000000-0005-0000-0000-00000E420000}"/>
    <cellStyle name="Normal 2 4 3 2 5 2 2 2" xfId="16910" xr:uid="{00000000-0005-0000-0000-00000F420000}"/>
    <cellStyle name="Normal 2 4 3 2 5 2 3" xfId="16911" xr:uid="{00000000-0005-0000-0000-000010420000}"/>
    <cellStyle name="Normal 2 4 3 2 5 3" xfId="16912" xr:uid="{00000000-0005-0000-0000-000011420000}"/>
    <cellStyle name="Normal 2 4 3 2 5 3 2" xfId="16913" xr:uid="{00000000-0005-0000-0000-000012420000}"/>
    <cellStyle name="Normal 2 4 3 2 5 3 2 2" xfId="16914" xr:uid="{00000000-0005-0000-0000-000013420000}"/>
    <cellStyle name="Normal 2 4 3 2 5 3 3" xfId="16915" xr:uid="{00000000-0005-0000-0000-000014420000}"/>
    <cellStyle name="Normal 2 4 3 2 5 4" xfId="16916" xr:uid="{00000000-0005-0000-0000-000015420000}"/>
    <cellStyle name="Normal 2 4 3 2 5 4 2" xfId="16917" xr:uid="{00000000-0005-0000-0000-000016420000}"/>
    <cellStyle name="Normal 2 4 3 2 5 4 2 2" xfId="16918" xr:uid="{00000000-0005-0000-0000-000017420000}"/>
    <cellStyle name="Normal 2 4 3 2 5 4 3" xfId="16919" xr:uid="{00000000-0005-0000-0000-000018420000}"/>
    <cellStyle name="Normal 2 4 3 2 5 5" xfId="16920" xr:uid="{00000000-0005-0000-0000-000019420000}"/>
    <cellStyle name="Normal 2 4 3 2 5 5 2" xfId="16921" xr:uid="{00000000-0005-0000-0000-00001A420000}"/>
    <cellStyle name="Normal 2 4 3 2 5 6" xfId="16922" xr:uid="{00000000-0005-0000-0000-00001B420000}"/>
    <cellStyle name="Normal 2 4 3 2 5 6 2" xfId="16923" xr:uid="{00000000-0005-0000-0000-00001C420000}"/>
    <cellStyle name="Normal 2 4 3 2 5 7" xfId="16924" xr:uid="{00000000-0005-0000-0000-00001D420000}"/>
    <cellStyle name="Normal 2 4 3 2 6" xfId="16925" xr:uid="{00000000-0005-0000-0000-00001E420000}"/>
    <cellStyle name="Normal 2 4 3 2 6 2" xfId="16926" xr:uid="{00000000-0005-0000-0000-00001F420000}"/>
    <cellStyle name="Normal 2 4 3 2 6 2 2" xfId="16927" xr:uid="{00000000-0005-0000-0000-000020420000}"/>
    <cellStyle name="Normal 2 4 3 2 6 3" xfId="16928" xr:uid="{00000000-0005-0000-0000-000021420000}"/>
    <cellStyle name="Normal 2 4 3 2 7" xfId="16929" xr:uid="{00000000-0005-0000-0000-000022420000}"/>
    <cellStyle name="Normal 2 4 3 2 7 2" xfId="16930" xr:uid="{00000000-0005-0000-0000-000023420000}"/>
    <cellStyle name="Normal 2 4 3 2 7 2 2" xfId="16931" xr:uid="{00000000-0005-0000-0000-000024420000}"/>
    <cellStyle name="Normal 2 4 3 2 7 3" xfId="16932" xr:uid="{00000000-0005-0000-0000-000025420000}"/>
    <cellStyle name="Normal 2 4 3 2 8" xfId="16933" xr:uid="{00000000-0005-0000-0000-000026420000}"/>
    <cellStyle name="Normal 2 4 3 2 8 2" xfId="16934" xr:uid="{00000000-0005-0000-0000-000027420000}"/>
    <cellStyle name="Normal 2 4 3 2 8 2 2" xfId="16935" xr:uid="{00000000-0005-0000-0000-000028420000}"/>
    <cellStyle name="Normal 2 4 3 2 8 3" xfId="16936" xr:uid="{00000000-0005-0000-0000-000029420000}"/>
    <cellStyle name="Normal 2 4 3 2 9" xfId="16937" xr:uid="{00000000-0005-0000-0000-00002A420000}"/>
    <cellStyle name="Normal 2 4 3 2 9 2" xfId="16938" xr:uid="{00000000-0005-0000-0000-00002B420000}"/>
    <cellStyle name="Normal 2 4 3 3" xfId="16939" xr:uid="{00000000-0005-0000-0000-00002C420000}"/>
    <cellStyle name="Normal 2 4 3 3 10" xfId="16940" xr:uid="{00000000-0005-0000-0000-00002D420000}"/>
    <cellStyle name="Normal 2 4 3 3 10 2" xfId="16941" xr:uid="{00000000-0005-0000-0000-00002E420000}"/>
    <cellStyle name="Normal 2 4 3 3 11" xfId="16942" xr:uid="{00000000-0005-0000-0000-00002F420000}"/>
    <cellStyle name="Normal 2 4 3 3 2" xfId="16943" xr:uid="{00000000-0005-0000-0000-000030420000}"/>
    <cellStyle name="Normal 2 4 3 3 2 2" xfId="16944" xr:uid="{00000000-0005-0000-0000-000031420000}"/>
    <cellStyle name="Normal 2 4 3 3 2 2 2" xfId="16945" xr:uid="{00000000-0005-0000-0000-000032420000}"/>
    <cellStyle name="Normal 2 4 3 3 2 2 2 2" xfId="16946" xr:uid="{00000000-0005-0000-0000-000033420000}"/>
    <cellStyle name="Normal 2 4 3 3 2 2 2 2 2" xfId="16947" xr:uid="{00000000-0005-0000-0000-000034420000}"/>
    <cellStyle name="Normal 2 4 3 3 2 2 2 3" xfId="16948" xr:uid="{00000000-0005-0000-0000-000035420000}"/>
    <cellStyle name="Normal 2 4 3 3 2 2 3" xfId="16949" xr:uid="{00000000-0005-0000-0000-000036420000}"/>
    <cellStyle name="Normal 2 4 3 3 2 2 3 2" xfId="16950" xr:uid="{00000000-0005-0000-0000-000037420000}"/>
    <cellStyle name="Normal 2 4 3 3 2 2 3 2 2" xfId="16951" xr:uid="{00000000-0005-0000-0000-000038420000}"/>
    <cellStyle name="Normal 2 4 3 3 2 2 3 3" xfId="16952" xr:uid="{00000000-0005-0000-0000-000039420000}"/>
    <cellStyle name="Normal 2 4 3 3 2 2 4" xfId="16953" xr:uid="{00000000-0005-0000-0000-00003A420000}"/>
    <cellStyle name="Normal 2 4 3 3 2 2 4 2" xfId="16954" xr:uid="{00000000-0005-0000-0000-00003B420000}"/>
    <cellStyle name="Normal 2 4 3 3 2 2 4 2 2" xfId="16955" xr:uid="{00000000-0005-0000-0000-00003C420000}"/>
    <cellStyle name="Normal 2 4 3 3 2 2 4 3" xfId="16956" xr:uid="{00000000-0005-0000-0000-00003D420000}"/>
    <cellStyle name="Normal 2 4 3 3 2 2 5" xfId="16957" xr:uid="{00000000-0005-0000-0000-00003E420000}"/>
    <cellStyle name="Normal 2 4 3 3 2 2 5 2" xfId="16958" xr:uid="{00000000-0005-0000-0000-00003F420000}"/>
    <cellStyle name="Normal 2 4 3 3 2 2 6" xfId="16959" xr:uid="{00000000-0005-0000-0000-000040420000}"/>
    <cellStyle name="Normal 2 4 3 3 2 2 6 2" xfId="16960" xr:uid="{00000000-0005-0000-0000-000041420000}"/>
    <cellStyle name="Normal 2 4 3 3 2 2 7" xfId="16961" xr:uid="{00000000-0005-0000-0000-000042420000}"/>
    <cellStyle name="Normal 2 4 3 3 2 3" xfId="16962" xr:uid="{00000000-0005-0000-0000-000043420000}"/>
    <cellStyle name="Normal 2 4 3 3 2 3 2" xfId="16963" xr:uid="{00000000-0005-0000-0000-000044420000}"/>
    <cellStyle name="Normal 2 4 3 3 2 3 2 2" xfId="16964" xr:uid="{00000000-0005-0000-0000-000045420000}"/>
    <cellStyle name="Normal 2 4 3 3 2 3 2 2 2" xfId="16965" xr:uid="{00000000-0005-0000-0000-000046420000}"/>
    <cellStyle name="Normal 2 4 3 3 2 3 2 3" xfId="16966" xr:uid="{00000000-0005-0000-0000-000047420000}"/>
    <cellStyle name="Normal 2 4 3 3 2 3 3" xfId="16967" xr:uid="{00000000-0005-0000-0000-000048420000}"/>
    <cellStyle name="Normal 2 4 3 3 2 3 3 2" xfId="16968" xr:uid="{00000000-0005-0000-0000-000049420000}"/>
    <cellStyle name="Normal 2 4 3 3 2 3 3 2 2" xfId="16969" xr:uid="{00000000-0005-0000-0000-00004A420000}"/>
    <cellStyle name="Normal 2 4 3 3 2 3 3 3" xfId="16970" xr:uid="{00000000-0005-0000-0000-00004B420000}"/>
    <cellStyle name="Normal 2 4 3 3 2 3 4" xfId="16971" xr:uid="{00000000-0005-0000-0000-00004C420000}"/>
    <cellStyle name="Normal 2 4 3 3 2 3 4 2" xfId="16972" xr:uid="{00000000-0005-0000-0000-00004D420000}"/>
    <cellStyle name="Normal 2 4 3 3 2 3 4 2 2" xfId="16973" xr:uid="{00000000-0005-0000-0000-00004E420000}"/>
    <cellStyle name="Normal 2 4 3 3 2 3 4 3" xfId="16974" xr:uid="{00000000-0005-0000-0000-00004F420000}"/>
    <cellStyle name="Normal 2 4 3 3 2 3 5" xfId="16975" xr:uid="{00000000-0005-0000-0000-000050420000}"/>
    <cellStyle name="Normal 2 4 3 3 2 3 5 2" xfId="16976" xr:uid="{00000000-0005-0000-0000-000051420000}"/>
    <cellStyle name="Normal 2 4 3 3 2 3 6" xfId="16977" xr:uid="{00000000-0005-0000-0000-000052420000}"/>
    <cellStyle name="Normal 2 4 3 3 2 3 6 2" xfId="16978" xr:uid="{00000000-0005-0000-0000-000053420000}"/>
    <cellStyle name="Normal 2 4 3 3 2 3 7" xfId="16979" xr:uid="{00000000-0005-0000-0000-000054420000}"/>
    <cellStyle name="Normal 2 4 3 3 2 4" xfId="16980" xr:uid="{00000000-0005-0000-0000-000055420000}"/>
    <cellStyle name="Normal 2 4 3 3 2 4 2" xfId="16981" xr:uid="{00000000-0005-0000-0000-000056420000}"/>
    <cellStyle name="Normal 2 4 3 3 2 4 2 2" xfId="16982" xr:uid="{00000000-0005-0000-0000-000057420000}"/>
    <cellStyle name="Normal 2 4 3 3 2 4 3" xfId="16983" xr:uid="{00000000-0005-0000-0000-000058420000}"/>
    <cellStyle name="Normal 2 4 3 3 2 5" xfId="16984" xr:uid="{00000000-0005-0000-0000-000059420000}"/>
    <cellStyle name="Normal 2 4 3 3 2 5 2" xfId="16985" xr:uid="{00000000-0005-0000-0000-00005A420000}"/>
    <cellStyle name="Normal 2 4 3 3 2 5 2 2" xfId="16986" xr:uid="{00000000-0005-0000-0000-00005B420000}"/>
    <cellStyle name="Normal 2 4 3 3 2 5 3" xfId="16987" xr:uid="{00000000-0005-0000-0000-00005C420000}"/>
    <cellStyle name="Normal 2 4 3 3 2 6" xfId="16988" xr:uid="{00000000-0005-0000-0000-00005D420000}"/>
    <cellStyle name="Normal 2 4 3 3 2 6 2" xfId="16989" xr:uid="{00000000-0005-0000-0000-00005E420000}"/>
    <cellStyle name="Normal 2 4 3 3 2 6 2 2" xfId="16990" xr:uid="{00000000-0005-0000-0000-00005F420000}"/>
    <cellStyle name="Normal 2 4 3 3 2 6 3" xfId="16991" xr:uid="{00000000-0005-0000-0000-000060420000}"/>
    <cellStyle name="Normal 2 4 3 3 2 7" xfId="16992" xr:uid="{00000000-0005-0000-0000-000061420000}"/>
    <cellStyle name="Normal 2 4 3 3 2 7 2" xfId="16993" xr:uid="{00000000-0005-0000-0000-000062420000}"/>
    <cellStyle name="Normal 2 4 3 3 2 8" xfId="16994" xr:uid="{00000000-0005-0000-0000-000063420000}"/>
    <cellStyle name="Normal 2 4 3 3 2 8 2" xfId="16995" xr:uid="{00000000-0005-0000-0000-000064420000}"/>
    <cellStyle name="Normal 2 4 3 3 2 9" xfId="16996" xr:uid="{00000000-0005-0000-0000-000065420000}"/>
    <cellStyle name="Normal 2 4 3 3 3" xfId="16997" xr:uid="{00000000-0005-0000-0000-000066420000}"/>
    <cellStyle name="Normal 2 4 3 3 3 2" xfId="16998" xr:uid="{00000000-0005-0000-0000-000067420000}"/>
    <cellStyle name="Normal 2 4 3 3 3 2 2" xfId="16999" xr:uid="{00000000-0005-0000-0000-000068420000}"/>
    <cellStyle name="Normal 2 4 3 3 3 2 2 2" xfId="17000" xr:uid="{00000000-0005-0000-0000-000069420000}"/>
    <cellStyle name="Normal 2 4 3 3 3 2 2 2 2" xfId="17001" xr:uid="{00000000-0005-0000-0000-00006A420000}"/>
    <cellStyle name="Normal 2 4 3 3 3 2 2 3" xfId="17002" xr:uid="{00000000-0005-0000-0000-00006B420000}"/>
    <cellStyle name="Normal 2 4 3 3 3 2 3" xfId="17003" xr:uid="{00000000-0005-0000-0000-00006C420000}"/>
    <cellStyle name="Normal 2 4 3 3 3 2 3 2" xfId="17004" xr:uid="{00000000-0005-0000-0000-00006D420000}"/>
    <cellStyle name="Normal 2 4 3 3 3 2 3 2 2" xfId="17005" xr:uid="{00000000-0005-0000-0000-00006E420000}"/>
    <cellStyle name="Normal 2 4 3 3 3 2 3 3" xfId="17006" xr:uid="{00000000-0005-0000-0000-00006F420000}"/>
    <cellStyle name="Normal 2 4 3 3 3 2 4" xfId="17007" xr:uid="{00000000-0005-0000-0000-000070420000}"/>
    <cellStyle name="Normal 2 4 3 3 3 2 4 2" xfId="17008" xr:uid="{00000000-0005-0000-0000-000071420000}"/>
    <cellStyle name="Normal 2 4 3 3 3 2 4 2 2" xfId="17009" xr:uid="{00000000-0005-0000-0000-000072420000}"/>
    <cellStyle name="Normal 2 4 3 3 3 2 4 3" xfId="17010" xr:uid="{00000000-0005-0000-0000-000073420000}"/>
    <cellStyle name="Normal 2 4 3 3 3 2 5" xfId="17011" xr:uid="{00000000-0005-0000-0000-000074420000}"/>
    <cellStyle name="Normal 2 4 3 3 3 2 5 2" xfId="17012" xr:uid="{00000000-0005-0000-0000-000075420000}"/>
    <cellStyle name="Normal 2 4 3 3 3 2 6" xfId="17013" xr:uid="{00000000-0005-0000-0000-000076420000}"/>
    <cellStyle name="Normal 2 4 3 3 3 2 6 2" xfId="17014" xr:uid="{00000000-0005-0000-0000-000077420000}"/>
    <cellStyle name="Normal 2 4 3 3 3 2 7" xfId="17015" xr:uid="{00000000-0005-0000-0000-000078420000}"/>
    <cellStyle name="Normal 2 4 3 3 3 3" xfId="17016" xr:uid="{00000000-0005-0000-0000-000079420000}"/>
    <cellStyle name="Normal 2 4 3 3 3 3 2" xfId="17017" xr:uid="{00000000-0005-0000-0000-00007A420000}"/>
    <cellStyle name="Normal 2 4 3 3 3 3 2 2" xfId="17018" xr:uid="{00000000-0005-0000-0000-00007B420000}"/>
    <cellStyle name="Normal 2 4 3 3 3 3 3" xfId="17019" xr:uid="{00000000-0005-0000-0000-00007C420000}"/>
    <cellStyle name="Normal 2 4 3 3 3 4" xfId="17020" xr:uid="{00000000-0005-0000-0000-00007D420000}"/>
    <cellStyle name="Normal 2 4 3 3 3 4 2" xfId="17021" xr:uid="{00000000-0005-0000-0000-00007E420000}"/>
    <cellStyle name="Normal 2 4 3 3 3 4 2 2" xfId="17022" xr:uid="{00000000-0005-0000-0000-00007F420000}"/>
    <cellStyle name="Normal 2 4 3 3 3 4 3" xfId="17023" xr:uid="{00000000-0005-0000-0000-000080420000}"/>
    <cellStyle name="Normal 2 4 3 3 3 5" xfId="17024" xr:uid="{00000000-0005-0000-0000-000081420000}"/>
    <cellStyle name="Normal 2 4 3 3 3 5 2" xfId="17025" xr:uid="{00000000-0005-0000-0000-000082420000}"/>
    <cellStyle name="Normal 2 4 3 3 3 5 2 2" xfId="17026" xr:uid="{00000000-0005-0000-0000-000083420000}"/>
    <cellStyle name="Normal 2 4 3 3 3 5 3" xfId="17027" xr:uid="{00000000-0005-0000-0000-000084420000}"/>
    <cellStyle name="Normal 2 4 3 3 3 6" xfId="17028" xr:uid="{00000000-0005-0000-0000-000085420000}"/>
    <cellStyle name="Normal 2 4 3 3 3 6 2" xfId="17029" xr:uid="{00000000-0005-0000-0000-000086420000}"/>
    <cellStyle name="Normal 2 4 3 3 3 7" xfId="17030" xr:uid="{00000000-0005-0000-0000-000087420000}"/>
    <cellStyle name="Normal 2 4 3 3 3 7 2" xfId="17031" xr:uid="{00000000-0005-0000-0000-000088420000}"/>
    <cellStyle name="Normal 2 4 3 3 3 8" xfId="17032" xr:uid="{00000000-0005-0000-0000-000089420000}"/>
    <cellStyle name="Normal 2 4 3 3 4" xfId="17033" xr:uid="{00000000-0005-0000-0000-00008A420000}"/>
    <cellStyle name="Normal 2 4 3 3 4 2" xfId="17034" xr:uid="{00000000-0005-0000-0000-00008B420000}"/>
    <cellStyle name="Normal 2 4 3 3 4 2 2" xfId="17035" xr:uid="{00000000-0005-0000-0000-00008C420000}"/>
    <cellStyle name="Normal 2 4 3 3 4 2 2 2" xfId="17036" xr:uid="{00000000-0005-0000-0000-00008D420000}"/>
    <cellStyle name="Normal 2 4 3 3 4 2 3" xfId="17037" xr:uid="{00000000-0005-0000-0000-00008E420000}"/>
    <cellStyle name="Normal 2 4 3 3 4 3" xfId="17038" xr:uid="{00000000-0005-0000-0000-00008F420000}"/>
    <cellStyle name="Normal 2 4 3 3 4 3 2" xfId="17039" xr:uid="{00000000-0005-0000-0000-000090420000}"/>
    <cellStyle name="Normal 2 4 3 3 4 3 2 2" xfId="17040" xr:uid="{00000000-0005-0000-0000-000091420000}"/>
    <cellStyle name="Normal 2 4 3 3 4 3 3" xfId="17041" xr:uid="{00000000-0005-0000-0000-000092420000}"/>
    <cellStyle name="Normal 2 4 3 3 4 4" xfId="17042" xr:uid="{00000000-0005-0000-0000-000093420000}"/>
    <cellStyle name="Normal 2 4 3 3 4 4 2" xfId="17043" xr:uid="{00000000-0005-0000-0000-000094420000}"/>
    <cellStyle name="Normal 2 4 3 3 4 4 2 2" xfId="17044" xr:uid="{00000000-0005-0000-0000-000095420000}"/>
    <cellStyle name="Normal 2 4 3 3 4 4 3" xfId="17045" xr:uid="{00000000-0005-0000-0000-000096420000}"/>
    <cellStyle name="Normal 2 4 3 3 4 5" xfId="17046" xr:uid="{00000000-0005-0000-0000-000097420000}"/>
    <cellStyle name="Normal 2 4 3 3 4 5 2" xfId="17047" xr:uid="{00000000-0005-0000-0000-000098420000}"/>
    <cellStyle name="Normal 2 4 3 3 4 6" xfId="17048" xr:uid="{00000000-0005-0000-0000-000099420000}"/>
    <cellStyle name="Normal 2 4 3 3 4 6 2" xfId="17049" xr:uid="{00000000-0005-0000-0000-00009A420000}"/>
    <cellStyle name="Normal 2 4 3 3 4 7" xfId="17050" xr:uid="{00000000-0005-0000-0000-00009B420000}"/>
    <cellStyle name="Normal 2 4 3 3 5" xfId="17051" xr:uid="{00000000-0005-0000-0000-00009C420000}"/>
    <cellStyle name="Normal 2 4 3 3 5 2" xfId="17052" xr:uid="{00000000-0005-0000-0000-00009D420000}"/>
    <cellStyle name="Normal 2 4 3 3 5 2 2" xfId="17053" xr:uid="{00000000-0005-0000-0000-00009E420000}"/>
    <cellStyle name="Normal 2 4 3 3 5 2 2 2" xfId="17054" xr:uid="{00000000-0005-0000-0000-00009F420000}"/>
    <cellStyle name="Normal 2 4 3 3 5 2 3" xfId="17055" xr:uid="{00000000-0005-0000-0000-0000A0420000}"/>
    <cellStyle name="Normal 2 4 3 3 5 3" xfId="17056" xr:uid="{00000000-0005-0000-0000-0000A1420000}"/>
    <cellStyle name="Normal 2 4 3 3 5 3 2" xfId="17057" xr:uid="{00000000-0005-0000-0000-0000A2420000}"/>
    <cellStyle name="Normal 2 4 3 3 5 3 2 2" xfId="17058" xr:uid="{00000000-0005-0000-0000-0000A3420000}"/>
    <cellStyle name="Normal 2 4 3 3 5 3 3" xfId="17059" xr:uid="{00000000-0005-0000-0000-0000A4420000}"/>
    <cellStyle name="Normal 2 4 3 3 5 4" xfId="17060" xr:uid="{00000000-0005-0000-0000-0000A5420000}"/>
    <cellStyle name="Normal 2 4 3 3 5 4 2" xfId="17061" xr:uid="{00000000-0005-0000-0000-0000A6420000}"/>
    <cellStyle name="Normal 2 4 3 3 5 4 2 2" xfId="17062" xr:uid="{00000000-0005-0000-0000-0000A7420000}"/>
    <cellStyle name="Normal 2 4 3 3 5 4 3" xfId="17063" xr:uid="{00000000-0005-0000-0000-0000A8420000}"/>
    <cellStyle name="Normal 2 4 3 3 5 5" xfId="17064" xr:uid="{00000000-0005-0000-0000-0000A9420000}"/>
    <cellStyle name="Normal 2 4 3 3 5 5 2" xfId="17065" xr:uid="{00000000-0005-0000-0000-0000AA420000}"/>
    <cellStyle name="Normal 2 4 3 3 5 6" xfId="17066" xr:uid="{00000000-0005-0000-0000-0000AB420000}"/>
    <cellStyle name="Normal 2 4 3 3 5 6 2" xfId="17067" xr:uid="{00000000-0005-0000-0000-0000AC420000}"/>
    <cellStyle name="Normal 2 4 3 3 5 7" xfId="17068" xr:uid="{00000000-0005-0000-0000-0000AD420000}"/>
    <cellStyle name="Normal 2 4 3 3 6" xfId="17069" xr:uid="{00000000-0005-0000-0000-0000AE420000}"/>
    <cellStyle name="Normal 2 4 3 3 6 2" xfId="17070" xr:uid="{00000000-0005-0000-0000-0000AF420000}"/>
    <cellStyle name="Normal 2 4 3 3 6 2 2" xfId="17071" xr:uid="{00000000-0005-0000-0000-0000B0420000}"/>
    <cellStyle name="Normal 2 4 3 3 6 3" xfId="17072" xr:uid="{00000000-0005-0000-0000-0000B1420000}"/>
    <cellStyle name="Normal 2 4 3 3 7" xfId="17073" xr:uid="{00000000-0005-0000-0000-0000B2420000}"/>
    <cellStyle name="Normal 2 4 3 3 7 2" xfId="17074" xr:uid="{00000000-0005-0000-0000-0000B3420000}"/>
    <cellStyle name="Normal 2 4 3 3 7 2 2" xfId="17075" xr:uid="{00000000-0005-0000-0000-0000B4420000}"/>
    <cellStyle name="Normal 2 4 3 3 7 3" xfId="17076" xr:uid="{00000000-0005-0000-0000-0000B5420000}"/>
    <cellStyle name="Normal 2 4 3 3 8" xfId="17077" xr:uid="{00000000-0005-0000-0000-0000B6420000}"/>
    <cellStyle name="Normal 2 4 3 3 8 2" xfId="17078" xr:uid="{00000000-0005-0000-0000-0000B7420000}"/>
    <cellStyle name="Normal 2 4 3 3 8 2 2" xfId="17079" xr:uid="{00000000-0005-0000-0000-0000B8420000}"/>
    <cellStyle name="Normal 2 4 3 3 8 3" xfId="17080" xr:uid="{00000000-0005-0000-0000-0000B9420000}"/>
    <cellStyle name="Normal 2 4 3 3 9" xfId="17081" xr:uid="{00000000-0005-0000-0000-0000BA420000}"/>
    <cellStyle name="Normal 2 4 3 3 9 2" xfId="17082" xr:uid="{00000000-0005-0000-0000-0000BB420000}"/>
    <cellStyle name="Normal 2 4 3 4" xfId="17083" xr:uid="{00000000-0005-0000-0000-0000BC420000}"/>
    <cellStyle name="Normal 2 4 3 4 2" xfId="17084" xr:uid="{00000000-0005-0000-0000-0000BD420000}"/>
    <cellStyle name="Normal 2 4 3 4 2 2" xfId="17085" xr:uid="{00000000-0005-0000-0000-0000BE420000}"/>
    <cellStyle name="Normal 2 4 3 4 2 2 2" xfId="17086" xr:uid="{00000000-0005-0000-0000-0000BF420000}"/>
    <cellStyle name="Normal 2 4 3 4 2 2 2 2" xfId="17087" xr:uid="{00000000-0005-0000-0000-0000C0420000}"/>
    <cellStyle name="Normal 2 4 3 4 2 2 3" xfId="17088" xr:uid="{00000000-0005-0000-0000-0000C1420000}"/>
    <cellStyle name="Normal 2 4 3 4 2 3" xfId="17089" xr:uid="{00000000-0005-0000-0000-0000C2420000}"/>
    <cellStyle name="Normal 2 4 3 4 2 3 2" xfId="17090" xr:uid="{00000000-0005-0000-0000-0000C3420000}"/>
    <cellStyle name="Normal 2 4 3 4 2 3 2 2" xfId="17091" xr:uid="{00000000-0005-0000-0000-0000C4420000}"/>
    <cellStyle name="Normal 2 4 3 4 2 3 3" xfId="17092" xr:uid="{00000000-0005-0000-0000-0000C5420000}"/>
    <cellStyle name="Normal 2 4 3 4 2 4" xfId="17093" xr:uid="{00000000-0005-0000-0000-0000C6420000}"/>
    <cellStyle name="Normal 2 4 3 4 2 4 2" xfId="17094" xr:uid="{00000000-0005-0000-0000-0000C7420000}"/>
    <cellStyle name="Normal 2 4 3 4 2 4 2 2" xfId="17095" xr:uid="{00000000-0005-0000-0000-0000C8420000}"/>
    <cellStyle name="Normal 2 4 3 4 2 4 3" xfId="17096" xr:uid="{00000000-0005-0000-0000-0000C9420000}"/>
    <cellStyle name="Normal 2 4 3 4 2 5" xfId="17097" xr:uid="{00000000-0005-0000-0000-0000CA420000}"/>
    <cellStyle name="Normal 2 4 3 4 2 5 2" xfId="17098" xr:uid="{00000000-0005-0000-0000-0000CB420000}"/>
    <cellStyle name="Normal 2 4 3 4 2 6" xfId="17099" xr:uid="{00000000-0005-0000-0000-0000CC420000}"/>
    <cellStyle name="Normal 2 4 3 4 2 6 2" xfId="17100" xr:uid="{00000000-0005-0000-0000-0000CD420000}"/>
    <cellStyle name="Normal 2 4 3 4 2 7" xfId="17101" xr:uid="{00000000-0005-0000-0000-0000CE420000}"/>
    <cellStyle name="Normal 2 4 3 4 3" xfId="17102" xr:uid="{00000000-0005-0000-0000-0000CF420000}"/>
    <cellStyle name="Normal 2 4 3 4 3 2" xfId="17103" xr:uid="{00000000-0005-0000-0000-0000D0420000}"/>
    <cellStyle name="Normal 2 4 3 4 3 2 2" xfId="17104" xr:uid="{00000000-0005-0000-0000-0000D1420000}"/>
    <cellStyle name="Normal 2 4 3 4 3 2 2 2" xfId="17105" xr:uid="{00000000-0005-0000-0000-0000D2420000}"/>
    <cellStyle name="Normal 2 4 3 4 3 2 3" xfId="17106" xr:uid="{00000000-0005-0000-0000-0000D3420000}"/>
    <cellStyle name="Normal 2 4 3 4 3 3" xfId="17107" xr:uid="{00000000-0005-0000-0000-0000D4420000}"/>
    <cellStyle name="Normal 2 4 3 4 3 3 2" xfId="17108" xr:uid="{00000000-0005-0000-0000-0000D5420000}"/>
    <cellStyle name="Normal 2 4 3 4 3 3 2 2" xfId="17109" xr:uid="{00000000-0005-0000-0000-0000D6420000}"/>
    <cellStyle name="Normal 2 4 3 4 3 3 3" xfId="17110" xr:uid="{00000000-0005-0000-0000-0000D7420000}"/>
    <cellStyle name="Normal 2 4 3 4 3 4" xfId="17111" xr:uid="{00000000-0005-0000-0000-0000D8420000}"/>
    <cellStyle name="Normal 2 4 3 4 3 4 2" xfId="17112" xr:uid="{00000000-0005-0000-0000-0000D9420000}"/>
    <cellStyle name="Normal 2 4 3 4 3 4 2 2" xfId="17113" xr:uid="{00000000-0005-0000-0000-0000DA420000}"/>
    <cellStyle name="Normal 2 4 3 4 3 4 3" xfId="17114" xr:uid="{00000000-0005-0000-0000-0000DB420000}"/>
    <cellStyle name="Normal 2 4 3 4 3 5" xfId="17115" xr:uid="{00000000-0005-0000-0000-0000DC420000}"/>
    <cellStyle name="Normal 2 4 3 4 3 5 2" xfId="17116" xr:uid="{00000000-0005-0000-0000-0000DD420000}"/>
    <cellStyle name="Normal 2 4 3 4 3 6" xfId="17117" xr:uid="{00000000-0005-0000-0000-0000DE420000}"/>
    <cellStyle name="Normal 2 4 3 4 3 6 2" xfId="17118" xr:uid="{00000000-0005-0000-0000-0000DF420000}"/>
    <cellStyle name="Normal 2 4 3 4 3 7" xfId="17119" xr:uid="{00000000-0005-0000-0000-0000E0420000}"/>
    <cellStyle name="Normal 2 4 3 4 4" xfId="17120" xr:uid="{00000000-0005-0000-0000-0000E1420000}"/>
    <cellStyle name="Normal 2 4 3 4 4 2" xfId="17121" xr:uid="{00000000-0005-0000-0000-0000E2420000}"/>
    <cellStyle name="Normal 2 4 3 4 4 2 2" xfId="17122" xr:uid="{00000000-0005-0000-0000-0000E3420000}"/>
    <cellStyle name="Normal 2 4 3 4 4 3" xfId="17123" xr:uid="{00000000-0005-0000-0000-0000E4420000}"/>
    <cellStyle name="Normal 2 4 3 4 5" xfId="17124" xr:uid="{00000000-0005-0000-0000-0000E5420000}"/>
    <cellStyle name="Normal 2 4 3 4 5 2" xfId="17125" xr:uid="{00000000-0005-0000-0000-0000E6420000}"/>
    <cellStyle name="Normal 2 4 3 4 5 2 2" xfId="17126" xr:uid="{00000000-0005-0000-0000-0000E7420000}"/>
    <cellStyle name="Normal 2 4 3 4 5 3" xfId="17127" xr:uid="{00000000-0005-0000-0000-0000E8420000}"/>
    <cellStyle name="Normal 2 4 3 4 6" xfId="17128" xr:uid="{00000000-0005-0000-0000-0000E9420000}"/>
    <cellStyle name="Normal 2 4 3 4 6 2" xfId="17129" xr:uid="{00000000-0005-0000-0000-0000EA420000}"/>
    <cellStyle name="Normal 2 4 3 4 6 2 2" xfId="17130" xr:uid="{00000000-0005-0000-0000-0000EB420000}"/>
    <cellStyle name="Normal 2 4 3 4 6 3" xfId="17131" xr:uid="{00000000-0005-0000-0000-0000EC420000}"/>
    <cellStyle name="Normal 2 4 3 4 7" xfId="17132" xr:uid="{00000000-0005-0000-0000-0000ED420000}"/>
    <cellStyle name="Normal 2 4 3 4 7 2" xfId="17133" xr:uid="{00000000-0005-0000-0000-0000EE420000}"/>
    <cellStyle name="Normal 2 4 3 4 8" xfId="17134" xr:uid="{00000000-0005-0000-0000-0000EF420000}"/>
    <cellStyle name="Normal 2 4 3 4 8 2" xfId="17135" xr:uid="{00000000-0005-0000-0000-0000F0420000}"/>
    <cellStyle name="Normal 2 4 3 4 9" xfId="17136" xr:uid="{00000000-0005-0000-0000-0000F1420000}"/>
    <cellStyle name="Normal 2 4 3 5" xfId="17137" xr:uid="{00000000-0005-0000-0000-0000F2420000}"/>
    <cellStyle name="Normal 2 4 3 5 2" xfId="17138" xr:uid="{00000000-0005-0000-0000-0000F3420000}"/>
    <cellStyle name="Normal 2 4 3 5 2 2" xfId="17139" xr:uid="{00000000-0005-0000-0000-0000F4420000}"/>
    <cellStyle name="Normal 2 4 3 5 2 2 2" xfId="17140" xr:uid="{00000000-0005-0000-0000-0000F5420000}"/>
    <cellStyle name="Normal 2 4 3 5 2 2 2 2" xfId="17141" xr:uid="{00000000-0005-0000-0000-0000F6420000}"/>
    <cellStyle name="Normal 2 4 3 5 2 2 3" xfId="17142" xr:uid="{00000000-0005-0000-0000-0000F7420000}"/>
    <cellStyle name="Normal 2 4 3 5 2 3" xfId="17143" xr:uid="{00000000-0005-0000-0000-0000F8420000}"/>
    <cellStyle name="Normal 2 4 3 5 2 3 2" xfId="17144" xr:uid="{00000000-0005-0000-0000-0000F9420000}"/>
    <cellStyle name="Normal 2 4 3 5 2 3 2 2" xfId="17145" xr:uid="{00000000-0005-0000-0000-0000FA420000}"/>
    <cellStyle name="Normal 2 4 3 5 2 3 3" xfId="17146" xr:uid="{00000000-0005-0000-0000-0000FB420000}"/>
    <cellStyle name="Normal 2 4 3 5 2 4" xfId="17147" xr:uid="{00000000-0005-0000-0000-0000FC420000}"/>
    <cellStyle name="Normal 2 4 3 5 2 4 2" xfId="17148" xr:uid="{00000000-0005-0000-0000-0000FD420000}"/>
    <cellStyle name="Normal 2 4 3 5 2 4 2 2" xfId="17149" xr:uid="{00000000-0005-0000-0000-0000FE420000}"/>
    <cellStyle name="Normal 2 4 3 5 2 4 3" xfId="17150" xr:uid="{00000000-0005-0000-0000-0000FF420000}"/>
    <cellStyle name="Normal 2 4 3 5 2 5" xfId="17151" xr:uid="{00000000-0005-0000-0000-000000430000}"/>
    <cellStyle name="Normal 2 4 3 5 2 5 2" xfId="17152" xr:uid="{00000000-0005-0000-0000-000001430000}"/>
    <cellStyle name="Normal 2 4 3 5 2 6" xfId="17153" xr:uid="{00000000-0005-0000-0000-000002430000}"/>
    <cellStyle name="Normal 2 4 3 5 2 6 2" xfId="17154" xr:uid="{00000000-0005-0000-0000-000003430000}"/>
    <cellStyle name="Normal 2 4 3 5 2 7" xfId="17155" xr:uid="{00000000-0005-0000-0000-000004430000}"/>
    <cellStyle name="Normal 2 4 3 5 3" xfId="17156" xr:uid="{00000000-0005-0000-0000-000005430000}"/>
    <cellStyle name="Normal 2 4 3 5 3 2" xfId="17157" xr:uid="{00000000-0005-0000-0000-000006430000}"/>
    <cellStyle name="Normal 2 4 3 5 3 2 2" xfId="17158" xr:uid="{00000000-0005-0000-0000-000007430000}"/>
    <cellStyle name="Normal 2 4 3 5 3 3" xfId="17159" xr:uid="{00000000-0005-0000-0000-000008430000}"/>
    <cellStyle name="Normal 2 4 3 5 4" xfId="17160" xr:uid="{00000000-0005-0000-0000-000009430000}"/>
    <cellStyle name="Normal 2 4 3 5 4 2" xfId="17161" xr:uid="{00000000-0005-0000-0000-00000A430000}"/>
    <cellStyle name="Normal 2 4 3 5 4 2 2" xfId="17162" xr:uid="{00000000-0005-0000-0000-00000B430000}"/>
    <cellStyle name="Normal 2 4 3 5 4 3" xfId="17163" xr:uid="{00000000-0005-0000-0000-00000C430000}"/>
    <cellStyle name="Normal 2 4 3 5 5" xfId="17164" xr:uid="{00000000-0005-0000-0000-00000D430000}"/>
    <cellStyle name="Normal 2 4 3 5 5 2" xfId="17165" xr:uid="{00000000-0005-0000-0000-00000E430000}"/>
    <cellStyle name="Normal 2 4 3 5 5 2 2" xfId="17166" xr:uid="{00000000-0005-0000-0000-00000F430000}"/>
    <cellStyle name="Normal 2 4 3 5 5 3" xfId="17167" xr:uid="{00000000-0005-0000-0000-000010430000}"/>
    <cellStyle name="Normal 2 4 3 5 6" xfId="17168" xr:uid="{00000000-0005-0000-0000-000011430000}"/>
    <cellStyle name="Normal 2 4 3 5 6 2" xfId="17169" xr:uid="{00000000-0005-0000-0000-000012430000}"/>
    <cellStyle name="Normal 2 4 3 5 7" xfId="17170" xr:uid="{00000000-0005-0000-0000-000013430000}"/>
    <cellStyle name="Normal 2 4 3 5 7 2" xfId="17171" xr:uid="{00000000-0005-0000-0000-000014430000}"/>
    <cellStyle name="Normal 2 4 3 5 8" xfId="17172" xr:uid="{00000000-0005-0000-0000-000015430000}"/>
    <cellStyle name="Normal 2 4 3 6" xfId="17173" xr:uid="{00000000-0005-0000-0000-000016430000}"/>
    <cellStyle name="Normal 2 4 3 6 2" xfId="17174" xr:uid="{00000000-0005-0000-0000-000017430000}"/>
    <cellStyle name="Normal 2 4 3 6 2 2" xfId="17175" xr:uid="{00000000-0005-0000-0000-000018430000}"/>
    <cellStyle name="Normal 2 4 3 6 2 2 2" xfId="17176" xr:uid="{00000000-0005-0000-0000-000019430000}"/>
    <cellStyle name="Normal 2 4 3 6 2 3" xfId="17177" xr:uid="{00000000-0005-0000-0000-00001A430000}"/>
    <cellStyle name="Normal 2 4 3 6 3" xfId="17178" xr:uid="{00000000-0005-0000-0000-00001B430000}"/>
    <cellStyle name="Normal 2 4 3 6 3 2" xfId="17179" xr:uid="{00000000-0005-0000-0000-00001C430000}"/>
    <cellStyle name="Normal 2 4 3 6 3 2 2" xfId="17180" xr:uid="{00000000-0005-0000-0000-00001D430000}"/>
    <cellStyle name="Normal 2 4 3 6 3 3" xfId="17181" xr:uid="{00000000-0005-0000-0000-00001E430000}"/>
    <cellStyle name="Normal 2 4 3 6 4" xfId="17182" xr:uid="{00000000-0005-0000-0000-00001F430000}"/>
    <cellStyle name="Normal 2 4 3 6 4 2" xfId="17183" xr:uid="{00000000-0005-0000-0000-000020430000}"/>
    <cellStyle name="Normal 2 4 3 6 4 2 2" xfId="17184" xr:uid="{00000000-0005-0000-0000-000021430000}"/>
    <cellStyle name="Normal 2 4 3 6 4 3" xfId="17185" xr:uid="{00000000-0005-0000-0000-000022430000}"/>
    <cellStyle name="Normal 2 4 3 6 5" xfId="17186" xr:uid="{00000000-0005-0000-0000-000023430000}"/>
    <cellStyle name="Normal 2 4 3 6 5 2" xfId="17187" xr:uid="{00000000-0005-0000-0000-000024430000}"/>
    <cellStyle name="Normal 2 4 3 6 6" xfId="17188" xr:uid="{00000000-0005-0000-0000-000025430000}"/>
    <cellStyle name="Normal 2 4 3 6 6 2" xfId="17189" xr:uid="{00000000-0005-0000-0000-000026430000}"/>
    <cellStyle name="Normal 2 4 3 6 7" xfId="17190" xr:uid="{00000000-0005-0000-0000-000027430000}"/>
    <cellStyle name="Normal 2 4 3 7" xfId="17191" xr:uid="{00000000-0005-0000-0000-000028430000}"/>
    <cellStyle name="Normal 2 4 3 7 2" xfId="17192" xr:uid="{00000000-0005-0000-0000-000029430000}"/>
    <cellStyle name="Normal 2 4 3 7 2 2" xfId="17193" xr:uid="{00000000-0005-0000-0000-00002A430000}"/>
    <cellStyle name="Normal 2 4 3 7 2 2 2" xfId="17194" xr:uid="{00000000-0005-0000-0000-00002B430000}"/>
    <cellStyle name="Normal 2 4 3 7 2 3" xfId="17195" xr:uid="{00000000-0005-0000-0000-00002C430000}"/>
    <cellStyle name="Normal 2 4 3 7 3" xfId="17196" xr:uid="{00000000-0005-0000-0000-00002D430000}"/>
    <cellStyle name="Normal 2 4 3 7 3 2" xfId="17197" xr:uid="{00000000-0005-0000-0000-00002E430000}"/>
    <cellStyle name="Normal 2 4 3 7 3 2 2" xfId="17198" xr:uid="{00000000-0005-0000-0000-00002F430000}"/>
    <cellStyle name="Normal 2 4 3 7 3 3" xfId="17199" xr:uid="{00000000-0005-0000-0000-000030430000}"/>
    <cellStyle name="Normal 2 4 3 7 4" xfId="17200" xr:uid="{00000000-0005-0000-0000-000031430000}"/>
    <cellStyle name="Normal 2 4 3 7 4 2" xfId="17201" xr:uid="{00000000-0005-0000-0000-000032430000}"/>
    <cellStyle name="Normal 2 4 3 7 4 2 2" xfId="17202" xr:uid="{00000000-0005-0000-0000-000033430000}"/>
    <cellStyle name="Normal 2 4 3 7 4 3" xfId="17203" xr:uid="{00000000-0005-0000-0000-000034430000}"/>
    <cellStyle name="Normal 2 4 3 7 5" xfId="17204" xr:uid="{00000000-0005-0000-0000-000035430000}"/>
    <cellStyle name="Normal 2 4 3 7 5 2" xfId="17205" xr:uid="{00000000-0005-0000-0000-000036430000}"/>
    <cellStyle name="Normal 2 4 3 7 6" xfId="17206" xr:uid="{00000000-0005-0000-0000-000037430000}"/>
    <cellStyle name="Normal 2 4 3 7 6 2" xfId="17207" xr:uid="{00000000-0005-0000-0000-000038430000}"/>
    <cellStyle name="Normal 2 4 3 7 7" xfId="17208" xr:uid="{00000000-0005-0000-0000-000039430000}"/>
    <cellStyle name="Normal 2 4 3 8" xfId="17209" xr:uid="{00000000-0005-0000-0000-00003A430000}"/>
    <cellStyle name="Normal 2 4 3 8 2" xfId="17210" xr:uid="{00000000-0005-0000-0000-00003B430000}"/>
    <cellStyle name="Normal 2 4 3 8 2 2" xfId="17211" xr:uid="{00000000-0005-0000-0000-00003C430000}"/>
    <cellStyle name="Normal 2 4 3 8 3" xfId="17212" xr:uid="{00000000-0005-0000-0000-00003D430000}"/>
    <cellStyle name="Normal 2 4 3 9" xfId="17213" xr:uid="{00000000-0005-0000-0000-00003E430000}"/>
    <cellStyle name="Normal 2 4 3 9 2" xfId="17214" xr:uid="{00000000-0005-0000-0000-00003F430000}"/>
    <cellStyle name="Normal 2 4 3 9 2 2" xfId="17215" xr:uid="{00000000-0005-0000-0000-000040430000}"/>
    <cellStyle name="Normal 2 4 3 9 3" xfId="17216" xr:uid="{00000000-0005-0000-0000-000041430000}"/>
    <cellStyle name="Normal 2 4 3_Confidential Information" xfId="17217" xr:uid="{00000000-0005-0000-0000-000042430000}"/>
    <cellStyle name="Normal 2 4 4" xfId="17218" xr:uid="{00000000-0005-0000-0000-000043430000}"/>
    <cellStyle name="Normal 2 4 4 10" xfId="17219" xr:uid="{00000000-0005-0000-0000-000044430000}"/>
    <cellStyle name="Normal 2 4 4 10 2" xfId="17220" xr:uid="{00000000-0005-0000-0000-000045430000}"/>
    <cellStyle name="Normal 2 4 4 11" xfId="17221" xr:uid="{00000000-0005-0000-0000-000046430000}"/>
    <cellStyle name="Normal 2 4 4 2" xfId="17222" xr:uid="{00000000-0005-0000-0000-000047430000}"/>
    <cellStyle name="Normal 2 4 4 2 2" xfId="17223" xr:uid="{00000000-0005-0000-0000-000048430000}"/>
    <cellStyle name="Normal 2 4 4 2 2 2" xfId="17224" xr:uid="{00000000-0005-0000-0000-000049430000}"/>
    <cellStyle name="Normal 2 4 4 2 2 2 2" xfId="17225" xr:uid="{00000000-0005-0000-0000-00004A430000}"/>
    <cellStyle name="Normal 2 4 4 2 2 2 2 2" xfId="17226" xr:uid="{00000000-0005-0000-0000-00004B430000}"/>
    <cellStyle name="Normal 2 4 4 2 2 2 3" xfId="17227" xr:uid="{00000000-0005-0000-0000-00004C430000}"/>
    <cellStyle name="Normal 2 4 4 2 2 3" xfId="17228" xr:uid="{00000000-0005-0000-0000-00004D430000}"/>
    <cellStyle name="Normal 2 4 4 2 2 3 2" xfId="17229" xr:uid="{00000000-0005-0000-0000-00004E430000}"/>
    <cellStyle name="Normal 2 4 4 2 2 3 2 2" xfId="17230" xr:uid="{00000000-0005-0000-0000-00004F430000}"/>
    <cellStyle name="Normal 2 4 4 2 2 3 3" xfId="17231" xr:uid="{00000000-0005-0000-0000-000050430000}"/>
    <cellStyle name="Normal 2 4 4 2 2 4" xfId="17232" xr:uid="{00000000-0005-0000-0000-000051430000}"/>
    <cellStyle name="Normal 2 4 4 2 2 4 2" xfId="17233" xr:uid="{00000000-0005-0000-0000-000052430000}"/>
    <cellStyle name="Normal 2 4 4 2 2 4 2 2" xfId="17234" xr:uid="{00000000-0005-0000-0000-000053430000}"/>
    <cellStyle name="Normal 2 4 4 2 2 4 3" xfId="17235" xr:uid="{00000000-0005-0000-0000-000054430000}"/>
    <cellStyle name="Normal 2 4 4 2 2 5" xfId="17236" xr:uid="{00000000-0005-0000-0000-000055430000}"/>
    <cellStyle name="Normal 2 4 4 2 2 5 2" xfId="17237" xr:uid="{00000000-0005-0000-0000-000056430000}"/>
    <cellStyle name="Normal 2 4 4 2 2 6" xfId="17238" xr:uid="{00000000-0005-0000-0000-000057430000}"/>
    <cellStyle name="Normal 2 4 4 2 2 6 2" xfId="17239" xr:uid="{00000000-0005-0000-0000-000058430000}"/>
    <cellStyle name="Normal 2 4 4 2 2 7" xfId="17240" xr:uid="{00000000-0005-0000-0000-000059430000}"/>
    <cellStyle name="Normal 2 4 4 2 3" xfId="17241" xr:uid="{00000000-0005-0000-0000-00005A430000}"/>
    <cellStyle name="Normal 2 4 4 2 3 2" xfId="17242" xr:uid="{00000000-0005-0000-0000-00005B430000}"/>
    <cellStyle name="Normal 2 4 4 2 3 2 2" xfId="17243" xr:uid="{00000000-0005-0000-0000-00005C430000}"/>
    <cellStyle name="Normal 2 4 4 2 3 2 2 2" xfId="17244" xr:uid="{00000000-0005-0000-0000-00005D430000}"/>
    <cellStyle name="Normal 2 4 4 2 3 2 3" xfId="17245" xr:uid="{00000000-0005-0000-0000-00005E430000}"/>
    <cellStyle name="Normal 2 4 4 2 3 3" xfId="17246" xr:uid="{00000000-0005-0000-0000-00005F430000}"/>
    <cellStyle name="Normal 2 4 4 2 3 3 2" xfId="17247" xr:uid="{00000000-0005-0000-0000-000060430000}"/>
    <cellStyle name="Normal 2 4 4 2 3 3 2 2" xfId="17248" xr:uid="{00000000-0005-0000-0000-000061430000}"/>
    <cellStyle name="Normal 2 4 4 2 3 3 3" xfId="17249" xr:uid="{00000000-0005-0000-0000-000062430000}"/>
    <cellStyle name="Normal 2 4 4 2 3 4" xfId="17250" xr:uid="{00000000-0005-0000-0000-000063430000}"/>
    <cellStyle name="Normal 2 4 4 2 3 4 2" xfId="17251" xr:uid="{00000000-0005-0000-0000-000064430000}"/>
    <cellStyle name="Normal 2 4 4 2 3 4 2 2" xfId="17252" xr:uid="{00000000-0005-0000-0000-000065430000}"/>
    <cellStyle name="Normal 2 4 4 2 3 4 3" xfId="17253" xr:uid="{00000000-0005-0000-0000-000066430000}"/>
    <cellStyle name="Normal 2 4 4 2 3 5" xfId="17254" xr:uid="{00000000-0005-0000-0000-000067430000}"/>
    <cellStyle name="Normal 2 4 4 2 3 5 2" xfId="17255" xr:uid="{00000000-0005-0000-0000-000068430000}"/>
    <cellStyle name="Normal 2 4 4 2 3 6" xfId="17256" xr:uid="{00000000-0005-0000-0000-000069430000}"/>
    <cellStyle name="Normal 2 4 4 2 3 6 2" xfId="17257" xr:uid="{00000000-0005-0000-0000-00006A430000}"/>
    <cellStyle name="Normal 2 4 4 2 3 7" xfId="17258" xr:uid="{00000000-0005-0000-0000-00006B430000}"/>
    <cellStyle name="Normal 2 4 4 2 4" xfId="17259" xr:uid="{00000000-0005-0000-0000-00006C430000}"/>
    <cellStyle name="Normal 2 4 4 2 4 2" xfId="17260" xr:uid="{00000000-0005-0000-0000-00006D430000}"/>
    <cellStyle name="Normal 2 4 4 2 4 2 2" xfId="17261" xr:uid="{00000000-0005-0000-0000-00006E430000}"/>
    <cellStyle name="Normal 2 4 4 2 4 3" xfId="17262" xr:uid="{00000000-0005-0000-0000-00006F430000}"/>
    <cellStyle name="Normal 2 4 4 2 5" xfId="17263" xr:uid="{00000000-0005-0000-0000-000070430000}"/>
    <cellStyle name="Normal 2 4 4 2 5 2" xfId="17264" xr:uid="{00000000-0005-0000-0000-000071430000}"/>
    <cellStyle name="Normal 2 4 4 2 5 2 2" xfId="17265" xr:uid="{00000000-0005-0000-0000-000072430000}"/>
    <cellStyle name="Normal 2 4 4 2 5 3" xfId="17266" xr:uid="{00000000-0005-0000-0000-000073430000}"/>
    <cellStyle name="Normal 2 4 4 2 6" xfId="17267" xr:uid="{00000000-0005-0000-0000-000074430000}"/>
    <cellStyle name="Normal 2 4 4 2 6 2" xfId="17268" xr:uid="{00000000-0005-0000-0000-000075430000}"/>
    <cellStyle name="Normal 2 4 4 2 6 2 2" xfId="17269" xr:uid="{00000000-0005-0000-0000-000076430000}"/>
    <cellStyle name="Normal 2 4 4 2 6 3" xfId="17270" xr:uid="{00000000-0005-0000-0000-000077430000}"/>
    <cellStyle name="Normal 2 4 4 2 7" xfId="17271" xr:uid="{00000000-0005-0000-0000-000078430000}"/>
    <cellStyle name="Normal 2 4 4 2 7 2" xfId="17272" xr:uid="{00000000-0005-0000-0000-000079430000}"/>
    <cellStyle name="Normal 2 4 4 2 8" xfId="17273" xr:uid="{00000000-0005-0000-0000-00007A430000}"/>
    <cellStyle name="Normal 2 4 4 2 8 2" xfId="17274" xr:uid="{00000000-0005-0000-0000-00007B430000}"/>
    <cellStyle name="Normal 2 4 4 2 9" xfId="17275" xr:uid="{00000000-0005-0000-0000-00007C430000}"/>
    <cellStyle name="Normal 2 4 4 3" xfId="17276" xr:uid="{00000000-0005-0000-0000-00007D430000}"/>
    <cellStyle name="Normal 2 4 4 3 2" xfId="17277" xr:uid="{00000000-0005-0000-0000-00007E430000}"/>
    <cellStyle name="Normal 2 4 4 3 2 2" xfId="17278" xr:uid="{00000000-0005-0000-0000-00007F430000}"/>
    <cellStyle name="Normal 2 4 4 3 2 2 2" xfId="17279" xr:uid="{00000000-0005-0000-0000-000080430000}"/>
    <cellStyle name="Normal 2 4 4 3 2 2 2 2" xfId="17280" xr:uid="{00000000-0005-0000-0000-000081430000}"/>
    <cellStyle name="Normal 2 4 4 3 2 2 3" xfId="17281" xr:uid="{00000000-0005-0000-0000-000082430000}"/>
    <cellStyle name="Normal 2 4 4 3 2 3" xfId="17282" xr:uid="{00000000-0005-0000-0000-000083430000}"/>
    <cellStyle name="Normal 2 4 4 3 2 3 2" xfId="17283" xr:uid="{00000000-0005-0000-0000-000084430000}"/>
    <cellStyle name="Normal 2 4 4 3 2 3 2 2" xfId="17284" xr:uid="{00000000-0005-0000-0000-000085430000}"/>
    <cellStyle name="Normal 2 4 4 3 2 3 3" xfId="17285" xr:uid="{00000000-0005-0000-0000-000086430000}"/>
    <cellStyle name="Normal 2 4 4 3 2 4" xfId="17286" xr:uid="{00000000-0005-0000-0000-000087430000}"/>
    <cellStyle name="Normal 2 4 4 3 2 4 2" xfId="17287" xr:uid="{00000000-0005-0000-0000-000088430000}"/>
    <cellStyle name="Normal 2 4 4 3 2 4 2 2" xfId="17288" xr:uid="{00000000-0005-0000-0000-000089430000}"/>
    <cellStyle name="Normal 2 4 4 3 2 4 3" xfId="17289" xr:uid="{00000000-0005-0000-0000-00008A430000}"/>
    <cellStyle name="Normal 2 4 4 3 2 5" xfId="17290" xr:uid="{00000000-0005-0000-0000-00008B430000}"/>
    <cellStyle name="Normal 2 4 4 3 2 5 2" xfId="17291" xr:uid="{00000000-0005-0000-0000-00008C430000}"/>
    <cellStyle name="Normal 2 4 4 3 2 6" xfId="17292" xr:uid="{00000000-0005-0000-0000-00008D430000}"/>
    <cellStyle name="Normal 2 4 4 3 2 6 2" xfId="17293" xr:uid="{00000000-0005-0000-0000-00008E430000}"/>
    <cellStyle name="Normal 2 4 4 3 2 7" xfId="17294" xr:uid="{00000000-0005-0000-0000-00008F430000}"/>
    <cellStyle name="Normal 2 4 4 3 3" xfId="17295" xr:uid="{00000000-0005-0000-0000-000090430000}"/>
    <cellStyle name="Normal 2 4 4 3 3 2" xfId="17296" xr:uid="{00000000-0005-0000-0000-000091430000}"/>
    <cellStyle name="Normal 2 4 4 3 3 2 2" xfId="17297" xr:uid="{00000000-0005-0000-0000-000092430000}"/>
    <cellStyle name="Normal 2 4 4 3 3 3" xfId="17298" xr:uid="{00000000-0005-0000-0000-000093430000}"/>
    <cellStyle name="Normal 2 4 4 3 4" xfId="17299" xr:uid="{00000000-0005-0000-0000-000094430000}"/>
    <cellStyle name="Normal 2 4 4 3 4 2" xfId="17300" xr:uid="{00000000-0005-0000-0000-000095430000}"/>
    <cellStyle name="Normal 2 4 4 3 4 2 2" xfId="17301" xr:uid="{00000000-0005-0000-0000-000096430000}"/>
    <cellStyle name="Normal 2 4 4 3 4 3" xfId="17302" xr:uid="{00000000-0005-0000-0000-000097430000}"/>
    <cellStyle name="Normal 2 4 4 3 5" xfId="17303" xr:uid="{00000000-0005-0000-0000-000098430000}"/>
    <cellStyle name="Normal 2 4 4 3 5 2" xfId="17304" xr:uid="{00000000-0005-0000-0000-000099430000}"/>
    <cellStyle name="Normal 2 4 4 3 5 2 2" xfId="17305" xr:uid="{00000000-0005-0000-0000-00009A430000}"/>
    <cellStyle name="Normal 2 4 4 3 5 3" xfId="17306" xr:uid="{00000000-0005-0000-0000-00009B430000}"/>
    <cellStyle name="Normal 2 4 4 3 6" xfId="17307" xr:uid="{00000000-0005-0000-0000-00009C430000}"/>
    <cellStyle name="Normal 2 4 4 3 6 2" xfId="17308" xr:uid="{00000000-0005-0000-0000-00009D430000}"/>
    <cellStyle name="Normal 2 4 4 3 7" xfId="17309" xr:uid="{00000000-0005-0000-0000-00009E430000}"/>
    <cellStyle name="Normal 2 4 4 3 7 2" xfId="17310" xr:uid="{00000000-0005-0000-0000-00009F430000}"/>
    <cellStyle name="Normal 2 4 4 3 8" xfId="17311" xr:uid="{00000000-0005-0000-0000-0000A0430000}"/>
    <cellStyle name="Normal 2 4 4 4" xfId="17312" xr:uid="{00000000-0005-0000-0000-0000A1430000}"/>
    <cellStyle name="Normal 2 4 4 4 2" xfId="17313" xr:uid="{00000000-0005-0000-0000-0000A2430000}"/>
    <cellStyle name="Normal 2 4 4 4 2 2" xfId="17314" xr:uid="{00000000-0005-0000-0000-0000A3430000}"/>
    <cellStyle name="Normal 2 4 4 4 2 2 2" xfId="17315" xr:uid="{00000000-0005-0000-0000-0000A4430000}"/>
    <cellStyle name="Normal 2 4 4 4 2 3" xfId="17316" xr:uid="{00000000-0005-0000-0000-0000A5430000}"/>
    <cellStyle name="Normal 2 4 4 4 3" xfId="17317" xr:uid="{00000000-0005-0000-0000-0000A6430000}"/>
    <cellStyle name="Normal 2 4 4 4 3 2" xfId="17318" xr:uid="{00000000-0005-0000-0000-0000A7430000}"/>
    <cellStyle name="Normal 2 4 4 4 3 2 2" xfId="17319" xr:uid="{00000000-0005-0000-0000-0000A8430000}"/>
    <cellStyle name="Normal 2 4 4 4 3 3" xfId="17320" xr:uid="{00000000-0005-0000-0000-0000A9430000}"/>
    <cellStyle name="Normal 2 4 4 4 4" xfId="17321" xr:uid="{00000000-0005-0000-0000-0000AA430000}"/>
    <cellStyle name="Normal 2 4 4 4 4 2" xfId="17322" xr:uid="{00000000-0005-0000-0000-0000AB430000}"/>
    <cellStyle name="Normal 2 4 4 4 4 2 2" xfId="17323" xr:uid="{00000000-0005-0000-0000-0000AC430000}"/>
    <cellStyle name="Normal 2 4 4 4 4 3" xfId="17324" xr:uid="{00000000-0005-0000-0000-0000AD430000}"/>
    <cellStyle name="Normal 2 4 4 4 5" xfId="17325" xr:uid="{00000000-0005-0000-0000-0000AE430000}"/>
    <cellStyle name="Normal 2 4 4 4 5 2" xfId="17326" xr:uid="{00000000-0005-0000-0000-0000AF430000}"/>
    <cellStyle name="Normal 2 4 4 4 6" xfId="17327" xr:uid="{00000000-0005-0000-0000-0000B0430000}"/>
    <cellStyle name="Normal 2 4 4 4 6 2" xfId="17328" xr:uid="{00000000-0005-0000-0000-0000B1430000}"/>
    <cellStyle name="Normal 2 4 4 4 7" xfId="17329" xr:uid="{00000000-0005-0000-0000-0000B2430000}"/>
    <cellStyle name="Normal 2 4 4 5" xfId="17330" xr:uid="{00000000-0005-0000-0000-0000B3430000}"/>
    <cellStyle name="Normal 2 4 4 5 2" xfId="17331" xr:uid="{00000000-0005-0000-0000-0000B4430000}"/>
    <cellStyle name="Normal 2 4 4 5 2 2" xfId="17332" xr:uid="{00000000-0005-0000-0000-0000B5430000}"/>
    <cellStyle name="Normal 2 4 4 5 2 2 2" xfId="17333" xr:uid="{00000000-0005-0000-0000-0000B6430000}"/>
    <cellStyle name="Normal 2 4 4 5 2 3" xfId="17334" xr:uid="{00000000-0005-0000-0000-0000B7430000}"/>
    <cellStyle name="Normal 2 4 4 5 3" xfId="17335" xr:uid="{00000000-0005-0000-0000-0000B8430000}"/>
    <cellStyle name="Normal 2 4 4 5 3 2" xfId="17336" xr:uid="{00000000-0005-0000-0000-0000B9430000}"/>
    <cellStyle name="Normal 2 4 4 5 3 2 2" xfId="17337" xr:uid="{00000000-0005-0000-0000-0000BA430000}"/>
    <cellStyle name="Normal 2 4 4 5 3 3" xfId="17338" xr:uid="{00000000-0005-0000-0000-0000BB430000}"/>
    <cellStyle name="Normal 2 4 4 5 4" xfId="17339" xr:uid="{00000000-0005-0000-0000-0000BC430000}"/>
    <cellStyle name="Normal 2 4 4 5 4 2" xfId="17340" xr:uid="{00000000-0005-0000-0000-0000BD430000}"/>
    <cellStyle name="Normal 2 4 4 5 4 2 2" xfId="17341" xr:uid="{00000000-0005-0000-0000-0000BE430000}"/>
    <cellStyle name="Normal 2 4 4 5 4 3" xfId="17342" xr:uid="{00000000-0005-0000-0000-0000BF430000}"/>
    <cellStyle name="Normal 2 4 4 5 5" xfId="17343" xr:uid="{00000000-0005-0000-0000-0000C0430000}"/>
    <cellStyle name="Normal 2 4 4 5 5 2" xfId="17344" xr:uid="{00000000-0005-0000-0000-0000C1430000}"/>
    <cellStyle name="Normal 2 4 4 5 6" xfId="17345" xr:uid="{00000000-0005-0000-0000-0000C2430000}"/>
    <cellStyle name="Normal 2 4 4 5 6 2" xfId="17346" xr:uid="{00000000-0005-0000-0000-0000C3430000}"/>
    <cellStyle name="Normal 2 4 4 5 7" xfId="17347" xr:uid="{00000000-0005-0000-0000-0000C4430000}"/>
    <cellStyle name="Normal 2 4 4 6" xfId="17348" xr:uid="{00000000-0005-0000-0000-0000C5430000}"/>
    <cellStyle name="Normal 2 4 4 6 2" xfId="17349" xr:uid="{00000000-0005-0000-0000-0000C6430000}"/>
    <cellStyle name="Normal 2 4 4 6 2 2" xfId="17350" xr:uid="{00000000-0005-0000-0000-0000C7430000}"/>
    <cellStyle name="Normal 2 4 4 6 3" xfId="17351" xr:uid="{00000000-0005-0000-0000-0000C8430000}"/>
    <cellStyle name="Normal 2 4 4 7" xfId="17352" xr:uid="{00000000-0005-0000-0000-0000C9430000}"/>
    <cellStyle name="Normal 2 4 4 7 2" xfId="17353" xr:uid="{00000000-0005-0000-0000-0000CA430000}"/>
    <cellStyle name="Normal 2 4 4 7 2 2" xfId="17354" xr:uid="{00000000-0005-0000-0000-0000CB430000}"/>
    <cellStyle name="Normal 2 4 4 7 3" xfId="17355" xr:uid="{00000000-0005-0000-0000-0000CC430000}"/>
    <cellStyle name="Normal 2 4 4 8" xfId="17356" xr:uid="{00000000-0005-0000-0000-0000CD430000}"/>
    <cellStyle name="Normal 2 4 4 8 2" xfId="17357" xr:uid="{00000000-0005-0000-0000-0000CE430000}"/>
    <cellStyle name="Normal 2 4 4 8 2 2" xfId="17358" xr:uid="{00000000-0005-0000-0000-0000CF430000}"/>
    <cellStyle name="Normal 2 4 4 8 3" xfId="17359" xr:uid="{00000000-0005-0000-0000-0000D0430000}"/>
    <cellStyle name="Normal 2 4 4 9" xfId="17360" xr:uid="{00000000-0005-0000-0000-0000D1430000}"/>
    <cellStyle name="Normal 2 4 4 9 2" xfId="17361" xr:uid="{00000000-0005-0000-0000-0000D2430000}"/>
    <cellStyle name="Normal 2 4 5" xfId="17362" xr:uid="{00000000-0005-0000-0000-0000D3430000}"/>
    <cellStyle name="Normal 2 4 5 10" xfId="17363" xr:uid="{00000000-0005-0000-0000-0000D4430000}"/>
    <cellStyle name="Normal 2 4 5 10 2" xfId="17364" xr:uid="{00000000-0005-0000-0000-0000D5430000}"/>
    <cellStyle name="Normal 2 4 5 11" xfId="17365" xr:uid="{00000000-0005-0000-0000-0000D6430000}"/>
    <cellStyle name="Normal 2 4 5 2" xfId="17366" xr:uid="{00000000-0005-0000-0000-0000D7430000}"/>
    <cellStyle name="Normal 2 4 5 2 2" xfId="17367" xr:uid="{00000000-0005-0000-0000-0000D8430000}"/>
    <cellStyle name="Normal 2 4 5 2 2 2" xfId="17368" xr:uid="{00000000-0005-0000-0000-0000D9430000}"/>
    <cellStyle name="Normal 2 4 5 2 2 2 2" xfId="17369" xr:uid="{00000000-0005-0000-0000-0000DA430000}"/>
    <cellStyle name="Normal 2 4 5 2 2 2 2 2" xfId="17370" xr:uid="{00000000-0005-0000-0000-0000DB430000}"/>
    <cellStyle name="Normal 2 4 5 2 2 2 3" xfId="17371" xr:uid="{00000000-0005-0000-0000-0000DC430000}"/>
    <cellStyle name="Normal 2 4 5 2 2 3" xfId="17372" xr:uid="{00000000-0005-0000-0000-0000DD430000}"/>
    <cellStyle name="Normal 2 4 5 2 2 3 2" xfId="17373" xr:uid="{00000000-0005-0000-0000-0000DE430000}"/>
    <cellStyle name="Normal 2 4 5 2 2 3 2 2" xfId="17374" xr:uid="{00000000-0005-0000-0000-0000DF430000}"/>
    <cellStyle name="Normal 2 4 5 2 2 3 3" xfId="17375" xr:uid="{00000000-0005-0000-0000-0000E0430000}"/>
    <cellStyle name="Normal 2 4 5 2 2 4" xfId="17376" xr:uid="{00000000-0005-0000-0000-0000E1430000}"/>
    <cellStyle name="Normal 2 4 5 2 2 4 2" xfId="17377" xr:uid="{00000000-0005-0000-0000-0000E2430000}"/>
    <cellStyle name="Normal 2 4 5 2 2 4 2 2" xfId="17378" xr:uid="{00000000-0005-0000-0000-0000E3430000}"/>
    <cellStyle name="Normal 2 4 5 2 2 4 3" xfId="17379" xr:uid="{00000000-0005-0000-0000-0000E4430000}"/>
    <cellStyle name="Normal 2 4 5 2 2 5" xfId="17380" xr:uid="{00000000-0005-0000-0000-0000E5430000}"/>
    <cellStyle name="Normal 2 4 5 2 2 5 2" xfId="17381" xr:uid="{00000000-0005-0000-0000-0000E6430000}"/>
    <cellStyle name="Normal 2 4 5 2 2 6" xfId="17382" xr:uid="{00000000-0005-0000-0000-0000E7430000}"/>
    <cellStyle name="Normal 2 4 5 2 2 6 2" xfId="17383" xr:uid="{00000000-0005-0000-0000-0000E8430000}"/>
    <cellStyle name="Normal 2 4 5 2 2 7" xfId="17384" xr:uid="{00000000-0005-0000-0000-0000E9430000}"/>
    <cellStyle name="Normal 2 4 5 2 3" xfId="17385" xr:uid="{00000000-0005-0000-0000-0000EA430000}"/>
    <cellStyle name="Normal 2 4 5 2 3 2" xfId="17386" xr:uid="{00000000-0005-0000-0000-0000EB430000}"/>
    <cellStyle name="Normal 2 4 5 2 3 2 2" xfId="17387" xr:uid="{00000000-0005-0000-0000-0000EC430000}"/>
    <cellStyle name="Normal 2 4 5 2 3 2 2 2" xfId="17388" xr:uid="{00000000-0005-0000-0000-0000ED430000}"/>
    <cellStyle name="Normal 2 4 5 2 3 2 3" xfId="17389" xr:uid="{00000000-0005-0000-0000-0000EE430000}"/>
    <cellStyle name="Normal 2 4 5 2 3 3" xfId="17390" xr:uid="{00000000-0005-0000-0000-0000EF430000}"/>
    <cellStyle name="Normal 2 4 5 2 3 3 2" xfId="17391" xr:uid="{00000000-0005-0000-0000-0000F0430000}"/>
    <cellStyle name="Normal 2 4 5 2 3 3 2 2" xfId="17392" xr:uid="{00000000-0005-0000-0000-0000F1430000}"/>
    <cellStyle name="Normal 2 4 5 2 3 3 3" xfId="17393" xr:uid="{00000000-0005-0000-0000-0000F2430000}"/>
    <cellStyle name="Normal 2 4 5 2 3 4" xfId="17394" xr:uid="{00000000-0005-0000-0000-0000F3430000}"/>
    <cellStyle name="Normal 2 4 5 2 3 4 2" xfId="17395" xr:uid="{00000000-0005-0000-0000-0000F4430000}"/>
    <cellStyle name="Normal 2 4 5 2 3 4 2 2" xfId="17396" xr:uid="{00000000-0005-0000-0000-0000F5430000}"/>
    <cellStyle name="Normal 2 4 5 2 3 4 3" xfId="17397" xr:uid="{00000000-0005-0000-0000-0000F6430000}"/>
    <cellStyle name="Normal 2 4 5 2 3 5" xfId="17398" xr:uid="{00000000-0005-0000-0000-0000F7430000}"/>
    <cellStyle name="Normal 2 4 5 2 3 5 2" xfId="17399" xr:uid="{00000000-0005-0000-0000-0000F8430000}"/>
    <cellStyle name="Normal 2 4 5 2 3 6" xfId="17400" xr:uid="{00000000-0005-0000-0000-0000F9430000}"/>
    <cellStyle name="Normal 2 4 5 2 3 6 2" xfId="17401" xr:uid="{00000000-0005-0000-0000-0000FA430000}"/>
    <cellStyle name="Normal 2 4 5 2 3 7" xfId="17402" xr:uid="{00000000-0005-0000-0000-0000FB430000}"/>
    <cellStyle name="Normal 2 4 5 2 4" xfId="17403" xr:uid="{00000000-0005-0000-0000-0000FC430000}"/>
    <cellStyle name="Normal 2 4 5 2 4 2" xfId="17404" xr:uid="{00000000-0005-0000-0000-0000FD430000}"/>
    <cellStyle name="Normal 2 4 5 2 4 2 2" xfId="17405" xr:uid="{00000000-0005-0000-0000-0000FE430000}"/>
    <cellStyle name="Normal 2 4 5 2 4 3" xfId="17406" xr:uid="{00000000-0005-0000-0000-0000FF430000}"/>
    <cellStyle name="Normal 2 4 5 2 5" xfId="17407" xr:uid="{00000000-0005-0000-0000-000000440000}"/>
    <cellStyle name="Normal 2 4 5 2 5 2" xfId="17408" xr:uid="{00000000-0005-0000-0000-000001440000}"/>
    <cellStyle name="Normal 2 4 5 2 5 2 2" xfId="17409" xr:uid="{00000000-0005-0000-0000-000002440000}"/>
    <cellStyle name="Normal 2 4 5 2 5 3" xfId="17410" xr:uid="{00000000-0005-0000-0000-000003440000}"/>
    <cellStyle name="Normal 2 4 5 2 6" xfId="17411" xr:uid="{00000000-0005-0000-0000-000004440000}"/>
    <cellStyle name="Normal 2 4 5 2 6 2" xfId="17412" xr:uid="{00000000-0005-0000-0000-000005440000}"/>
    <cellStyle name="Normal 2 4 5 2 6 2 2" xfId="17413" xr:uid="{00000000-0005-0000-0000-000006440000}"/>
    <cellStyle name="Normal 2 4 5 2 6 3" xfId="17414" xr:uid="{00000000-0005-0000-0000-000007440000}"/>
    <cellStyle name="Normal 2 4 5 2 7" xfId="17415" xr:uid="{00000000-0005-0000-0000-000008440000}"/>
    <cellStyle name="Normal 2 4 5 2 7 2" xfId="17416" xr:uid="{00000000-0005-0000-0000-000009440000}"/>
    <cellStyle name="Normal 2 4 5 2 8" xfId="17417" xr:uid="{00000000-0005-0000-0000-00000A440000}"/>
    <cellStyle name="Normal 2 4 5 2 8 2" xfId="17418" xr:uid="{00000000-0005-0000-0000-00000B440000}"/>
    <cellStyle name="Normal 2 4 5 2 9" xfId="17419" xr:uid="{00000000-0005-0000-0000-00000C440000}"/>
    <cellStyle name="Normal 2 4 5 3" xfId="17420" xr:uid="{00000000-0005-0000-0000-00000D440000}"/>
    <cellStyle name="Normal 2 4 5 3 2" xfId="17421" xr:uid="{00000000-0005-0000-0000-00000E440000}"/>
    <cellStyle name="Normal 2 4 5 3 2 2" xfId="17422" xr:uid="{00000000-0005-0000-0000-00000F440000}"/>
    <cellStyle name="Normal 2 4 5 3 2 2 2" xfId="17423" xr:uid="{00000000-0005-0000-0000-000010440000}"/>
    <cellStyle name="Normal 2 4 5 3 2 2 2 2" xfId="17424" xr:uid="{00000000-0005-0000-0000-000011440000}"/>
    <cellStyle name="Normal 2 4 5 3 2 2 3" xfId="17425" xr:uid="{00000000-0005-0000-0000-000012440000}"/>
    <cellStyle name="Normal 2 4 5 3 2 3" xfId="17426" xr:uid="{00000000-0005-0000-0000-000013440000}"/>
    <cellStyle name="Normal 2 4 5 3 2 3 2" xfId="17427" xr:uid="{00000000-0005-0000-0000-000014440000}"/>
    <cellStyle name="Normal 2 4 5 3 2 3 2 2" xfId="17428" xr:uid="{00000000-0005-0000-0000-000015440000}"/>
    <cellStyle name="Normal 2 4 5 3 2 3 3" xfId="17429" xr:uid="{00000000-0005-0000-0000-000016440000}"/>
    <cellStyle name="Normal 2 4 5 3 2 4" xfId="17430" xr:uid="{00000000-0005-0000-0000-000017440000}"/>
    <cellStyle name="Normal 2 4 5 3 2 4 2" xfId="17431" xr:uid="{00000000-0005-0000-0000-000018440000}"/>
    <cellStyle name="Normal 2 4 5 3 2 4 2 2" xfId="17432" xr:uid="{00000000-0005-0000-0000-000019440000}"/>
    <cellStyle name="Normal 2 4 5 3 2 4 3" xfId="17433" xr:uid="{00000000-0005-0000-0000-00001A440000}"/>
    <cellStyle name="Normal 2 4 5 3 2 5" xfId="17434" xr:uid="{00000000-0005-0000-0000-00001B440000}"/>
    <cellStyle name="Normal 2 4 5 3 2 5 2" xfId="17435" xr:uid="{00000000-0005-0000-0000-00001C440000}"/>
    <cellStyle name="Normal 2 4 5 3 2 6" xfId="17436" xr:uid="{00000000-0005-0000-0000-00001D440000}"/>
    <cellStyle name="Normal 2 4 5 3 2 6 2" xfId="17437" xr:uid="{00000000-0005-0000-0000-00001E440000}"/>
    <cellStyle name="Normal 2 4 5 3 2 7" xfId="17438" xr:uid="{00000000-0005-0000-0000-00001F440000}"/>
    <cellStyle name="Normal 2 4 5 3 3" xfId="17439" xr:uid="{00000000-0005-0000-0000-000020440000}"/>
    <cellStyle name="Normal 2 4 5 3 3 2" xfId="17440" xr:uid="{00000000-0005-0000-0000-000021440000}"/>
    <cellStyle name="Normal 2 4 5 3 3 2 2" xfId="17441" xr:uid="{00000000-0005-0000-0000-000022440000}"/>
    <cellStyle name="Normal 2 4 5 3 3 3" xfId="17442" xr:uid="{00000000-0005-0000-0000-000023440000}"/>
    <cellStyle name="Normal 2 4 5 3 4" xfId="17443" xr:uid="{00000000-0005-0000-0000-000024440000}"/>
    <cellStyle name="Normal 2 4 5 3 4 2" xfId="17444" xr:uid="{00000000-0005-0000-0000-000025440000}"/>
    <cellStyle name="Normal 2 4 5 3 4 2 2" xfId="17445" xr:uid="{00000000-0005-0000-0000-000026440000}"/>
    <cellStyle name="Normal 2 4 5 3 4 3" xfId="17446" xr:uid="{00000000-0005-0000-0000-000027440000}"/>
    <cellStyle name="Normal 2 4 5 3 5" xfId="17447" xr:uid="{00000000-0005-0000-0000-000028440000}"/>
    <cellStyle name="Normal 2 4 5 3 5 2" xfId="17448" xr:uid="{00000000-0005-0000-0000-000029440000}"/>
    <cellStyle name="Normal 2 4 5 3 5 2 2" xfId="17449" xr:uid="{00000000-0005-0000-0000-00002A440000}"/>
    <cellStyle name="Normal 2 4 5 3 5 3" xfId="17450" xr:uid="{00000000-0005-0000-0000-00002B440000}"/>
    <cellStyle name="Normal 2 4 5 3 6" xfId="17451" xr:uid="{00000000-0005-0000-0000-00002C440000}"/>
    <cellStyle name="Normal 2 4 5 3 6 2" xfId="17452" xr:uid="{00000000-0005-0000-0000-00002D440000}"/>
    <cellStyle name="Normal 2 4 5 3 7" xfId="17453" xr:uid="{00000000-0005-0000-0000-00002E440000}"/>
    <cellStyle name="Normal 2 4 5 3 7 2" xfId="17454" xr:uid="{00000000-0005-0000-0000-00002F440000}"/>
    <cellStyle name="Normal 2 4 5 3 8" xfId="17455" xr:uid="{00000000-0005-0000-0000-000030440000}"/>
    <cellStyle name="Normal 2 4 5 4" xfId="17456" xr:uid="{00000000-0005-0000-0000-000031440000}"/>
    <cellStyle name="Normal 2 4 5 4 2" xfId="17457" xr:uid="{00000000-0005-0000-0000-000032440000}"/>
    <cellStyle name="Normal 2 4 5 4 2 2" xfId="17458" xr:uid="{00000000-0005-0000-0000-000033440000}"/>
    <cellStyle name="Normal 2 4 5 4 2 2 2" xfId="17459" xr:uid="{00000000-0005-0000-0000-000034440000}"/>
    <cellStyle name="Normal 2 4 5 4 2 3" xfId="17460" xr:uid="{00000000-0005-0000-0000-000035440000}"/>
    <cellStyle name="Normal 2 4 5 4 3" xfId="17461" xr:uid="{00000000-0005-0000-0000-000036440000}"/>
    <cellStyle name="Normal 2 4 5 4 3 2" xfId="17462" xr:uid="{00000000-0005-0000-0000-000037440000}"/>
    <cellStyle name="Normal 2 4 5 4 3 2 2" xfId="17463" xr:uid="{00000000-0005-0000-0000-000038440000}"/>
    <cellStyle name="Normal 2 4 5 4 3 3" xfId="17464" xr:uid="{00000000-0005-0000-0000-000039440000}"/>
    <cellStyle name="Normal 2 4 5 4 4" xfId="17465" xr:uid="{00000000-0005-0000-0000-00003A440000}"/>
    <cellStyle name="Normal 2 4 5 4 4 2" xfId="17466" xr:uid="{00000000-0005-0000-0000-00003B440000}"/>
    <cellStyle name="Normal 2 4 5 4 4 2 2" xfId="17467" xr:uid="{00000000-0005-0000-0000-00003C440000}"/>
    <cellStyle name="Normal 2 4 5 4 4 3" xfId="17468" xr:uid="{00000000-0005-0000-0000-00003D440000}"/>
    <cellStyle name="Normal 2 4 5 4 5" xfId="17469" xr:uid="{00000000-0005-0000-0000-00003E440000}"/>
    <cellStyle name="Normal 2 4 5 4 5 2" xfId="17470" xr:uid="{00000000-0005-0000-0000-00003F440000}"/>
    <cellStyle name="Normal 2 4 5 4 6" xfId="17471" xr:uid="{00000000-0005-0000-0000-000040440000}"/>
    <cellStyle name="Normal 2 4 5 4 6 2" xfId="17472" xr:uid="{00000000-0005-0000-0000-000041440000}"/>
    <cellStyle name="Normal 2 4 5 4 7" xfId="17473" xr:uid="{00000000-0005-0000-0000-000042440000}"/>
    <cellStyle name="Normal 2 4 5 5" xfId="17474" xr:uid="{00000000-0005-0000-0000-000043440000}"/>
    <cellStyle name="Normal 2 4 5 5 2" xfId="17475" xr:uid="{00000000-0005-0000-0000-000044440000}"/>
    <cellStyle name="Normal 2 4 5 5 2 2" xfId="17476" xr:uid="{00000000-0005-0000-0000-000045440000}"/>
    <cellStyle name="Normal 2 4 5 5 2 2 2" xfId="17477" xr:uid="{00000000-0005-0000-0000-000046440000}"/>
    <cellStyle name="Normal 2 4 5 5 2 3" xfId="17478" xr:uid="{00000000-0005-0000-0000-000047440000}"/>
    <cellStyle name="Normal 2 4 5 5 3" xfId="17479" xr:uid="{00000000-0005-0000-0000-000048440000}"/>
    <cellStyle name="Normal 2 4 5 5 3 2" xfId="17480" xr:uid="{00000000-0005-0000-0000-000049440000}"/>
    <cellStyle name="Normal 2 4 5 5 3 2 2" xfId="17481" xr:uid="{00000000-0005-0000-0000-00004A440000}"/>
    <cellStyle name="Normal 2 4 5 5 3 3" xfId="17482" xr:uid="{00000000-0005-0000-0000-00004B440000}"/>
    <cellStyle name="Normal 2 4 5 5 4" xfId="17483" xr:uid="{00000000-0005-0000-0000-00004C440000}"/>
    <cellStyle name="Normal 2 4 5 5 4 2" xfId="17484" xr:uid="{00000000-0005-0000-0000-00004D440000}"/>
    <cellStyle name="Normal 2 4 5 5 4 2 2" xfId="17485" xr:uid="{00000000-0005-0000-0000-00004E440000}"/>
    <cellStyle name="Normal 2 4 5 5 4 3" xfId="17486" xr:uid="{00000000-0005-0000-0000-00004F440000}"/>
    <cellStyle name="Normal 2 4 5 5 5" xfId="17487" xr:uid="{00000000-0005-0000-0000-000050440000}"/>
    <cellStyle name="Normal 2 4 5 5 5 2" xfId="17488" xr:uid="{00000000-0005-0000-0000-000051440000}"/>
    <cellStyle name="Normal 2 4 5 5 6" xfId="17489" xr:uid="{00000000-0005-0000-0000-000052440000}"/>
    <cellStyle name="Normal 2 4 5 5 6 2" xfId="17490" xr:uid="{00000000-0005-0000-0000-000053440000}"/>
    <cellStyle name="Normal 2 4 5 5 7" xfId="17491" xr:uid="{00000000-0005-0000-0000-000054440000}"/>
    <cellStyle name="Normal 2 4 5 6" xfId="17492" xr:uid="{00000000-0005-0000-0000-000055440000}"/>
    <cellStyle name="Normal 2 4 5 6 2" xfId="17493" xr:uid="{00000000-0005-0000-0000-000056440000}"/>
    <cellStyle name="Normal 2 4 5 6 2 2" xfId="17494" xr:uid="{00000000-0005-0000-0000-000057440000}"/>
    <cellStyle name="Normal 2 4 5 6 3" xfId="17495" xr:uid="{00000000-0005-0000-0000-000058440000}"/>
    <cellStyle name="Normal 2 4 5 7" xfId="17496" xr:uid="{00000000-0005-0000-0000-000059440000}"/>
    <cellStyle name="Normal 2 4 5 7 2" xfId="17497" xr:uid="{00000000-0005-0000-0000-00005A440000}"/>
    <cellStyle name="Normal 2 4 5 7 2 2" xfId="17498" xr:uid="{00000000-0005-0000-0000-00005B440000}"/>
    <cellStyle name="Normal 2 4 5 7 3" xfId="17499" xr:uid="{00000000-0005-0000-0000-00005C440000}"/>
    <cellStyle name="Normal 2 4 5 8" xfId="17500" xr:uid="{00000000-0005-0000-0000-00005D440000}"/>
    <cellStyle name="Normal 2 4 5 8 2" xfId="17501" xr:uid="{00000000-0005-0000-0000-00005E440000}"/>
    <cellStyle name="Normal 2 4 5 8 2 2" xfId="17502" xr:uid="{00000000-0005-0000-0000-00005F440000}"/>
    <cellStyle name="Normal 2 4 5 8 3" xfId="17503" xr:uid="{00000000-0005-0000-0000-000060440000}"/>
    <cellStyle name="Normal 2 4 5 9" xfId="17504" xr:uid="{00000000-0005-0000-0000-000061440000}"/>
    <cellStyle name="Normal 2 4 5 9 2" xfId="17505" xr:uid="{00000000-0005-0000-0000-000062440000}"/>
    <cellStyle name="Normal 2 4 6" xfId="17506" xr:uid="{00000000-0005-0000-0000-000063440000}"/>
    <cellStyle name="Normal 2 4 6 2" xfId="17507" xr:uid="{00000000-0005-0000-0000-000064440000}"/>
    <cellStyle name="Normal 2 4 6 2 2" xfId="17508" xr:uid="{00000000-0005-0000-0000-000065440000}"/>
    <cellStyle name="Normal 2 4 6 2 2 2" xfId="17509" xr:uid="{00000000-0005-0000-0000-000066440000}"/>
    <cellStyle name="Normal 2 4 6 2 2 2 2" xfId="17510" xr:uid="{00000000-0005-0000-0000-000067440000}"/>
    <cellStyle name="Normal 2 4 6 2 2 3" xfId="17511" xr:uid="{00000000-0005-0000-0000-000068440000}"/>
    <cellStyle name="Normal 2 4 6 2 3" xfId="17512" xr:uid="{00000000-0005-0000-0000-000069440000}"/>
    <cellStyle name="Normal 2 4 6 2 3 2" xfId="17513" xr:uid="{00000000-0005-0000-0000-00006A440000}"/>
    <cellStyle name="Normal 2 4 6 2 3 2 2" xfId="17514" xr:uid="{00000000-0005-0000-0000-00006B440000}"/>
    <cellStyle name="Normal 2 4 6 2 3 3" xfId="17515" xr:uid="{00000000-0005-0000-0000-00006C440000}"/>
    <cellStyle name="Normal 2 4 6 2 4" xfId="17516" xr:uid="{00000000-0005-0000-0000-00006D440000}"/>
    <cellStyle name="Normal 2 4 6 2 4 2" xfId="17517" xr:uid="{00000000-0005-0000-0000-00006E440000}"/>
    <cellStyle name="Normal 2 4 6 2 4 2 2" xfId="17518" xr:uid="{00000000-0005-0000-0000-00006F440000}"/>
    <cellStyle name="Normal 2 4 6 2 4 3" xfId="17519" xr:uid="{00000000-0005-0000-0000-000070440000}"/>
    <cellStyle name="Normal 2 4 6 2 5" xfId="17520" xr:uid="{00000000-0005-0000-0000-000071440000}"/>
    <cellStyle name="Normal 2 4 6 2 5 2" xfId="17521" xr:uid="{00000000-0005-0000-0000-000072440000}"/>
    <cellStyle name="Normal 2 4 6 2 6" xfId="17522" xr:uid="{00000000-0005-0000-0000-000073440000}"/>
    <cellStyle name="Normal 2 4 6 2 6 2" xfId="17523" xr:uid="{00000000-0005-0000-0000-000074440000}"/>
    <cellStyle name="Normal 2 4 6 2 7" xfId="17524" xr:uid="{00000000-0005-0000-0000-000075440000}"/>
    <cellStyle name="Normal 2 4 6 3" xfId="17525" xr:uid="{00000000-0005-0000-0000-000076440000}"/>
    <cellStyle name="Normal 2 4 6 3 2" xfId="17526" xr:uid="{00000000-0005-0000-0000-000077440000}"/>
    <cellStyle name="Normal 2 4 6 3 2 2" xfId="17527" xr:uid="{00000000-0005-0000-0000-000078440000}"/>
    <cellStyle name="Normal 2 4 6 3 2 2 2" xfId="17528" xr:uid="{00000000-0005-0000-0000-000079440000}"/>
    <cellStyle name="Normal 2 4 6 3 2 3" xfId="17529" xr:uid="{00000000-0005-0000-0000-00007A440000}"/>
    <cellStyle name="Normal 2 4 6 3 3" xfId="17530" xr:uid="{00000000-0005-0000-0000-00007B440000}"/>
    <cellStyle name="Normal 2 4 6 3 3 2" xfId="17531" xr:uid="{00000000-0005-0000-0000-00007C440000}"/>
    <cellStyle name="Normal 2 4 6 3 3 2 2" xfId="17532" xr:uid="{00000000-0005-0000-0000-00007D440000}"/>
    <cellStyle name="Normal 2 4 6 3 3 3" xfId="17533" xr:uid="{00000000-0005-0000-0000-00007E440000}"/>
    <cellStyle name="Normal 2 4 6 3 4" xfId="17534" xr:uid="{00000000-0005-0000-0000-00007F440000}"/>
    <cellStyle name="Normal 2 4 6 3 4 2" xfId="17535" xr:uid="{00000000-0005-0000-0000-000080440000}"/>
    <cellStyle name="Normal 2 4 6 3 4 2 2" xfId="17536" xr:uid="{00000000-0005-0000-0000-000081440000}"/>
    <cellStyle name="Normal 2 4 6 3 4 3" xfId="17537" xr:uid="{00000000-0005-0000-0000-000082440000}"/>
    <cellStyle name="Normal 2 4 6 3 5" xfId="17538" xr:uid="{00000000-0005-0000-0000-000083440000}"/>
    <cellStyle name="Normal 2 4 6 3 5 2" xfId="17539" xr:uid="{00000000-0005-0000-0000-000084440000}"/>
    <cellStyle name="Normal 2 4 6 3 6" xfId="17540" xr:uid="{00000000-0005-0000-0000-000085440000}"/>
    <cellStyle name="Normal 2 4 6 3 6 2" xfId="17541" xr:uid="{00000000-0005-0000-0000-000086440000}"/>
    <cellStyle name="Normal 2 4 6 3 7" xfId="17542" xr:uid="{00000000-0005-0000-0000-000087440000}"/>
    <cellStyle name="Normal 2 4 6 4" xfId="17543" xr:uid="{00000000-0005-0000-0000-000088440000}"/>
    <cellStyle name="Normal 2 4 6 4 2" xfId="17544" xr:uid="{00000000-0005-0000-0000-000089440000}"/>
    <cellStyle name="Normal 2 4 6 4 2 2" xfId="17545" xr:uid="{00000000-0005-0000-0000-00008A440000}"/>
    <cellStyle name="Normal 2 4 6 4 3" xfId="17546" xr:uid="{00000000-0005-0000-0000-00008B440000}"/>
    <cellStyle name="Normal 2 4 6 5" xfId="17547" xr:uid="{00000000-0005-0000-0000-00008C440000}"/>
    <cellStyle name="Normal 2 4 6 5 2" xfId="17548" xr:uid="{00000000-0005-0000-0000-00008D440000}"/>
    <cellStyle name="Normal 2 4 6 5 2 2" xfId="17549" xr:uid="{00000000-0005-0000-0000-00008E440000}"/>
    <cellStyle name="Normal 2 4 6 5 3" xfId="17550" xr:uid="{00000000-0005-0000-0000-00008F440000}"/>
    <cellStyle name="Normal 2 4 6 6" xfId="17551" xr:uid="{00000000-0005-0000-0000-000090440000}"/>
    <cellStyle name="Normal 2 4 6 6 2" xfId="17552" xr:uid="{00000000-0005-0000-0000-000091440000}"/>
    <cellStyle name="Normal 2 4 6 6 2 2" xfId="17553" xr:uid="{00000000-0005-0000-0000-000092440000}"/>
    <cellStyle name="Normal 2 4 6 6 3" xfId="17554" xr:uid="{00000000-0005-0000-0000-000093440000}"/>
    <cellStyle name="Normal 2 4 6 7" xfId="17555" xr:uid="{00000000-0005-0000-0000-000094440000}"/>
    <cellStyle name="Normal 2 4 6 7 2" xfId="17556" xr:uid="{00000000-0005-0000-0000-000095440000}"/>
    <cellStyle name="Normal 2 4 6 8" xfId="17557" xr:uid="{00000000-0005-0000-0000-000096440000}"/>
    <cellStyle name="Normal 2 4 6 8 2" xfId="17558" xr:uid="{00000000-0005-0000-0000-000097440000}"/>
    <cellStyle name="Normal 2 4 6 9" xfId="17559" xr:uid="{00000000-0005-0000-0000-000098440000}"/>
    <cellStyle name="Normal 2 4 7" xfId="17560" xr:uid="{00000000-0005-0000-0000-000099440000}"/>
    <cellStyle name="Normal 2 4 7 2" xfId="17561" xr:uid="{00000000-0005-0000-0000-00009A440000}"/>
    <cellStyle name="Normal 2 4 7 2 2" xfId="17562" xr:uid="{00000000-0005-0000-0000-00009B440000}"/>
    <cellStyle name="Normal 2 4 7 2 2 2" xfId="17563" xr:uid="{00000000-0005-0000-0000-00009C440000}"/>
    <cellStyle name="Normal 2 4 7 2 2 2 2" xfId="17564" xr:uid="{00000000-0005-0000-0000-00009D440000}"/>
    <cellStyle name="Normal 2 4 7 2 2 3" xfId="17565" xr:uid="{00000000-0005-0000-0000-00009E440000}"/>
    <cellStyle name="Normal 2 4 7 2 3" xfId="17566" xr:uid="{00000000-0005-0000-0000-00009F440000}"/>
    <cellStyle name="Normal 2 4 7 2 3 2" xfId="17567" xr:uid="{00000000-0005-0000-0000-0000A0440000}"/>
    <cellStyle name="Normal 2 4 7 2 3 2 2" xfId="17568" xr:uid="{00000000-0005-0000-0000-0000A1440000}"/>
    <cellStyle name="Normal 2 4 7 2 3 3" xfId="17569" xr:uid="{00000000-0005-0000-0000-0000A2440000}"/>
    <cellStyle name="Normal 2 4 7 2 4" xfId="17570" xr:uid="{00000000-0005-0000-0000-0000A3440000}"/>
    <cellStyle name="Normal 2 4 7 2 4 2" xfId="17571" xr:uid="{00000000-0005-0000-0000-0000A4440000}"/>
    <cellStyle name="Normal 2 4 7 2 4 2 2" xfId="17572" xr:uid="{00000000-0005-0000-0000-0000A5440000}"/>
    <cellStyle name="Normal 2 4 7 2 4 3" xfId="17573" xr:uid="{00000000-0005-0000-0000-0000A6440000}"/>
    <cellStyle name="Normal 2 4 7 2 5" xfId="17574" xr:uid="{00000000-0005-0000-0000-0000A7440000}"/>
    <cellStyle name="Normal 2 4 7 2 5 2" xfId="17575" xr:uid="{00000000-0005-0000-0000-0000A8440000}"/>
    <cellStyle name="Normal 2 4 7 2 6" xfId="17576" xr:uid="{00000000-0005-0000-0000-0000A9440000}"/>
    <cellStyle name="Normal 2 4 7 2 6 2" xfId="17577" xr:uid="{00000000-0005-0000-0000-0000AA440000}"/>
    <cellStyle name="Normal 2 4 7 2 7" xfId="17578" xr:uid="{00000000-0005-0000-0000-0000AB440000}"/>
    <cellStyle name="Normal 2 4 7 3" xfId="17579" xr:uid="{00000000-0005-0000-0000-0000AC440000}"/>
    <cellStyle name="Normal 2 4 7 3 2" xfId="17580" xr:uid="{00000000-0005-0000-0000-0000AD440000}"/>
    <cellStyle name="Normal 2 4 7 3 2 2" xfId="17581" xr:uid="{00000000-0005-0000-0000-0000AE440000}"/>
    <cellStyle name="Normal 2 4 7 3 3" xfId="17582" xr:uid="{00000000-0005-0000-0000-0000AF440000}"/>
    <cellStyle name="Normal 2 4 7 4" xfId="17583" xr:uid="{00000000-0005-0000-0000-0000B0440000}"/>
    <cellStyle name="Normal 2 4 7 4 2" xfId="17584" xr:uid="{00000000-0005-0000-0000-0000B1440000}"/>
    <cellStyle name="Normal 2 4 7 4 2 2" xfId="17585" xr:uid="{00000000-0005-0000-0000-0000B2440000}"/>
    <cellStyle name="Normal 2 4 7 4 3" xfId="17586" xr:uid="{00000000-0005-0000-0000-0000B3440000}"/>
    <cellStyle name="Normal 2 4 7 5" xfId="17587" xr:uid="{00000000-0005-0000-0000-0000B4440000}"/>
    <cellStyle name="Normal 2 4 7 5 2" xfId="17588" xr:uid="{00000000-0005-0000-0000-0000B5440000}"/>
    <cellStyle name="Normal 2 4 7 5 2 2" xfId="17589" xr:uid="{00000000-0005-0000-0000-0000B6440000}"/>
    <cellStyle name="Normal 2 4 7 5 3" xfId="17590" xr:uid="{00000000-0005-0000-0000-0000B7440000}"/>
    <cellStyle name="Normal 2 4 7 6" xfId="17591" xr:uid="{00000000-0005-0000-0000-0000B8440000}"/>
    <cellStyle name="Normal 2 4 7 6 2" xfId="17592" xr:uid="{00000000-0005-0000-0000-0000B9440000}"/>
    <cellStyle name="Normal 2 4 7 7" xfId="17593" xr:uid="{00000000-0005-0000-0000-0000BA440000}"/>
    <cellStyle name="Normal 2 4 7 7 2" xfId="17594" xr:uid="{00000000-0005-0000-0000-0000BB440000}"/>
    <cellStyle name="Normal 2 4 7 8" xfId="17595" xr:uid="{00000000-0005-0000-0000-0000BC440000}"/>
    <cellStyle name="Normal 2 4 8" xfId="17596" xr:uid="{00000000-0005-0000-0000-0000BD440000}"/>
    <cellStyle name="Normal 2 4 8 2" xfId="17597" xr:uid="{00000000-0005-0000-0000-0000BE440000}"/>
    <cellStyle name="Normal 2 4 8 2 2" xfId="17598" xr:uid="{00000000-0005-0000-0000-0000BF440000}"/>
    <cellStyle name="Normal 2 4 8 2 2 2" xfId="17599" xr:uid="{00000000-0005-0000-0000-0000C0440000}"/>
    <cellStyle name="Normal 2 4 8 2 3" xfId="17600" xr:uid="{00000000-0005-0000-0000-0000C1440000}"/>
    <cellStyle name="Normal 2 4 8 3" xfId="17601" xr:uid="{00000000-0005-0000-0000-0000C2440000}"/>
    <cellStyle name="Normal 2 4 8 3 2" xfId="17602" xr:uid="{00000000-0005-0000-0000-0000C3440000}"/>
    <cellStyle name="Normal 2 4 8 3 2 2" xfId="17603" xr:uid="{00000000-0005-0000-0000-0000C4440000}"/>
    <cellStyle name="Normal 2 4 8 3 3" xfId="17604" xr:uid="{00000000-0005-0000-0000-0000C5440000}"/>
    <cellStyle name="Normal 2 4 8 4" xfId="17605" xr:uid="{00000000-0005-0000-0000-0000C6440000}"/>
    <cellStyle name="Normal 2 4 8 4 2" xfId="17606" xr:uid="{00000000-0005-0000-0000-0000C7440000}"/>
    <cellStyle name="Normal 2 4 8 4 2 2" xfId="17607" xr:uid="{00000000-0005-0000-0000-0000C8440000}"/>
    <cellStyle name="Normal 2 4 8 4 3" xfId="17608" xr:uid="{00000000-0005-0000-0000-0000C9440000}"/>
    <cellStyle name="Normal 2 4 8 5" xfId="17609" xr:uid="{00000000-0005-0000-0000-0000CA440000}"/>
    <cellStyle name="Normal 2 4 8 5 2" xfId="17610" xr:uid="{00000000-0005-0000-0000-0000CB440000}"/>
    <cellStyle name="Normal 2 4 8 6" xfId="17611" xr:uid="{00000000-0005-0000-0000-0000CC440000}"/>
    <cellStyle name="Normal 2 4 8 6 2" xfId="17612" xr:uid="{00000000-0005-0000-0000-0000CD440000}"/>
    <cellStyle name="Normal 2 4 8 7" xfId="17613" xr:uid="{00000000-0005-0000-0000-0000CE440000}"/>
    <cellStyle name="Normal 2 4 9" xfId="17614" xr:uid="{00000000-0005-0000-0000-0000CF440000}"/>
    <cellStyle name="Normal 2 4 9 2" xfId="17615" xr:uid="{00000000-0005-0000-0000-0000D0440000}"/>
    <cellStyle name="Normal 2 4 9 2 2" xfId="17616" xr:uid="{00000000-0005-0000-0000-0000D1440000}"/>
    <cellStyle name="Normal 2 4 9 2 2 2" xfId="17617" xr:uid="{00000000-0005-0000-0000-0000D2440000}"/>
    <cellStyle name="Normal 2 4 9 2 3" xfId="17618" xr:uid="{00000000-0005-0000-0000-0000D3440000}"/>
    <cellStyle name="Normal 2 4 9 3" xfId="17619" xr:uid="{00000000-0005-0000-0000-0000D4440000}"/>
    <cellStyle name="Normal 2 4 9 3 2" xfId="17620" xr:uid="{00000000-0005-0000-0000-0000D5440000}"/>
    <cellStyle name="Normal 2 4 9 3 2 2" xfId="17621" xr:uid="{00000000-0005-0000-0000-0000D6440000}"/>
    <cellStyle name="Normal 2 4 9 3 3" xfId="17622" xr:uid="{00000000-0005-0000-0000-0000D7440000}"/>
    <cellStyle name="Normal 2 4 9 4" xfId="17623" xr:uid="{00000000-0005-0000-0000-0000D8440000}"/>
    <cellStyle name="Normal 2 4 9 4 2" xfId="17624" xr:uid="{00000000-0005-0000-0000-0000D9440000}"/>
    <cellStyle name="Normal 2 4 9 4 2 2" xfId="17625" xr:uid="{00000000-0005-0000-0000-0000DA440000}"/>
    <cellStyle name="Normal 2 4 9 4 3" xfId="17626" xr:uid="{00000000-0005-0000-0000-0000DB440000}"/>
    <cellStyle name="Normal 2 4 9 5" xfId="17627" xr:uid="{00000000-0005-0000-0000-0000DC440000}"/>
    <cellStyle name="Normal 2 4 9 5 2" xfId="17628" xr:uid="{00000000-0005-0000-0000-0000DD440000}"/>
    <cellStyle name="Normal 2 4 9 6" xfId="17629" xr:uid="{00000000-0005-0000-0000-0000DE440000}"/>
    <cellStyle name="Normal 2 4 9 6 2" xfId="17630" xr:uid="{00000000-0005-0000-0000-0000DF440000}"/>
    <cellStyle name="Normal 2 4 9 7" xfId="17631" xr:uid="{00000000-0005-0000-0000-0000E0440000}"/>
    <cellStyle name="Normal 2 4_Confidential Information" xfId="17632" xr:uid="{00000000-0005-0000-0000-0000E1440000}"/>
    <cellStyle name="Normal 2 5" xfId="17633" xr:uid="{00000000-0005-0000-0000-0000E2440000}"/>
    <cellStyle name="Normal 2 5 10" xfId="17634" xr:uid="{00000000-0005-0000-0000-0000E3440000}"/>
    <cellStyle name="Normal 2 5 10 2" xfId="17635" xr:uid="{00000000-0005-0000-0000-0000E4440000}"/>
    <cellStyle name="Normal 2 5 10 2 2" xfId="17636" xr:uid="{00000000-0005-0000-0000-0000E5440000}"/>
    <cellStyle name="Normal 2 5 10 3" xfId="17637" xr:uid="{00000000-0005-0000-0000-0000E6440000}"/>
    <cellStyle name="Normal 2 5 11" xfId="17638" xr:uid="{00000000-0005-0000-0000-0000E7440000}"/>
    <cellStyle name="Normal 2 5 11 2" xfId="17639" xr:uid="{00000000-0005-0000-0000-0000E8440000}"/>
    <cellStyle name="Normal 2 5 11 2 2" xfId="17640" xr:uid="{00000000-0005-0000-0000-0000E9440000}"/>
    <cellStyle name="Normal 2 5 11 3" xfId="17641" xr:uid="{00000000-0005-0000-0000-0000EA440000}"/>
    <cellStyle name="Normal 2 5 12" xfId="17642" xr:uid="{00000000-0005-0000-0000-0000EB440000}"/>
    <cellStyle name="Normal 2 5 12 2" xfId="17643" xr:uid="{00000000-0005-0000-0000-0000EC440000}"/>
    <cellStyle name="Normal 2 5 13" xfId="17644" xr:uid="{00000000-0005-0000-0000-0000ED440000}"/>
    <cellStyle name="Normal 2 5 13 2" xfId="17645" xr:uid="{00000000-0005-0000-0000-0000EE440000}"/>
    <cellStyle name="Normal 2 5 14" xfId="17646" xr:uid="{00000000-0005-0000-0000-0000EF440000}"/>
    <cellStyle name="Normal 2 5 14 2" xfId="17647" xr:uid="{00000000-0005-0000-0000-0000F0440000}"/>
    <cellStyle name="Normal 2 5 15" xfId="17648" xr:uid="{00000000-0005-0000-0000-0000F1440000}"/>
    <cellStyle name="Normal 2 5 2" xfId="17649" xr:uid="{00000000-0005-0000-0000-0000F2440000}"/>
    <cellStyle name="Normal 2 5 2 10" xfId="17650" xr:uid="{00000000-0005-0000-0000-0000F3440000}"/>
    <cellStyle name="Normal 2 5 2 10 2" xfId="17651" xr:uid="{00000000-0005-0000-0000-0000F4440000}"/>
    <cellStyle name="Normal 2 5 2 11" xfId="17652" xr:uid="{00000000-0005-0000-0000-0000F5440000}"/>
    <cellStyle name="Normal 2 5 2 2" xfId="17653" xr:uid="{00000000-0005-0000-0000-0000F6440000}"/>
    <cellStyle name="Normal 2 5 2 2 2" xfId="17654" xr:uid="{00000000-0005-0000-0000-0000F7440000}"/>
    <cellStyle name="Normal 2 5 2 2 2 2" xfId="17655" xr:uid="{00000000-0005-0000-0000-0000F8440000}"/>
    <cellStyle name="Normal 2 5 2 2 2 2 2" xfId="17656" xr:uid="{00000000-0005-0000-0000-0000F9440000}"/>
    <cellStyle name="Normal 2 5 2 2 2 2 2 2" xfId="17657" xr:uid="{00000000-0005-0000-0000-0000FA440000}"/>
    <cellStyle name="Normal 2 5 2 2 2 2 3" xfId="17658" xr:uid="{00000000-0005-0000-0000-0000FB440000}"/>
    <cellStyle name="Normal 2 5 2 2 2 3" xfId="17659" xr:uid="{00000000-0005-0000-0000-0000FC440000}"/>
    <cellStyle name="Normal 2 5 2 2 2 3 2" xfId="17660" xr:uid="{00000000-0005-0000-0000-0000FD440000}"/>
    <cellStyle name="Normal 2 5 2 2 2 3 2 2" xfId="17661" xr:uid="{00000000-0005-0000-0000-0000FE440000}"/>
    <cellStyle name="Normal 2 5 2 2 2 3 3" xfId="17662" xr:uid="{00000000-0005-0000-0000-0000FF440000}"/>
    <cellStyle name="Normal 2 5 2 2 2 4" xfId="17663" xr:uid="{00000000-0005-0000-0000-000000450000}"/>
    <cellStyle name="Normal 2 5 2 2 2 4 2" xfId="17664" xr:uid="{00000000-0005-0000-0000-000001450000}"/>
    <cellStyle name="Normal 2 5 2 2 2 4 2 2" xfId="17665" xr:uid="{00000000-0005-0000-0000-000002450000}"/>
    <cellStyle name="Normal 2 5 2 2 2 4 3" xfId="17666" xr:uid="{00000000-0005-0000-0000-000003450000}"/>
    <cellStyle name="Normal 2 5 2 2 2 5" xfId="17667" xr:uid="{00000000-0005-0000-0000-000004450000}"/>
    <cellStyle name="Normal 2 5 2 2 2 5 2" xfId="17668" xr:uid="{00000000-0005-0000-0000-000005450000}"/>
    <cellStyle name="Normal 2 5 2 2 2 6" xfId="17669" xr:uid="{00000000-0005-0000-0000-000006450000}"/>
    <cellStyle name="Normal 2 5 2 2 2 6 2" xfId="17670" xr:uid="{00000000-0005-0000-0000-000007450000}"/>
    <cellStyle name="Normal 2 5 2 2 2 7" xfId="17671" xr:uid="{00000000-0005-0000-0000-000008450000}"/>
    <cellStyle name="Normal 2 5 2 2 3" xfId="17672" xr:uid="{00000000-0005-0000-0000-000009450000}"/>
    <cellStyle name="Normal 2 5 2 2 3 2" xfId="17673" xr:uid="{00000000-0005-0000-0000-00000A450000}"/>
    <cellStyle name="Normal 2 5 2 2 3 2 2" xfId="17674" xr:uid="{00000000-0005-0000-0000-00000B450000}"/>
    <cellStyle name="Normal 2 5 2 2 3 2 2 2" xfId="17675" xr:uid="{00000000-0005-0000-0000-00000C450000}"/>
    <cellStyle name="Normal 2 5 2 2 3 2 3" xfId="17676" xr:uid="{00000000-0005-0000-0000-00000D450000}"/>
    <cellStyle name="Normal 2 5 2 2 3 3" xfId="17677" xr:uid="{00000000-0005-0000-0000-00000E450000}"/>
    <cellStyle name="Normal 2 5 2 2 3 3 2" xfId="17678" xr:uid="{00000000-0005-0000-0000-00000F450000}"/>
    <cellStyle name="Normal 2 5 2 2 3 3 2 2" xfId="17679" xr:uid="{00000000-0005-0000-0000-000010450000}"/>
    <cellStyle name="Normal 2 5 2 2 3 3 3" xfId="17680" xr:uid="{00000000-0005-0000-0000-000011450000}"/>
    <cellStyle name="Normal 2 5 2 2 3 4" xfId="17681" xr:uid="{00000000-0005-0000-0000-000012450000}"/>
    <cellStyle name="Normal 2 5 2 2 3 4 2" xfId="17682" xr:uid="{00000000-0005-0000-0000-000013450000}"/>
    <cellStyle name="Normal 2 5 2 2 3 4 2 2" xfId="17683" xr:uid="{00000000-0005-0000-0000-000014450000}"/>
    <cellStyle name="Normal 2 5 2 2 3 4 3" xfId="17684" xr:uid="{00000000-0005-0000-0000-000015450000}"/>
    <cellStyle name="Normal 2 5 2 2 3 5" xfId="17685" xr:uid="{00000000-0005-0000-0000-000016450000}"/>
    <cellStyle name="Normal 2 5 2 2 3 5 2" xfId="17686" xr:uid="{00000000-0005-0000-0000-000017450000}"/>
    <cellStyle name="Normal 2 5 2 2 3 6" xfId="17687" xr:uid="{00000000-0005-0000-0000-000018450000}"/>
    <cellStyle name="Normal 2 5 2 2 3 6 2" xfId="17688" xr:uid="{00000000-0005-0000-0000-000019450000}"/>
    <cellStyle name="Normal 2 5 2 2 3 7" xfId="17689" xr:uid="{00000000-0005-0000-0000-00001A450000}"/>
    <cellStyle name="Normal 2 5 2 2 4" xfId="17690" xr:uid="{00000000-0005-0000-0000-00001B450000}"/>
    <cellStyle name="Normal 2 5 2 2 4 2" xfId="17691" xr:uid="{00000000-0005-0000-0000-00001C450000}"/>
    <cellStyle name="Normal 2 5 2 2 4 2 2" xfId="17692" xr:uid="{00000000-0005-0000-0000-00001D450000}"/>
    <cellStyle name="Normal 2 5 2 2 4 3" xfId="17693" xr:uid="{00000000-0005-0000-0000-00001E450000}"/>
    <cellStyle name="Normal 2 5 2 2 5" xfId="17694" xr:uid="{00000000-0005-0000-0000-00001F450000}"/>
    <cellStyle name="Normal 2 5 2 2 5 2" xfId="17695" xr:uid="{00000000-0005-0000-0000-000020450000}"/>
    <cellStyle name="Normal 2 5 2 2 5 2 2" xfId="17696" xr:uid="{00000000-0005-0000-0000-000021450000}"/>
    <cellStyle name="Normal 2 5 2 2 5 3" xfId="17697" xr:uid="{00000000-0005-0000-0000-000022450000}"/>
    <cellStyle name="Normal 2 5 2 2 6" xfId="17698" xr:uid="{00000000-0005-0000-0000-000023450000}"/>
    <cellStyle name="Normal 2 5 2 2 6 2" xfId="17699" xr:uid="{00000000-0005-0000-0000-000024450000}"/>
    <cellStyle name="Normal 2 5 2 2 6 2 2" xfId="17700" xr:uid="{00000000-0005-0000-0000-000025450000}"/>
    <cellStyle name="Normal 2 5 2 2 6 3" xfId="17701" xr:uid="{00000000-0005-0000-0000-000026450000}"/>
    <cellStyle name="Normal 2 5 2 2 7" xfId="17702" xr:uid="{00000000-0005-0000-0000-000027450000}"/>
    <cellStyle name="Normal 2 5 2 2 7 2" xfId="17703" xr:uid="{00000000-0005-0000-0000-000028450000}"/>
    <cellStyle name="Normal 2 5 2 2 8" xfId="17704" xr:uid="{00000000-0005-0000-0000-000029450000}"/>
    <cellStyle name="Normal 2 5 2 2 8 2" xfId="17705" xr:uid="{00000000-0005-0000-0000-00002A450000}"/>
    <cellStyle name="Normal 2 5 2 2 9" xfId="17706" xr:uid="{00000000-0005-0000-0000-00002B450000}"/>
    <cellStyle name="Normal 2 5 2 3" xfId="17707" xr:uid="{00000000-0005-0000-0000-00002C450000}"/>
    <cellStyle name="Normal 2 5 2 3 2" xfId="17708" xr:uid="{00000000-0005-0000-0000-00002D450000}"/>
    <cellStyle name="Normal 2 5 2 3 2 2" xfId="17709" xr:uid="{00000000-0005-0000-0000-00002E450000}"/>
    <cellStyle name="Normal 2 5 2 3 2 2 2" xfId="17710" xr:uid="{00000000-0005-0000-0000-00002F450000}"/>
    <cellStyle name="Normal 2 5 2 3 2 2 2 2" xfId="17711" xr:uid="{00000000-0005-0000-0000-000030450000}"/>
    <cellStyle name="Normal 2 5 2 3 2 2 3" xfId="17712" xr:uid="{00000000-0005-0000-0000-000031450000}"/>
    <cellStyle name="Normal 2 5 2 3 2 3" xfId="17713" xr:uid="{00000000-0005-0000-0000-000032450000}"/>
    <cellStyle name="Normal 2 5 2 3 2 3 2" xfId="17714" xr:uid="{00000000-0005-0000-0000-000033450000}"/>
    <cellStyle name="Normal 2 5 2 3 2 3 2 2" xfId="17715" xr:uid="{00000000-0005-0000-0000-000034450000}"/>
    <cellStyle name="Normal 2 5 2 3 2 3 3" xfId="17716" xr:uid="{00000000-0005-0000-0000-000035450000}"/>
    <cellStyle name="Normal 2 5 2 3 2 4" xfId="17717" xr:uid="{00000000-0005-0000-0000-000036450000}"/>
    <cellStyle name="Normal 2 5 2 3 2 4 2" xfId="17718" xr:uid="{00000000-0005-0000-0000-000037450000}"/>
    <cellStyle name="Normal 2 5 2 3 2 4 2 2" xfId="17719" xr:uid="{00000000-0005-0000-0000-000038450000}"/>
    <cellStyle name="Normal 2 5 2 3 2 4 3" xfId="17720" xr:uid="{00000000-0005-0000-0000-000039450000}"/>
    <cellStyle name="Normal 2 5 2 3 2 5" xfId="17721" xr:uid="{00000000-0005-0000-0000-00003A450000}"/>
    <cellStyle name="Normal 2 5 2 3 2 5 2" xfId="17722" xr:uid="{00000000-0005-0000-0000-00003B450000}"/>
    <cellStyle name="Normal 2 5 2 3 2 6" xfId="17723" xr:uid="{00000000-0005-0000-0000-00003C450000}"/>
    <cellStyle name="Normal 2 5 2 3 2 6 2" xfId="17724" xr:uid="{00000000-0005-0000-0000-00003D450000}"/>
    <cellStyle name="Normal 2 5 2 3 2 7" xfId="17725" xr:uid="{00000000-0005-0000-0000-00003E450000}"/>
    <cellStyle name="Normal 2 5 2 3 3" xfId="17726" xr:uid="{00000000-0005-0000-0000-00003F450000}"/>
    <cellStyle name="Normal 2 5 2 3 3 2" xfId="17727" xr:uid="{00000000-0005-0000-0000-000040450000}"/>
    <cellStyle name="Normal 2 5 2 3 3 2 2" xfId="17728" xr:uid="{00000000-0005-0000-0000-000041450000}"/>
    <cellStyle name="Normal 2 5 2 3 3 3" xfId="17729" xr:uid="{00000000-0005-0000-0000-000042450000}"/>
    <cellStyle name="Normal 2 5 2 3 4" xfId="17730" xr:uid="{00000000-0005-0000-0000-000043450000}"/>
    <cellStyle name="Normal 2 5 2 3 4 2" xfId="17731" xr:uid="{00000000-0005-0000-0000-000044450000}"/>
    <cellStyle name="Normal 2 5 2 3 4 2 2" xfId="17732" xr:uid="{00000000-0005-0000-0000-000045450000}"/>
    <cellStyle name="Normal 2 5 2 3 4 3" xfId="17733" xr:uid="{00000000-0005-0000-0000-000046450000}"/>
    <cellStyle name="Normal 2 5 2 3 5" xfId="17734" xr:uid="{00000000-0005-0000-0000-000047450000}"/>
    <cellStyle name="Normal 2 5 2 3 5 2" xfId="17735" xr:uid="{00000000-0005-0000-0000-000048450000}"/>
    <cellStyle name="Normal 2 5 2 3 5 2 2" xfId="17736" xr:uid="{00000000-0005-0000-0000-000049450000}"/>
    <cellStyle name="Normal 2 5 2 3 5 3" xfId="17737" xr:uid="{00000000-0005-0000-0000-00004A450000}"/>
    <cellStyle name="Normal 2 5 2 3 6" xfId="17738" xr:uid="{00000000-0005-0000-0000-00004B450000}"/>
    <cellStyle name="Normal 2 5 2 3 6 2" xfId="17739" xr:uid="{00000000-0005-0000-0000-00004C450000}"/>
    <cellStyle name="Normal 2 5 2 3 7" xfId="17740" xr:uid="{00000000-0005-0000-0000-00004D450000}"/>
    <cellStyle name="Normal 2 5 2 3 7 2" xfId="17741" xr:uid="{00000000-0005-0000-0000-00004E450000}"/>
    <cellStyle name="Normal 2 5 2 3 8" xfId="17742" xr:uid="{00000000-0005-0000-0000-00004F450000}"/>
    <cellStyle name="Normal 2 5 2 4" xfId="17743" xr:uid="{00000000-0005-0000-0000-000050450000}"/>
    <cellStyle name="Normal 2 5 2 4 2" xfId="17744" xr:uid="{00000000-0005-0000-0000-000051450000}"/>
    <cellStyle name="Normal 2 5 2 4 2 2" xfId="17745" xr:uid="{00000000-0005-0000-0000-000052450000}"/>
    <cellStyle name="Normal 2 5 2 4 2 2 2" xfId="17746" xr:uid="{00000000-0005-0000-0000-000053450000}"/>
    <cellStyle name="Normal 2 5 2 4 2 3" xfId="17747" xr:uid="{00000000-0005-0000-0000-000054450000}"/>
    <cellStyle name="Normal 2 5 2 4 3" xfId="17748" xr:uid="{00000000-0005-0000-0000-000055450000}"/>
    <cellStyle name="Normal 2 5 2 4 3 2" xfId="17749" xr:uid="{00000000-0005-0000-0000-000056450000}"/>
    <cellStyle name="Normal 2 5 2 4 3 2 2" xfId="17750" xr:uid="{00000000-0005-0000-0000-000057450000}"/>
    <cellStyle name="Normal 2 5 2 4 3 3" xfId="17751" xr:uid="{00000000-0005-0000-0000-000058450000}"/>
    <cellStyle name="Normal 2 5 2 4 4" xfId="17752" xr:uid="{00000000-0005-0000-0000-000059450000}"/>
    <cellStyle name="Normal 2 5 2 4 4 2" xfId="17753" xr:uid="{00000000-0005-0000-0000-00005A450000}"/>
    <cellStyle name="Normal 2 5 2 4 4 2 2" xfId="17754" xr:uid="{00000000-0005-0000-0000-00005B450000}"/>
    <cellStyle name="Normal 2 5 2 4 4 3" xfId="17755" xr:uid="{00000000-0005-0000-0000-00005C450000}"/>
    <cellStyle name="Normal 2 5 2 4 5" xfId="17756" xr:uid="{00000000-0005-0000-0000-00005D450000}"/>
    <cellStyle name="Normal 2 5 2 4 5 2" xfId="17757" xr:uid="{00000000-0005-0000-0000-00005E450000}"/>
    <cellStyle name="Normal 2 5 2 4 6" xfId="17758" xr:uid="{00000000-0005-0000-0000-00005F450000}"/>
    <cellStyle name="Normal 2 5 2 4 6 2" xfId="17759" xr:uid="{00000000-0005-0000-0000-000060450000}"/>
    <cellStyle name="Normal 2 5 2 4 7" xfId="17760" xr:uid="{00000000-0005-0000-0000-000061450000}"/>
    <cellStyle name="Normal 2 5 2 5" xfId="17761" xr:uid="{00000000-0005-0000-0000-000062450000}"/>
    <cellStyle name="Normal 2 5 2 5 2" xfId="17762" xr:uid="{00000000-0005-0000-0000-000063450000}"/>
    <cellStyle name="Normal 2 5 2 5 2 2" xfId="17763" xr:uid="{00000000-0005-0000-0000-000064450000}"/>
    <cellStyle name="Normal 2 5 2 5 2 2 2" xfId="17764" xr:uid="{00000000-0005-0000-0000-000065450000}"/>
    <cellStyle name="Normal 2 5 2 5 2 3" xfId="17765" xr:uid="{00000000-0005-0000-0000-000066450000}"/>
    <cellStyle name="Normal 2 5 2 5 3" xfId="17766" xr:uid="{00000000-0005-0000-0000-000067450000}"/>
    <cellStyle name="Normal 2 5 2 5 3 2" xfId="17767" xr:uid="{00000000-0005-0000-0000-000068450000}"/>
    <cellStyle name="Normal 2 5 2 5 3 2 2" xfId="17768" xr:uid="{00000000-0005-0000-0000-000069450000}"/>
    <cellStyle name="Normal 2 5 2 5 3 3" xfId="17769" xr:uid="{00000000-0005-0000-0000-00006A450000}"/>
    <cellStyle name="Normal 2 5 2 5 4" xfId="17770" xr:uid="{00000000-0005-0000-0000-00006B450000}"/>
    <cellStyle name="Normal 2 5 2 5 4 2" xfId="17771" xr:uid="{00000000-0005-0000-0000-00006C450000}"/>
    <cellStyle name="Normal 2 5 2 5 4 2 2" xfId="17772" xr:uid="{00000000-0005-0000-0000-00006D450000}"/>
    <cellStyle name="Normal 2 5 2 5 4 3" xfId="17773" xr:uid="{00000000-0005-0000-0000-00006E450000}"/>
    <cellStyle name="Normal 2 5 2 5 5" xfId="17774" xr:uid="{00000000-0005-0000-0000-00006F450000}"/>
    <cellStyle name="Normal 2 5 2 5 5 2" xfId="17775" xr:uid="{00000000-0005-0000-0000-000070450000}"/>
    <cellStyle name="Normal 2 5 2 5 6" xfId="17776" xr:uid="{00000000-0005-0000-0000-000071450000}"/>
    <cellStyle name="Normal 2 5 2 5 6 2" xfId="17777" xr:uid="{00000000-0005-0000-0000-000072450000}"/>
    <cellStyle name="Normal 2 5 2 5 7" xfId="17778" xr:uid="{00000000-0005-0000-0000-000073450000}"/>
    <cellStyle name="Normal 2 5 2 6" xfId="17779" xr:uid="{00000000-0005-0000-0000-000074450000}"/>
    <cellStyle name="Normal 2 5 2 6 2" xfId="17780" xr:uid="{00000000-0005-0000-0000-000075450000}"/>
    <cellStyle name="Normal 2 5 2 6 2 2" xfId="17781" xr:uid="{00000000-0005-0000-0000-000076450000}"/>
    <cellStyle name="Normal 2 5 2 6 3" xfId="17782" xr:uid="{00000000-0005-0000-0000-000077450000}"/>
    <cellStyle name="Normal 2 5 2 7" xfId="17783" xr:uid="{00000000-0005-0000-0000-000078450000}"/>
    <cellStyle name="Normal 2 5 2 7 2" xfId="17784" xr:uid="{00000000-0005-0000-0000-000079450000}"/>
    <cellStyle name="Normal 2 5 2 7 2 2" xfId="17785" xr:uid="{00000000-0005-0000-0000-00007A450000}"/>
    <cellStyle name="Normal 2 5 2 7 3" xfId="17786" xr:uid="{00000000-0005-0000-0000-00007B450000}"/>
    <cellStyle name="Normal 2 5 2 8" xfId="17787" xr:uid="{00000000-0005-0000-0000-00007C450000}"/>
    <cellStyle name="Normal 2 5 2 8 2" xfId="17788" xr:uid="{00000000-0005-0000-0000-00007D450000}"/>
    <cellStyle name="Normal 2 5 2 8 2 2" xfId="17789" xr:uid="{00000000-0005-0000-0000-00007E450000}"/>
    <cellStyle name="Normal 2 5 2 8 3" xfId="17790" xr:uid="{00000000-0005-0000-0000-00007F450000}"/>
    <cellStyle name="Normal 2 5 2 9" xfId="17791" xr:uid="{00000000-0005-0000-0000-000080450000}"/>
    <cellStyle name="Normal 2 5 2 9 2" xfId="17792" xr:uid="{00000000-0005-0000-0000-000081450000}"/>
    <cellStyle name="Normal 2 5 3" xfId="17793" xr:uid="{00000000-0005-0000-0000-000082450000}"/>
    <cellStyle name="Normal 2 5 3 10" xfId="17794" xr:uid="{00000000-0005-0000-0000-000083450000}"/>
    <cellStyle name="Normal 2 5 3 10 2" xfId="17795" xr:uid="{00000000-0005-0000-0000-000084450000}"/>
    <cellStyle name="Normal 2 5 3 11" xfId="17796" xr:uid="{00000000-0005-0000-0000-000085450000}"/>
    <cellStyle name="Normal 2 5 3 2" xfId="17797" xr:uid="{00000000-0005-0000-0000-000086450000}"/>
    <cellStyle name="Normal 2 5 3 2 2" xfId="17798" xr:uid="{00000000-0005-0000-0000-000087450000}"/>
    <cellStyle name="Normal 2 5 3 2 2 2" xfId="17799" xr:uid="{00000000-0005-0000-0000-000088450000}"/>
    <cellStyle name="Normal 2 5 3 2 2 2 2" xfId="17800" xr:uid="{00000000-0005-0000-0000-000089450000}"/>
    <cellStyle name="Normal 2 5 3 2 2 2 2 2" xfId="17801" xr:uid="{00000000-0005-0000-0000-00008A450000}"/>
    <cellStyle name="Normal 2 5 3 2 2 2 3" xfId="17802" xr:uid="{00000000-0005-0000-0000-00008B450000}"/>
    <cellStyle name="Normal 2 5 3 2 2 3" xfId="17803" xr:uid="{00000000-0005-0000-0000-00008C450000}"/>
    <cellStyle name="Normal 2 5 3 2 2 3 2" xfId="17804" xr:uid="{00000000-0005-0000-0000-00008D450000}"/>
    <cellStyle name="Normal 2 5 3 2 2 3 2 2" xfId="17805" xr:uid="{00000000-0005-0000-0000-00008E450000}"/>
    <cellStyle name="Normal 2 5 3 2 2 3 3" xfId="17806" xr:uid="{00000000-0005-0000-0000-00008F450000}"/>
    <cellStyle name="Normal 2 5 3 2 2 4" xfId="17807" xr:uid="{00000000-0005-0000-0000-000090450000}"/>
    <cellStyle name="Normal 2 5 3 2 2 4 2" xfId="17808" xr:uid="{00000000-0005-0000-0000-000091450000}"/>
    <cellStyle name="Normal 2 5 3 2 2 4 2 2" xfId="17809" xr:uid="{00000000-0005-0000-0000-000092450000}"/>
    <cellStyle name="Normal 2 5 3 2 2 4 3" xfId="17810" xr:uid="{00000000-0005-0000-0000-000093450000}"/>
    <cellStyle name="Normal 2 5 3 2 2 5" xfId="17811" xr:uid="{00000000-0005-0000-0000-000094450000}"/>
    <cellStyle name="Normal 2 5 3 2 2 5 2" xfId="17812" xr:uid="{00000000-0005-0000-0000-000095450000}"/>
    <cellStyle name="Normal 2 5 3 2 2 6" xfId="17813" xr:uid="{00000000-0005-0000-0000-000096450000}"/>
    <cellStyle name="Normal 2 5 3 2 2 6 2" xfId="17814" xr:uid="{00000000-0005-0000-0000-000097450000}"/>
    <cellStyle name="Normal 2 5 3 2 2 7" xfId="17815" xr:uid="{00000000-0005-0000-0000-000098450000}"/>
    <cellStyle name="Normal 2 5 3 2 3" xfId="17816" xr:uid="{00000000-0005-0000-0000-000099450000}"/>
    <cellStyle name="Normal 2 5 3 2 3 2" xfId="17817" xr:uid="{00000000-0005-0000-0000-00009A450000}"/>
    <cellStyle name="Normal 2 5 3 2 3 2 2" xfId="17818" xr:uid="{00000000-0005-0000-0000-00009B450000}"/>
    <cellStyle name="Normal 2 5 3 2 3 2 2 2" xfId="17819" xr:uid="{00000000-0005-0000-0000-00009C450000}"/>
    <cellStyle name="Normal 2 5 3 2 3 2 3" xfId="17820" xr:uid="{00000000-0005-0000-0000-00009D450000}"/>
    <cellStyle name="Normal 2 5 3 2 3 3" xfId="17821" xr:uid="{00000000-0005-0000-0000-00009E450000}"/>
    <cellStyle name="Normal 2 5 3 2 3 3 2" xfId="17822" xr:uid="{00000000-0005-0000-0000-00009F450000}"/>
    <cellStyle name="Normal 2 5 3 2 3 3 2 2" xfId="17823" xr:uid="{00000000-0005-0000-0000-0000A0450000}"/>
    <cellStyle name="Normal 2 5 3 2 3 3 3" xfId="17824" xr:uid="{00000000-0005-0000-0000-0000A1450000}"/>
    <cellStyle name="Normal 2 5 3 2 3 4" xfId="17825" xr:uid="{00000000-0005-0000-0000-0000A2450000}"/>
    <cellStyle name="Normal 2 5 3 2 3 4 2" xfId="17826" xr:uid="{00000000-0005-0000-0000-0000A3450000}"/>
    <cellStyle name="Normal 2 5 3 2 3 4 2 2" xfId="17827" xr:uid="{00000000-0005-0000-0000-0000A4450000}"/>
    <cellStyle name="Normal 2 5 3 2 3 4 3" xfId="17828" xr:uid="{00000000-0005-0000-0000-0000A5450000}"/>
    <cellStyle name="Normal 2 5 3 2 3 5" xfId="17829" xr:uid="{00000000-0005-0000-0000-0000A6450000}"/>
    <cellStyle name="Normal 2 5 3 2 3 5 2" xfId="17830" xr:uid="{00000000-0005-0000-0000-0000A7450000}"/>
    <cellStyle name="Normal 2 5 3 2 3 6" xfId="17831" xr:uid="{00000000-0005-0000-0000-0000A8450000}"/>
    <cellStyle name="Normal 2 5 3 2 3 6 2" xfId="17832" xr:uid="{00000000-0005-0000-0000-0000A9450000}"/>
    <cellStyle name="Normal 2 5 3 2 3 7" xfId="17833" xr:uid="{00000000-0005-0000-0000-0000AA450000}"/>
    <cellStyle name="Normal 2 5 3 2 4" xfId="17834" xr:uid="{00000000-0005-0000-0000-0000AB450000}"/>
    <cellStyle name="Normal 2 5 3 2 4 2" xfId="17835" xr:uid="{00000000-0005-0000-0000-0000AC450000}"/>
    <cellStyle name="Normal 2 5 3 2 4 2 2" xfId="17836" xr:uid="{00000000-0005-0000-0000-0000AD450000}"/>
    <cellStyle name="Normal 2 5 3 2 4 3" xfId="17837" xr:uid="{00000000-0005-0000-0000-0000AE450000}"/>
    <cellStyle name="Normal 2 5 3 2 5" xfId="17838" xr:uid="{00000000-0005-0000-0000-0000AF450000}"/>
    <cellStyle name="Normal 2 5 3 2 5 2" xfId="17839" xr:uid="{00000000-0005-0000-0000-0000B0450000}"/>
    <cellStyle name="Normal 2 5 3 2 5 2 2" xfId="17840" xr:uid="{00000000-0005-0000-0000-0000B1450000}"/>
    <cellStyle name="Normal 2 5 3 2 5 3" xfId="17841" xr:uid="{00000000-0005-0000-0000-0000B2450000}"/>
    <cellStyle name="Normal 2 5 3 2 6" xfId="17842" xr:uid="{00000000-0005-0000-0000-0000B3450000}"/>
    <cellStyle name="Normal 2 5 3 2 6 2" xfId="17843" xr:uid="{00000000-0005-0000-0000-0000B4450000}"/>
    <cellStyle name="Normal 2 5 3 2 6 2 2" xfId="17844" xr:uid="{00000000-0005-0000-0000-0000B5450000}"/>
    <cellStyle name="Normal 2 5 3 2 6 3" xfId="17845" xr:uid="{00000000-0005-0000-0000-0000B6450000}"/>
    <cellStyle name="Normal 2 5 3 2 7" xfId="17846" xr:uid="{00000000-0005-0000-0000-0000B7450000}"/>
    <cellStyle name="Normal 2 5 3 2 7 2" xfId="17847" xr:uid="{00000000-0005-0000-0000-0000B8450000}"/>
    <cellStyle name="Normal 2 5 3 2 8" xfId="17848" xr:uid="{00000000-0005-0000-0000-0000B9450000}"/>
    <cellStyle name="Normal 2 5 3 2 8 2" xfId="17849" xr:uid="{00000000-0005-0000-0000-0000BA450000}"/>
    <cellStyle name="Normal 2 5 3 2 9" xfId="17850" xr:uid="{00000000-0005-0000-0000-0000BB450000}"/>
    <cellStyle name="Normal 2 5 3 3" xfId="17851" xr:uid="{00000000-0005-0000-0000-0000BC450000}"/>
    <cellStyle name="Normal 2 5 3 3 2" xfId="17852" xr:uid="{00000000-0005-0000-0000-0000BD450000}"/>
    <cellStyle name="Normal 2 5 3 3 2 2" xfId="17853" xr:uid="{00000000-0005-0000-0000-0000BE450000}"/>
    <cellStyle name="Normal 2 5 3 3 2 2 2" xfId="17854" xr:uid="{00000000-0005-0000-0000-0000BF450000}"/>
    <cellStyle name="Normal 2 5 3 3 2 2 2 2" xfId="17855" xr:uid="{00000000-0005-0000-0000-0000C0450000}"/>
    <cellStyle name="Normal 2 5 3 3 2 2 3" xfId="17856" xr:uid="{00000000-0005-0000-0000-0000C1450000}"/>
    <cellStyle name="Normal 2 5 3 3 2 3" xfId="17857" xr:uid="{00000000-0005-0000-0000-0000C2450000}"/>
    <cellStyle name="Normal 2 5 3 3 2 3 2" xfId="17858" xr:uid="{00000000-0005-0000-0000-0000C3450000}"/>
    <cellStyle name="Normal 2 5 3 3 2 3 2 2" xfId="17859" xr:uid="{00000000-0005-0000-0000-0000C4450000}"/>
    <cellStyle name="Normal 2 5 3 3 2 3 3" xfId="17860" xr:uid="{00000000-0005-0000-0000-0000C5450000}"/>
    <cellStyle name="Normal 2 5 3 3 2 4" xfId="17861" xr:uid="{00000000-0005-0000-0000-0000C6450000}"/>
    <cellStyle name="Normal 2 5 3 3 2 4 2" xfId="17862" xr:uid="{00000000-0005-0000-0000-0000C7450000}"/>
    <cellStyle name="Normal 2 5 3 3 2 4 2 2" xfId="17863" xr:uid="{00000000-0005-0000-0000-0000C8450000}"/>
    <cellStyle name="Normal 2 5 3 3 2 4 3" xfId="17864" xr:uid="{00000000-0005-0000-0000-0000C9450000}"/>
    <cellStyle name="Normal 2 5 3 3 2 5" xfId="17865" xr:uid="{00000000-0005-0000-0000-0000CA450000}"/>
    <cellStyle name="Normal 2 5 3 3 2 5 2" xfId="17866" xr:uid="{00000000-0005-0000-0000-0000CB450000}"/>
    <cellStyle name="Normal 2 5 3 3 2 6" xfId="17867" xr:uid="{00000000-0005-0000-0000-0000CC450000}"/>
    <cellStyle name="Normal 2 5 3 3 2 6 2" xfId="17868" xr:uid="{00000000-0005-0000-0000-0000CD450000}"/>
    <cellStyle name="Normal 2 5 3 3 2 7" xfId="17869" xr:uid="{00000000-0005-0000-0000-0000CE450000}"/>
    <cellStyle name="Normal 2 5 3 3 3" xfId="17870" xr:uid="{00000000-0005-0000-0000-0000CF450000}"/>
    <cellStyle name="Normal 2 5 3 3 3 2" xfId="17871" xr:uid="{00000000-0005-0000-0000-0000D0450000}"/>
    <cellStyle name="Normal 2 5 3 3 3 2 2" xfId="17872" xr:uid="{00000000-0005-0000-0000-0000D1450000}"/>
    <cellStyle name="Normal 2 5 3 3 3 3" xfId="17873" xr:uid="{00000000-0005-0000-0000-0000D2450000}"/>
    <cellStyle name="Normal 2 5 3 3 4" xfId="17874" xr:uid="{00000000-0005-0000-0000-0000D3450000}"/>
    <cellStyle name="Normal 2 5 3 3 4 2" xfId="17875" xr:uid="{00000000-0005-0000-0000-0000D4450000}"/>
    <cellStyle name="Normal 2 5 3 3 4 2 2" xfId="17876" xr:uid="{00000000-0005-0000-0000-0000D5450000}"/>
    <cellStyle name="Normal 2 5 3 3 4 3" xfId="17877" xr:uid="{00000000-0005-0000-0000-0000D6450000}"/>
    <cellStyle name="Normal 2 5 3 3 5" xfId="17878" xr:uid="{00000000-0005-0000-0000-0000D7450000}"/>
    <cellStyle name="Normal 2 5 3 3 5 2" xfId="17879" xr:uid="{00000000-0005-0000-0000-0000D8450000}"/>
    <cellStyle name="Normal 2 5 3 3 5 2 2" xfId="17880" xr:uid="{00000000-0005-0000-0000-0000D9450000}"/>
    <cellStyle name="Normal 2 5 3 3 5 3" xfId="17881" xr:uid="{00000000-0005-0000-0000-0000DA450000}"/>
    <cellStyle name="Normal 2 5 3 3 6" xfId="17882" xr:uid="{00000000-0005-0000-0000-0000DB450000}"/>
    <cellStyle name="Normal 2 5 3 3 6 2" xfId="17883" xr:uid="{00000000-0005-0000-0000-0000DC450000}"/>
    <cellStyle name="Normal 2 5 3 3 7" xfId="17884" xr:uid="{00000000-0005-0000-0000-0000DD450000}"/>
    <cellStyle name="Normal 2 5 3 3 7 2" xfId="17885" xr:uid="{00000000-0005-0000-0000-0000DE450000}"/>
    <cellStyle name="Normal 2 5 3 3 8" xfId="17886" xr:uid="{00000000-0005-0000-0000-0000DF450000}"/>
    <cellStyle name="Normal 2 5 3 4" xfId="17887" xr:uid="{00000000-0005-0000-0000-0000E0450000}"/>
    <cellStyle name="Normal 2 5 3 4 2" xfId="17888" xr:uid="{00000000-0005-0000-0000-0000E1450000}"/>
    <cellStyle name="Normal 2 5 3 4 2 2" xfId="17889" xr:uid="{00000000-0005-0000-0000-0000E2450000}"/>
    <cellStyle name="Normal 2 5 3 4 2 2 2" xfId="17890" xr:uid="{00000000-0005-0000-0000-0000E3450000}"/>
    <cellStyle name="Normal 2 5 3 4 2 3" xfId="17891" xr:uid="{00000000-0005-0000-0000-0000E4450000}"/>
    <cellStyle name="Normal 2 5 3 4 3" xfId="17892" xr:uid="{00000000-0005-0000-0000-0000E5450000}"/>
    <cellStyle name="Normal 2 5 3 4 3 2" xfId="17893" xr:uid="{00000000-0005-0000-0000-0000E6450000}"/>
    <cellStyle name="Normal 2 5 3 4 3 2 2" xfId="17894" xr:uid="{00000000-0005-0000-0000-0000E7450000}"/>
    <cellStyle name="Normal 2 5 3 4 3 3" xfId="17895" xr:uid="{00000000-0005-0000-0000-0000E8450000}"/>
    <cellStyle name="Normal 2 5 3 4 4" xfId="17896" xr:uid="{00000000-0005-0000-0000-0000E9450000}"/>
    <cellStyle name="Normal 2 5 3 4 4 2" xfId="17897" xr:uid="{00000000-0005-0000-0000-0000EA450000}"/>
    <cellStyle name="Normal 2 5 3 4 4 2 2" xfId="17898" xr:uid="{00000000-0005-0000-0000-0000EB450000}"/>
    <cellStyle name="Normal 2 5 3 4 4 3" xfId="17899" xr:uid="{00000000-0005-0000-0000-0000EC450000}"/>
    <cellStyle name="Normal 2 5 3 4 5" xfId="17900" xr:uid="{00000000-0005-0000-0000-0000ED450000}"/>
    <cellStyle name="Normal 2 5 3 4 5 2" xfId="17901" xr:uid="{00000000-0005-0000-0000-0000EE450000}"/>
    <cellStyle name="Normal 2 5 3 4 6" xfId="17902" xr:uid="{00000000-0005-0000-0000-0000EF450000}"/>
    <cellStyle name="Normal 2 5 3 4 6 2" xfId="17903" xr:uid="{00000000-0005-0000-0000-0000F0450000}"/>
    <cellStyle name="Normal 2 5 3 4 7" xfId="17904" xr:uid="{00000000-0005-0000-0000-0000F1450000}"/>
    <cellStyle name="Normal 2 5 3 5" xfId="17905" xr:uid="{00000000-0005-0000-0000-0000F2450000}"/>
    <cellStyle name="Normal 2 5 3 5 2" xfId="17906" xr:uid="{00000000-0005-0000-0000-0000F3450000}"/>
    <cellStyle name="Normal 2 5 3 5 2 2" xfId="17907" xr:uid="{00000000-0005-0000-0000-0000F4450000}"/>
    <cellStyle name="Normal 2 5 3 5 2 2 2" xfId="17908" xr:uid="{00000000-0005-0000-0000-0000F5450000}"/>
    <cellStyle name="Normal 2 5 3 5 2 3" xfId="17909" xr:uid="{00000000-0005-0000-0000-0000F6450000}"/>
    <cellStyle name="Normal 2 5 3 5 3" xfId="17910" xr:uid="{00000000-0005-0000-0000-0000F7450000}"/>
    <cellStyle name="Normal 2 5 3 5 3 2" xfId="17911" xr:uid="{00000000-0005-0000-0000-0000F8450000}"/>
    <cellStyle name="Normal 2 5 3 5 3 2 2" xfId="17912" xr:uid="{00000000-0005-0000-0000-0000F9450000}"/>
    <cellStyle name="Normal 2 5 3 5 3 3" xfId="17913" xr:uid="{00000000-0005-0000-0000-0000FA450000}"/>
    <cellStyle name="Normal 2 5 3 5 4" xfId="17914" xr:uid="{00000000-0005-0000-0000-0000FB450000}"/>
    <cellStyle name="Normal 2 5 3 5 4 2" xfId="17915" xr:uid="{00000000-0005-0000-0000-0000FC450000}"/>
    <cellStyle name="Normal 2 5 3 5 4 2 2" xfId="17916" xr:uid="{00000000-0005-0000-0000-0000FD450000}"/>
    <cellStyle name="Normal 2 5 3 5 4 3" xfId="17917" xr:uid="{00000000-0005-0000-0000-0000FE450000}"/>
    <cellStyle name="Normal 2 5 3 5 5" xfId="17918" xr:uid="{00000000-0005-0000-0000-0000FF450000}"/>
    <cellStyle name="Normal 2 5 3 5 5 2" xfId="17919" xr:uid="{00000000-0005-0000-0000-000000460000}"/>
    <cellStyle name="Normal 2 5 3 5 6" xfId="17920" xr:uid="{00000000-0005-0000-0000-000001460000}"/>
    <cellStyle name="Normal 2 5 3 5 6 2" xfId="17921" xr:uid="{00000000-0005-0000-0000-000002460000}"/>
    <cellStyle name="Normal 2 5 3 5 7" xfId="17922" xr:uid="{00000000-0005-0000-0000-000003460000}"/>
    <cellStyle name="Normal 2 5 3 6" xfId="17923" xr:uid="{00000000-0005-0000-0000-000004460000}"/>
    <cellStyle name="Normal 2 5 3 6 2" xfId="17924" xr:uid="{00000000-0005-0000-0000-000005460000}"/>
    <cellStyle name="Normal 2 5 3 6 2 2" xfId="17925" xr:uid="{00000000-0005-0000-0000-000006460000}"/>
    <cellStyle name="Normal 2 5 3 6 3" xfId="17926" xr:uid="{00000000-0005-0000-0000-000007460000}"/>
    <cellStyle name="Normal 2 5 3 7" xfId="17927" xr:uid="{00000000-0005-0000-0000-000008460000}"/>
    <cellStyle name="Normal 2 5 3 7 2" xfId="17928" xr:uid="{00000000-0005-0000-0000-000009460000}"/>
    <cellStyle name="Normal 2 5 3 7 2 2" xfId="17929" xr:uid="{00000000-0005-0000-0000-00000A460000}"/>
    <cellStyle name="Normal 2 5 3 7 3" xfId="17930" xr:uid="{00000000-0005-0000-0000-00000B460000}"/>
    <cellStyle name="Normal 2 5 3 8" xfId="17931" xr:uid="{00000000-0005-0000-0000-00000C460000}"/>
    <cellStyle name="Normal 2 5 3 8 2" xfId="17932" xr:uid="{00000000-0005-0000-0000-00000D460000}"/>
    <cellStyle name="Normal 2 5 3 8 2 2" xfId="17933" xr:uid="{00000000-0005-0000-0000-00000E460000}"/>
    <cellStyle name="Normal 2 5 3 8 3" xfId="17934" xr:uid="{00000000-0005-0000-0000-00000F460000}"/>
    <cellStyle name="Normal 2 5 3 9" xfId="17935" xr:uid="{00000000-0005-0000-0000-000010460000}"/>
    <cellStyle name="Normal 2 5 3 9 2" xfId="17936" xr:uid="{00000000-0005-0000-0000-000011460000}"/>
    <cellStyle name="Normal 2 5 4" xfId="17937" xr:uid="{00000000-0005-0000-0000-000012460000}"/>
    <cellStyle name="Normal 2 5 4 2" xfId="17938" xr:uid="{00000000-0005-0000-0000-000013460000}"/>
    <cellStyle name="Normal 2 5 4 2 2" xfId="17939" xr:uid="{00000000-0005-0000-0000-000014460000}"/>
    <cellStyle name="Normal 2 5 4 2 2 2" xfId="17940" xr:uid="{00000000-0005-0000-0000-000015460000}"/>
    <cellStyle name="Normal 2 5 4 2 2 2 2" xfId="17941" xr:uid="{00000000-0005-0000-0000-000016460000}"/>
    <cellStyle name="Normal 2 5 4 2 2 3" xfId="17942" xr:uid="{00000000-0005-0000-0000-000017460000}"/>
    <cellStyle name="Normal 2 5 4 2 3" xfId="17943" xr:uid="{00000000-0005-0000-0000-000018460000}"/>
    <cellStyle name="Normal 2 5 4 2 3 2" xfId="17944" xr:uid="{00000000-0005-0000-0000-000019460000}"/>
    <cellStyle name="Normal 2 5 4 2 3 2 2" xfId="17945" xr:uid="{00000000-0005-0000-0000-00001A460000}"/>
    <cellStyle name="Normal 2 5 4 2 3 3" xfId="17946" xr:uid="{00000000-0005-0000-0000-00001B460000}"/>
    <cellStyle name="Normal 2 5 4 2 4" xfId="17947" xr:uid="{00000000-0005-0000-0000-00001C460000}"/>
    <cellStyle name="Normal 2 5 4 2 4 2" xfId="17948" xr:uid="{00000000-0005-0000-0000-00001D460000}"/>
    <cellStyle name="Normal 2 5 4 2 4 2 2" xfId="17949" xr:uid="{00000000-0005-0000-0000-00001E460000}"/>
    <cellStyle name="Normal 2 5 4 2 4 3" xfId="17950" xr:uid="{00000000-0005-0000-0000-00001F460000}"/>
    <cellStyle name="Normal 2 5 4 2 5" xfId="17951" xr:uid="{00000000-0005-0000-0000-000020460000}"/>
    <cellStyle name="Normal 2 5 4 2 5 2" xfId="17952" xr:uid="{00000000-0005-0000-0000-000021460000}"/>
    <cellStyle name="Normal 2 5 4 2 6" xfId="17953" xr:uid="{00000000-0005-0000-0000-000022460000}"/>
    <cellStyle name="Normal 2 5 4 2 6 2" xfId="17954" xr:uid="{00000000-0005-0000-0000-000023460000}"/>
    <cellStyle name="Normal 2 5 4 2 7" xfId="17955" xr:uid="{00000000-0005-0000-0000-000024460000}"/>
    <cellStyle name="Normal 2 5 4 3" xfId="17956" xr:uid="{00000000-0005-0000-0000-000025460000}"/>
    <cellStyle name="Normal 2 5 4 3 2" xfId="17957" xr:uid="{00000000-0005-0000-0000-000026460000}"/>
    <cellStyle name="Normal 2 5 4 3 2 2" xfId="17958" xr:uid="{00000000-0005-0000-0000-000027460000}"/>
    <cellStyle name="Normal 2 5 4 3 2 2 2" xfId="17959" xr:uid="{00000000-0005-0000-0000-000028460000}"/>
    <cellStyle name="Normal 2 5 4 3 2 3" xfId="17960" xr:uid="{00000000-0005-0000-0000-000029460000}"/>
    <cellStyle name="Normal 2 5 4 3 3" xfId="17961" xr:uid="{00000000-0005-0000-0000-00002A460000}"/>
    <cellStyle name="Normal 2 5 4 3 3 2" xfId="17962" xr:uid="{00000000-0005-0000-0000-00002B460000}"/>
    <cellStyle name="Normal 2 5 4 3 3 2 2" xfId="17963" xr:uid="{00000000-0005-0000-0000-00002C460000}"/>
    <cellStyle name="Normal 2 5 4 3 3 3" xfId="17964" xr:uid="{00000000-0005-0000-0000-00002D460000}"/>
    <cellStyle name="Normal 2 5 4 3 4" xfId="17965" xr:uid="{00000000-0005-0000-0000-00002E460000}"/>
    <cellStyle name="Normal 2 5 4 3 4 2" xfId="17966" xr:uid="{00000000-0005-0000-0000-00002F460000}"/>
    <cellStyle name="Normal 2 5 4 3 4 2 2" xfId="17967" xr:uid="{00000000-0005-0000-0000-000030460000}"/>
    <cellStyle name="Normal 2 5 4 3 4 3" xfId="17968" xr:uid="{00000000-0005-0000-0000-000031460000}"/>
    <cellStyle name="Normal 2 5 4 3 5" xfId="17969" xr:uid="{00000000-0005-0000-0000-000032460000}"/>
    <cellStyle name="Normal 2 5 4 3 5 2" xfId="17970" xr:uid="{00000000-0005-0000-0000-000033460000}"/>
    <cellStyle name="Normal 2 5 4 3 6" xfId="17971" xr:uid="{00000000-0005-0000-0000-000034460000}"/>
    <cellStyle name="Normal 2 5 4 3 6 2" xfId="17972" xr:uid="{00000000-0005-0000-0000-000035460000}"/>
    <cellStyle name="Normal 2 5 4 3 7" xfId="17973" xr:uid="{00000000-0005-0000-0000-000036460000}"/>
    <cellStyle name="Normal 2 5 4 4" xfId="17974" xr:uid="{00000000-0005-0000-0000-000037460000}"/>
    <cellStyle name="Normal 2 5 4 4 2" xfId="17975" xr:uid="{00000000-0005-0000-0000-000038460000}"/>
    <cellStyle name="Normal 2 5 4 4 2 2" xfId="17976" xr:uid="{00000000-0005-0000-0000-000039460000}"/>
    <cellStyle name="Normal 2 5 4 4 3" xfId="17977" xr:uid="{00000000-0005-0000-0000-00003A460000}"/>
    <cellStyle name="Normal 2 5 4 5" xfId="17978" xr:uid="{00000000-0005-0000-0000-00003B460000}"/>
    <cellStyle name="Normal 2 5 4 5 2" xfId="17979" xr:uid="{00000000-0005-0000-0000-00003C460000}"/>
    <cellStyle name="Normal 2 5 4 5 2 2" xfId="17980" xr:uid="{00000000-0005-0000-0000-00003D460000}"/>
    <cellStyle name="Normal 2 5 4 5 3" xfId="17981" xr:uid="{00000000-0005-0000-0000-00003E460000}"/>
    <cellStyle name="Normal 2 5 4 6" xfId="17982" xr:uid="{00000000-0005-0000-0000-00003F460000}"/>
    <cellStyle name="Normal 2 5 4 6 2" xfId="17983" xr:uid="{00000000-0005-0000-0000-000040460000}"/>
    <cellStyle name="Normal 2 5 4 6 2 2" xfId="17984" xr:uid="{00000000-0005-0000-0000-000041460000}"/>
    <cellStyle name="Normal 2 5 4 6 3" xfId="17985" xr:uid="{00000000-0005-0000-0000-000042460000}"/>
    <cellStyle name="Normal 2 5 4 7" xfId="17986" xr:uid="{00000000-0005-0000-0000-000043460000}"/>
    <cellStyle name="Normal 2 5 4 7 2" xfId="17987" xr:uid="{00000000-0005-0000-0000-000044460000}"/>
    <cellStyle name="Normal 2 5 4 8" xfId="17988" xr:uid="{00000000-0005-0000-0000-000045460000}"/>
    <cellStyle name="Normal 2 5 4 8 2" xfId="17989" xr:uid="{00000000-0005-0000-0000-000046460000}"/>
    <cellStyle name="Normal 2 5 4 9" xfId="17990" xr:uid="{00000000-0005-0000-0000-000047460000}"/>
    <cellStyle name="Normal 2 5 5" xfId="17991" xr:uid="{00000000-0005-0000-0000-000048460000}"/>
    <cellStyle name="Normal 2 5 5 2" xfId="17992" xr:uid="{00000000-0005-0000-0000-000049460000}"/>
    <cellStyle name="Normal 2 5 5 2 2" xfId="17993" xr:uid="{00000000-0005-0000-0000-00004A460000}"/>
    <cellStyle name="Normal 2 5 5 2 2 2" xfId="17994" xr:uid="{00000000-0005-0000-0000-00004B460000}"/>
    <cellStyle name="Normal 2 5 5 2 2 2 2" xfId="17995" xr:uid="{00000000-0005-0000-0000-00004C460000}"/>
    <cellStyle name="Normal 2 5 5 2 2 3" xfId="17996" xr:uid="{00000000-0005-0000-0000-00004D460000}"/>
    <cellStyle name="Normal 2 5 5 2 3" xfId="17997" xr:uid="{00000000-0005-0000-0000-00004E460000}"/>
    <cellStyle name="Normal 2 5 5 2 3 2" xfId="17998" xr:uid="{00000000-0005-0000-0000-00004F460000}"/>
    <cellStyle name="Normal 2 5 5 2 3 2 2" xfId="17999" xr:uid="{00000000-0005-0000-0000-000050460000}"/>
    <cellStyle name="Normal 2 5 5 2 3 3" xfId="18000" xr:uid="{00000000-0005-0000-0000-000051460000}"/>
    <cellStyle name="Normal 2 5 5 2 4" xfId="18001" xr:uid="{00000000-0005-0000-0000-000052460000}"/>
    <cellStyle name="Normal 2 5 5 2 4 2" xfId="18002" xr:uid="{00000000-0005-0000-0000-000053460000}"/>
    <cellStyle name="Normal 2 5 5 2 4 2 2" xfId="18003" xr:uid="{00000000-0005-0000-0000-000054460000}"/>
    <cellStyle name="Normal 2 5 5 2 4 3" xfId="18004" xr:uid="{00000000-0005-0000-0000-000055460000}"/>
    <cellStyle name="Normal 2 5 5 2 5" xfId="18005" xr:uid="{00000000-0005-0000-0000-000056460000}"/>
    <cellStyle name="Normal 2 5 5 2 5 2" xfId="18006" xr:uid="{00000000-0005-0000-0000-000057460000}"/>
    <cellStyle name="Normal 2 5 5 2 6" xfId="18007" xr:uid="{00000000-0005-0000-0000-000058460000}"/>
    <cellStyle name="Normal 2 5 5 2 6 2" xfId="18008" xr:uid="{00000000-0005-0000-0000-000059460000}"/>
    <cellStyle name="Normal 2 5 5 2 7" xfId="18009" xr:uid="{00000000-0005-0000-0000-00005A460000}"/>
    <cellStyle name="Normal 2 5 5 3" xfId="18010" xr:uid="{00000000-0005-0000-0000-00005B460000}"/>
    <cellStyle name="Normal 2 5 5 3 2" xfId="18011" xr:uid="{00000000-0005-0000-0000-00005C460000}"/>
    <cellStyle name="Normal 2 5 5 3 2 2" xfId="18012" xr:uid="{00000000-0005-0000-0000-00005D460000}"/>
    <cellStyle name="Normal 2 5 5 3 3" xfId="18013" xr:uid="{00000000-0005-0000-0000-00005E460000}"/>
    <cellStyle name="Normal 2 5 5 4" xfId="18014" xr:uid="{00000000-0005-0000-0000-00005F460000}"/>
    <cellStyle name="Normal 2 5 5 4 2" xfId="18015" xr:uid="{00000000-0005-0000-0000-000060460000}"/>
    <cellStyle name="Normal 2 5 5 4 2 2" xfId="18016" xr:uid="{00000000-0005-0000-0000-000061460000}"/>
    <cellStyle name="Normal 2 5 5 4 3" xfId="18017" xr:uid="{00000000-0005-0000-0000-000062460000}"/>
    <cellStyle name="Normal 2 5 5 5" xfId="18018" xr:uid="{00000000-0005-0000-0000-000063460000}"/>
    <cellStyle name="Normal 2 5 5 5 2" xfId="18019" xr:uid="{00000000-0005-0000-0000-000064460000}"/>
    <cellStyle name="Normal 2 5 5 5 2 2" xfId="18020" xr:uid="{00000000-0005-0000-0000-000065460000}"/>
    <cellStyle name="Normal 2 5 5 5 3" xfId="18021" xr:uid="{00000000-0005-0000-0000-000066460000}"/>
    <cellStyle name="Normal 2 5 5 6" xfId="18022" xr:uid="{00000000-0005-0000-0000-000067460000}"/>
    <cellStyle name="Normal 2 5 5 6 2" xfId="18023" xr:uid="{00000000-0005-0000-0000-000068460000}"/>
    <cellStyle name="Normal 2 5 5 7" xfId="18024" xr:uid="{00000000-0005-0000-0000-000069460000}"/>
    <cellStyle name="Normal 2 5 5 7 2" xfId="18025" xr:uid="{00000000-0005-0000-0000-00006A460000}"/>
    <cellStyle name="Normal 2 5 5 8" xfId="18026" xr:uid="{00000000-0005-0000-0000-00006B460000}"/>
    <cellStyle name="Normal 2 5 6" xfId="18027" xr:uid="{00000000-0005-0000-0000-00006C460000}"/>
    <cellStyle name="Normal 2 5 6 2" xfId="18028" xr:uid="{00000000-0005-0000-0000-00006D460000}"/>
    <cellStyle name="Normal 2 5 6 2 2" xfId="18029" xr:uid="{00000000-0005-0000-0000-00006E460000}"/>
    <cellStyle name="Normal 2 5 6 2 2 2" xfId="18030" xr:uid="{00000000-0005-0000-0000-00006F460000}"/>
    <cellStyle name="Normal 2 5 6 2 3" xfId="18031" xr:uid="{00000000-0005-0000-0000-000070460000}"/>
    <cellStyle name="Normal 2 5 6 3" xfId="18032" xr:uid="{00000000-0005-0000-0000-000071460000}"/>
    <cellStyle name="Normal 2 5 6 3 2" xfId="18033" xr:uid="{00000000-0005-0000-0000-000072460000}"/>
    <cellStyle name="Normal 2 5 6 3 2 2" xfId="18034" xr:uid="{00000000-0005-0000-0000-000073460000}"/>
    <cellStyle name="Normal 2 5 6 3 3" xfId="18035" xr:uid="{00000000-0005-0000-0000-000074460000}"/>
    <cellStyle name="Normal 2 5 6 4" xfId="18036" xr:uid="{00000000-0005-0000-0000-000075460000}"/>
    <cellStyle name="Normal 2 5 6 4 2" xfId="18037" xr:uid="{00000000-0005-0000-0000-000076460000}"/>
    <cellStyle name="Normal 2 5 6 4 2 2" xfId="18038" xr:uid="{00000000-0005-0000-0000-000077460000}"/>
    <cellStyle name="Normal 2 5 6 4 3" xfId="18039" xr:uid="{00000000-0005-0000-0000-000078460000}"/>
    <cellStyle name="Normal 2 5 6 5" xfId="18040" xr:uid="{00000000-0005-0000-0000-000079460000}"/>
    <cellStyle name="Normal 2 5 6 5 2" xfId="18041" xr:uid="{00000000-0005-0000-0000-00007A460000}"/>
    <cellStyle name="Normal 2 5 6 6" xfId="18042" xr:uid="{00000000-0005-0000-0000-00007B460000}"/>
    <cellStyle name="Normal 2 5 6 6 2" xfId="18043" xr:uid="{00000000-0005-0000-0000-00007C460000}"/>
    <cellStyle name="Normal 2 5 6 7" xfId="18044" xr:uid="{00000000-0005-0000-0000-00007D460000}"/>
    <cellStyle name="Normal 2 5 7" xfId="18045" xr:uid="{00000000-0005-0000-0000-00007E460000}"/>
    <cellStyle name="Normal 2 5 7 2" xfId="18046" xr:uid="{00000000-0005-0000-0000-00007F460000}"/>
    <cellStyle name="Normal 2 5 7 2 2" xfId="18047" xr:uid="{00000000-0005-0000-0000-000080460000}"/>
    <cellStyle name="Normal 2 5 7 2 2 2" xfId="18048" xr:uid="{00000000-0005-0000-0000-000081460000}"/>
    <cellStyle name="Normal 2 5 7 2 3" xfId="18049" xr:uid="{00000000-0005-0000-0000-000082460000}"/>
    <cellStyle name="Normal 2 5 7 3" xfId="18050" xr:uid="{00000000-0005-0000-0000-000083460000}"/>
    <cellStyle name="Normal 2 5 7 3 2" xfId="18051" xr:uid="{00000000-0005-0000-0000-000084460000}"/>
    <cellStyle name="Normal 2 5 7 3 2 2" xfId="18052" xr:uid="{00000000-0005-0000-0000-000085460000}"/>
    <cellStyle name="Normal 2 5 7 3 3" xfId="18053" xr:uid="{00000000-0005-0000-0000-000086460000}"/>
    <cellStyle name="Normal 2 5 7 4" xfId="18054" xr:uid="{00000000-0005-0000-0000-000087460000}"/>
    <cellStyle name="Normal 2 5 7 4 2" xfId="18055" xr:uid="{00000000-0005-0000-0000-000088460000}"/>
    <cellStyle name="Normal 2 5 7 4 2 2" xfId="18056" xr:uid="{00000000-0005-0000-0000-000089460000}"/>
    <cellStyle name="Normal 2 5 7 4 3" xfId="18057" xr:uid="{00000000-0005-0000-0000-00008A460000}"/>
    <cellStyle name="Normal 2 5 7 5" xfId="18058" xr:uid="{00000000-0005-0000-0000-00008B460000}"/>
    <cellStyle name="Normal 2 5 7 5 2" xfId="18059" xr:uid="{00000000-0005-0000-0000-00008C460000}"/>
    <cellStyle name="Normal 2 5 7 6" xfId="18060" xr:uid="{00000000-0005-0000-0000-00008D460000}"/>
    <cellStyle name="Normal 2 5 7 6 2" xfId="18061" xr:uid="{00000000-0005-0000-0000-00008E460000}"/>
    <cellStyle name="Normal 2 5 7 7" xfId="18062" xr:uid="{00000000-0005-0000-0000-00008F460000}"/>
    <cellStyle name="Normal 2 5 8" xfId="18063" xr:uid="{00000000-0005-0000-0000-000090460000}"/>
    <cellStyle name="Normal 2 5 8 2" xfId="18064" xr:uid="{00000000-0005-0000-0000-000091460000}"/>
    <cellStyle name="Normal 2 5 8 2 2" xfId="18065" xr:uid="{00000000-0005-0000-0000-000092460000}"/>
    <cellStyle name="Normal 2 5 8 3" xfId="18066" xr:uid="{00000000-0005-0000-0000-000093460000}"/>
    <cellStyle name="Normal 2 5 9" xfId="18067" xr:uid="{00000000-0005-0000-0000-000094460000}"/>
    <cellStyle name="Normal 2 5 9 2" xfId="18068" xr:uid="{00000000-0005-0000-0000-000095460000}"/>
    <cellStyle name="Normal 2 5 9 2 2" xfId="18069" xr:uid="{00000000-0005-0000-0000-000096460000}"/>
    <cellStyle name="Normal 2 5 9 3" xfId="18070" xr:uid="{00000000-0005-0000-0000-000097460000}"/>
    <cellStyle name="Normal 2 5_Confidential Information" xfId="18071" xr:uid="{00000000-0005-0000-0000-000098460000}"/>
    <cellStyle name="Normal 2 6" xfId="18072" xr:uid="{00000000-0005-0000-0000-000099460000}"/>
    <cellStyle name="Normal 2 6 10" xfId="18073" xr:uid="{00000000-0005-0000-0000-00009A460000}"/>
    <cellStyle name="Normal 2 6 10 2" xfId="18074" xr:uid="{00000000-0005-0000-0000-00009B460000}"/>
    <cellStyle name="Normal 2 6 10 2 2" xfId="18075" xr:uid="{00000000-0005-0000-0000-00009C460000}"/>
    <cellStyle name="Normal 2 6 10 3" xfId="18076" xr:uid="{00000000-0005-0000-0000-00009D460000}"/>
    <cellStyle name="Normal 2 6 11" xfId="18077" xr:uid="{00000000-0005-0000-0000-00009E460000}"/>
    <cellStyle name="Normal 2 6 11 2" xfId="18078" xr:uid="{00000000-0005-0000-0000-00009F460000}"/>
    <cellStyle name="Normal 2 6 12" xfId="18079" xr:uid="{00000000-0005-0000-0000-0000A0460000}"/>
    <cellStyle name="Normal 2 6 12 2" xfId="18080" xr:uid="{00000000-0005-0000-0000-0000A1460000}"/>
    <cellStyle name="Normal 2 6 13" xfId="18081" xr:uid="{00000000-0005-0000-0000-0000A2460000}"/>
    <cellStyle name="Normal 2 6 2" xfId="18082" xr:uid="{00000000-0005-0000-0000-0000A3460000}"/>
    <cellStyle name="Normal 2 6 2 10" xfId="18083" xr:uid="{00000000-0005-0000-0000-0000A4460000}"/>
    <cellStyle name="Normal 2 6 2 10 2" xfId="18084" xr:uid="{00000000-0005-0000-0000-0000A5460000}"/>
    <cellStyle name="Normal 2 6 2 11" xfId="18085" xr:uid="{00000000-0005-0000-0000-0000A6460000}"/>
    <cellStyle name="Normal 2 6 2 2" xfId="18086" xr:uid="{00000000-0005-0000-0000-0000A7460000}"/>
    <cellStyle name="Normal 2 6 2 2 2" xfId="18087" xr:uid="{00000000-0005-0000-0000-0000A8460000}"/>
    <cellStyle name="Normal 2 6 2 2 2 2" xfId="18088" xr:uid="{00000000-0005-0000-0000-0000A9460000}"/>
    <cellStyle name="Normal 2 6 2 2 2 2 2" xfId="18089" xr:uid="{00000000-0005-0000-0000-0000AA460000}"/>
    <cellStyle name="Normal 2 6 2 2 2 2 2 2" xfId="18090" xr:uid="{00000000-0005-0000-0000-0000AB460000}"/>
    <cellStyle name="Normal 2 6 2 2 2 2 3" xfId="18091" xr:uid="{00000000-0005-0000-0000-0000AC460000}"/>
    <cellStyle name="Normal 2 6 2 2 2 3" xfId="18092" xr:uid="{00000000-0005-0000-0000-0000AD460000}"/>
    <cellStyle name="Normal 2 6 2 2 2 3 2" xfId="18093" xr:uid="{00000000-0005-0000-0000-0000AE460000}"/>
    <cellStyle name="Normal 2 6 2 2 2 3 2 2" xfId="18094" xr:uid="{00000000-0005-0000-0000-0000AF460000}"/>
    <cellStyle name="Normal 2 6 2 2 2 3 3" xfId="18095" xr:uid="{00000000-0005-0000-0000-0000B0460000}"/>
    <cellStyle name="Normal 2 6 2 2 2 4" xfId="18096" xr:uid="{00000000-0005-0000-0000-0000B1460000}"/>
    <cellStyle name="Normal 2 6 2 2 2 4 2" xfId="18097" xr:uid="{00000000-0005-0000-0000-0000B2460000}"/>
    <cellStyle name="Normal 2 6 2 2 2 4 2 2" xfId="18098" xr:uid="{00000000-0005-0000-0000-0000B3460000}"/>
    <cellStyle name="Normal 2 6 2 2 2 4 3" xfId="18099" xr:uid="{00000000-0005-0000-0000-0000B4460000}"/>
    <cellStyle name="Normal 2 6 2 2 2 5" xfId="18100" xr:uid="{00000000-0005-0000-0000-0000B5460000}"/>
    <cellStyle name="Normal 2 6 2 2 2 5 2" xfId="18101" xr:uid="{00000000-0005-0000-0000-0000B6460000}"/>
    <cellStyle name="Normal 2 6 2 2 2 6" xfId="18102" xr:uid="{00000000-0005-0000-0000-0000B7460000}"/>
    <cellStyle name="Normal 2 6 2 2 2 6 2" xfId="18103" xr:uid="{00000000-0005-0000-0000-0000B8460000}"/>
    <cellStyle name="Normal 2 6 2 2 2 7" xfId="18104" xr:uid="{00000000-0005-0000-0000-0000B9460000}"/>
    <cellStyle name="Normal 2 6 2 2 3" xfId="18105" xr:uid="{00000000-0005-0000-0000-0000BA460000}"/>
    <cellStyle name="Normal 2 6 2 2 3 2" xfId="18106" xr:uid="{00000000-0005-0000-0000-0000BB460000}"/>
    <cellStyle name="Normal 2 6 2 2 3 2 2" xfId="18107" xr:uid="{00000000-0005-0000-0000-0000BC460000}"/>
    <cellStyle name="Normal 2 6 2 2 3 2 2 2" xfId="18108" xr:uid="{00000000-0005-0000-0000-0000BD460000}"/>
    <cellStyle name="Normal 2 6 2 2 3 2 3" xfId="18109" xr:uid="{00000000-0005-0000-0000-0000BE460000}"/>
    <cellStyle name="Normal 2 6 2 2 3 3" xfId="18110" xr:uid="{00000000-0005-0000-0000-0000BF460000}"/>
    <cellStyle name="Normal 2 6 2 2 3 3 2" xfId="18111" xr:uid="{00000000-0005-0000-0000-0000C0460000}"/>
    <cellStyle name="Normal 2 6 2 2 3 3 2 2" xfId="18112" xr:uid="{00000000-0005-0000-0000-0000C1460000}"/>
    <cellStyle name="Normal 2 6 2 2 3 3 3" xfId="18113" xr:uid="{00000000-0005-0000-0000-0000C2460000}"/>
    <cellStyle name="Normal 2 6 2 2 3 4" xfId="18114" xr:uid="{00000000-0005-0000-0000-0000C3460000}"/>
    <cellStyle name="Normal 2 6 2 2 3 4 2" xfId="18115" xr:uid="{00000000-0005-0000-0000-0000C4460000}"/>
    <cellStyle name="Normal 2 6 2 2 3 4 2 2" xfId="18116" xr:uid="{00000000-0005-0000-0000-0000C5460000}"/>
    <cellStyle name="Normal 2 6 2 2 3 4 3" xfId="18117" xr:uid="{00000000-0005-0000-0000-0000C6460000}"/>
    <cellStyle name="Normal 2 6 2 2 3 5" xfId="18118" xr:uid="{00000000-0005-0000-0000-0000C7460000}"/>
    <cellStyle name="Normal 2 6 2 2 3 5 2" xfId="18119" xr:uid="{00000000-0005-0000-0000-0000C8460000}"/>
    <cellStyle name="Normal 2 6 2 2 3 6" xfId="18120" xr:uid="{00000000-0005-0000-0000-0000C9460000}"/>
    <cellStyle name="Normal 2 6 2 2 3 6 2" xfId="18121" xr:uid="{00000000-0005-0000-0000-0000CA460000}"/>
    <cellStyle name="Normal 2 6 2 2 3 7" xfId="18122" xr:uid="{00000000-0005-0000-0000-0000CB460000}"/>
    <cellStyle name="Normal 2 6 2 2 4" xfId="18123" xr:uid="{00000000-0005-0000-0000-0000CC460000}"/>
    <cellStyle name="Normal 2 6 2 2 4 2" xfId="18124" xr:uid="{00000000-0005-0000-0000-0000CD460000}"/>
    <cellStyle name="Normal 2 6 2 2 4 2 2" xfId="18125" xr:uid="{00000000-0005-0000-0000-0000CE460000}"/>
    <cellStyle name="Normal 2 6 2 2 4 3" xfId="18126" xr:uid="{00000000-0005-0000-0000-0000CF460000}"/>
    <cellStyle name="Normal 2 6 2 2 5" xfId="18127" xr:uid="{00000000-0005-0000-0000-0000D0460000}"/>
    <cellStyle name="Normal 2 6 2 2 5 2" xfId="18128" xr:uid="{00000000-0005-0000-0000-0000D1460000}"/>
    <cellStyle name="Normal 2 6 2 2 5 2 2" xfId="18129" xr:uid="{00000000-0005-0000-0000-0000D2460000}"/>
    <cellStyle name="Normal 2 6 2 2 5 3" xfId="18130" xr:uid="{00000000-0005-0000-0000-0000D3460000}"/>
    <cellStyle name="Normal 2 6 2 2 6" xfId="18131" xr:uid="{00000000-0005-0000-0000-0000D4460000}"/>
    <cellStyle name="Normal 2 6 2 2 6 2" xfId="18132" xr:uid="{00000000-0005-0000-0000-0000D5460000}"/>
    <cellStyle name="Normal 2 6 2 2 6 2 2" xfId="18133" xr:uid="{00000000-0005-0000-0000-0000D6460000}"/>
    <cellStyle name="Normal 2 6 2 2 6 3" xfId="18134" xr:uid="{00000000-0005-0000-0000-0000D7460000}"/>
    <cellStyle name="Normal 2 6 2 2 7" xfId="18135" xr:uid="{00000000-0005-0000-0000-0000D8460000}"/>
    <cellStyle name="Normal 2 6 2 2 7 2" xfId="18136" xr:uid="{00000000-0005-0000-0000-0000D9460000}"/>
    <cellStyle name="Normal 2 6 2 2 8" xfId="18137" xr:uid="{00000000-0005-0000-0000-0000DA460000}"/>
    <cellStyle name="Normal 2 6 2 2 8 2" xfId="18138" xr:uid="{00000000-0005-0000-0000-0000DB460000}"/>
    <cellStyle name="Normal 2 6 2 2 9" xfId="18139" xr:uid="{00000000-0005-0000-0000-0000DC460000}"/>
    <cellStyle name="Normal 2 6 2 3" xfId="18140" xr:uid="{00000000-0005-0000-0000-0000DD460000}"/>
    <cellStyle name="Normal 2 6 2 3 2" xfId="18141" xr:uid="{00000000-0005-0000-0000-0000DE460000}"/>
    <cellStyle name="Normal 2 6 2 3 2 2" xfId="18142" xr:uid="{00000000-0005-0000-0000-0000DF460000}"/>
    <cellStyle name="Normal 2 6 2 3 2 2 2" xfId="18143" xr:uid="{00000000-0005-0000-0000-0000E0460000}"/>
    <cellStyle name="Normal 2 6 2 3 2 2 2 2" xfId="18144" xr:uid="{00000000-0005-0000-0000-0000E1460000}"/>
    <cellStyle name="Normal 2 6 2 3 2 2 3" xfId="18145" xr:uid="{00000000-0005-0000-0000-0000E2460000}"/>
    <cellStyle name="Normal 2 6 2 3 2 3" xfId="18146" xr:uid="{00000000-0005-0000-0000-0000E3460000}"/>
    <cellStyle name="Normal 2 6 2 3 2 3 2" xfId="18147" xr:uid="{00000000-0005-0000-0000-0000E4460000}"/>
    <cellStyle name="Normal 2 6 2 3 2 3 2 2" xfId="18148" xr:uid="{00000000-0005-0000-0000-0000E5460000}"/>
    <cellStyle name="Normal 2 6 2 3 2 3 3" xfId="18149" xr:uid="{00000000-0005-0000-0000-0000E6460000}"/>
    <cellStyle name="Normal 2 6 2 3 2 4" xfId="18150" xr:uid="{00000000-0005-0000-0000-0000E7460000}"/>
    <cellStyle name="Normal 2 6 2 3 2 4 2" xfId="18151" xr:uid="{00000000-0005-0000-0000-0000E8460000}"/>
    <cellStyle name="Normal 2 6 2 3 2 4 2 2" xfId="18152" xr:uid="{00000000-0005-0000-0000-0000E9460000}"/>
    <cellStyle name="Normal 2 6 2 3 2 4 3" xfId="18153" xr:uid="{00000000-0005-0000-0000-0000EA460000}"/>
    <cellStyle name="Normal 2 6 2 3 2 5" xfId="18154" xr:uid="{00000000-0005-0000-0000-0000EB460000}"/>
    <cellStyle name="Normal 2 6 2 3 2 5 2" xfId="18155" xr:uid="{00000000-0005-0000-0000-0000EC460000}"/>
    <cellStyle name="Normal 2 6 2 3 2 6" xfId="18156" xr:uid="{00000000-0005-0000-0000-0000ED460000}"/>
    <cellStyle name="Normal 2 6 2 3 2 6 2" xfId="18157" xr:uid="{00000000-0005-0000-0000-0000EE460000}"/>
    <cellStyle name="Normal 2 6 2 3 2 7" xfId="18158" xr:uid="{00000000-0005-0000-0000-0000EF460000}"/>
    <cellStyle name="Normal 2 6 2 3 3" xfId="18159" xr:uid="{00000000-0005-0000-0000-0000F0460000}"/>
    <cellStyle name="Normal 2 6 2 3 3 2" xfId="18160" xr:uid="{00000000-0005-0000-0000-0000F1460000}"/>
    <cellStyle name="Normal 2 6 2 3 3 2 2" xfId="18161" xr:uid="{00000000-0005-0000-0000-0000F2460000}"/>
    <cellStyle name="Normal 2 6 2 3 3 3" xfId="18162" xr:uid="{00000000-0005-0000-0000-0000F3460000}"/>
    <cellStyle name="Normal 2 6 2 3 4" xfId="18163" xr:uid="{00000000-0005-0000-0000-0000F4460000}"/>
    <cellStyle name="Normal 2 6 2 3 4 2" xfId="18164" xr:uid="{00000000-0005-0000-0000-0000F5460000}"/>
    <cellStyle name="Normal 2 6 2 3 4 2 2" xfId="18165" xr:uid="{00000000-0005-0000-0000-0000F6460000}"/>
    <cellStyle name="Normal 2 6 2 3 4 3" xfId="18166" xr:uid="{00000000-0005-0000-0000-0000F7460000}"/>
    <cellStyle name="Normal 2 6 2 3 5" xfId="18167" xr:uid="{00000000-0005-0000-0000-0000F8460000}"/>
    <cellStyle name="Normal 2 6 2 3 5 2" xfId="18168" xr:uid="{00000000-0005-0000-0000-0000F9460000}"/>
    <cellStyle name="Normal 2 6 2 3 5 2 2" xfId="18169" xr:uid="{00000000-0005-0000-0000-0000FA460000}"/>
    <cellStyle name="Normal 2 6 2 3 5 3" xfId="18170" xr:uid="{00000000-0005-0000-0000-0000FB460000}"/>
    <cellStyle name="Normal 2 6 2 3 6" xfId="18171" xr:uid="{00000000-0005-0000-0000-0000FC460000}"/>
    <cellStyle name="Normal 2 6 2 3 6 2" xfId="18172" xr:uid="{00000000-0005-0000-0000-0000FD460000}"/>
    <cellStyle name="Normal 2 6 2 3 7" xfId="18173" xr:uid="{00000000-0005-0000-0000-0000FE460000}"/>
    <cellStyle name="Normal 2 6 2 3 7 2" xfId="18174" xr:uid="{00000000-0005-0000-0000-0000FF460000}"/>
    <cellStyle name="Normal 2 6 2 3 8" xfId="18175" xr:uid="{00000000-0005-0000-0000-000000470000}"/>
    <cellStyle name="Normal 2 6 2 4" xfId="18176" xr:uid="{00000000-0005-0000-0000-000001470000}"/>
    <cellStyle name="Normal 2 6 2 4 2" xfId="18177" xr:uid="{00000000-0005-0000-0000-000002470000}"/>
    <cellStyle name="Normal 2 6 2 4 2 2" xfId="18178" xr:uid="{00000000-0005-0000-0000-000003470000}"/>
    <cellStyle name="Normal 2 6 2 4 2 2 2" xfId="18179" xr:uid="{00000000-0005-0000-0000-000004470000}"/>
    <cellStyle name="Normal 2 6 2 4 2 3" xfId="18180" xr:uid="{00000000-0005-0000-0000-000005470000}"/>
    <cellStyle name="Normal 2 6 2 4 3" xfId="18181" xr:uid="{00000000-0005-0000-0000-000006470000}"/>
    <cellStyle name="Normal 2 6 2 4 3 2" xfId="18182" xr:uid="{00000000-0005-0000-0000-000007470000}"/>
    <cellStyle name="Normal 2 6 2 4 3 2 2" xfId="18183" xr:uid="{00000000-0005-0000-0000-000008470000}"/>
    <cellStyle name="Normal 2 6 2 4 3 3" xfId="18184" xr:uid="{00000000-0005-0000-0000-000009470000}"/>
    <cellStyle name="Normal 2 6 2 4 4" xfId="18185" xr:uid="{00000000-0005-0000-0000-00000A470000}"/>
    <cellStyle name="Normal 2 6 2 4 4 2" xfId="18186" xr:uid="{00000000-0005-0000-0000-00000B470000}"/>
    <cellStyle name="Normal 2 6 2 4 4 2 2" xfId="18187" xr:uid="{00000000-0005-0000-0000-00000C470000}"/>
    <cellStyle name="Normal 2 6 2 4 4 3" xfId="18188" xr:uid="{00000000-0005-0000-0000-00000D470000}"/>
    <cellStyle name="Normal 2 6 2 4 5" xfId="18189" xr:uid="{00000000-0005-0000-0000-00000E470000}"/>
    <cellStyle name="Normal 2 6 2 4 5 2" xfId="18190" xr:uid="{00000000-0005-0000-0000-00000F470000}"/>
    <cellStyle name="Normal 2 6 2 4 6" xfId="18191" xr:uid="{00000000-0005-0000-0000-000010470000}"/>
    <cellStyle name="Normal 2 6 2 4 6 2" xfId="18192" xr:uid="{00000000-0005-0000-0000-000011470000}"/>
    <cellStyle name="Normal 2 6 2 4 7" xfId="18193" xr:uid="{00000000-0005-0000-0000-000012470000}"/>
    <cellStyle name="Normal 2 6 2 5" xfId="18194" xr:uid="{00000000-0005-0000-0000-000013470000}"/>
    <cellStyle name="Normal 2 6 2 5 2" xfId="18195" xr:uid="{00000000-0005-0000-0000-000014470000}"/>
    <cellStyle name="Normal 2 6 2 5 2 2" xfId="18196" xr:uid="{00000000-0005-0000-0000-000015470000}"/>
    <cellStyle name="Normal 2 6 2 5 2 2 2" xfId="18197" xr:uid="{00000000-0005-0000-0000-000016470000}"/>
    <cellStyle name="Normal 2 6 2 5 2 3" xfId="18198" xr:uid="{00000000-0005-0000-0000-000017470000}"/>
    <cellStyle name="Normal 2 6 2 5 3" xfId="18199" xr:uid="{00000000-0005-0000-0000-000018470000}"/>
    <cellStyle name="Normal 2 6 2 5 3 2" xfId="18200" xr:uid="{00000000-0005-0000-0000-000019470000}"/>
    <cellStyle name="Normal 2 6 2 5 3 2 2" xfId="18201" xr:uid="{00000000-0005-0000-0000-00001A470000}"/>
    <cellStyle name="Normal 2 6 2 5 3 3" xfId="18202" xr:uid="{00000000-0005-0000-0000-00001B470000}"/>
    <cellStyle name="Normal 2 6 2 5 4" xfId="18203" xr:uid="{00000000-0005-0000-0000-00001C470000}"/>
    <cellStyle name="Normal 2 6 2 5 4 2" xfId="18204" xr:uid="{00000000-0005-0000-0000-00001D470000}"/>
    <cellStyle name="Normal 2 6 2 5 4 2 2" xfId="18205" xr:uid="{00000000-0005-0000-0000-00001E470000}"/>
    <cellStyle name="Normal 2 6 2 5 4 3" xfId="18206" xr:uid="{00000000-0005-0000-0000-00001F470000}"/>
    <cellStyle name="Normal 2 6 2 5 5" xfId="18207" xr:uid="{00000000-0005-0000-0000-000020470000}"/>
    <cellStyle name="Normal 2 6 2 5 5 2" xfId="18208" xr:uid="{00000000-0005-0000-0000-000021470000}"/>
    <cellStyle name="Normal 2 6 2 5 6" xfId="18209" xr:uid="{00000000-0005-0000-0000-000022470000}"/>
    <cellStyle name="Normal 2 6 2 5 6 2" xfId="18210" xr:uid="{00000000-0005-0000-0000-000023470000}"/>
    <cellStyle name="Normal 2 6 2 5 7" xfId="18211" xr:uid="{00000000-0005-0000-0000-000024470000}"/>
    <cellStyle name="Normal 2 6 2 6" xfId="18212" xr:uid="{00000000-0005-0000-0000-000025470000}"/>
    <cellStyle name="Normal 2 6 2 6 2" xfId="18213" xr:uid="{00000000-0005-0000-0000-000026470000}"/>
    <cellStyle name="Normal 2 6 2 6 2 2" xfId="18214" xr:uid="{00000000-0005-0000-0000-000027470000}"/>
    <cellStyle name="Normal 2 6 2 6 3" xfId="18215" xr:uid="{00000000-0005-0000-0000-000028470000}"/>
    <cellStyle name="Normal 2 6 2 7" xfId="18216" xr:uid="{00000000-0005-0000-0000-000029470000}"/>
    <cellStyle name="Normal 2 6 2 7 2" xfId="18217" xr:uid="{00000000-0005-0000-0000-00002A470000}"/>
    <cellStyle name="Normal 2 6 2 7 2 2" xfId="18218" xr:uid="{00000000-0005-0000-0000-00002B470000}"/>
    <cellStyle name="Normal 2 6 2 7 3" xfId="18219" xr:uid="{00000000-0005-0000-0000-00002C470000}"/>
    <cellStyle name="Normal 2 6 2 8" xfId="18220" xr:uid="{00000000-0005-0000-0000-00002D470000}"/>
    <cellStyle name="Normal 2 6 2 8 2" xfId="18221" xr:uid="{00000000-0005-0000-0000-00002E470000}"/>
    <cellStyle name="Normal 2 6 2 8 2 2" xfId="18222" xr:uid="{00000000-0005-0000-0000-00002F470000}"/>
    <cellStyle name="Normal 2 6 2 8 3" xfId="18223" xr:uid="{00000000-0005-0000-0000-000030470000}"/>
    <cellStyle name="Normal 2 6 2 9" xfId="18224" xr:uid="{00000000-0005-0000-0000-000031470000}"/>
    <cellStyle name="Normal 2 6 2 9 2" xfId="18225" xr:uid="{00000000-0005-0000-0000-000032470000}"/>
    <cellStyle name="Normal 2 6 3" xfId="18226" xr:uid="{00000000-0005-0000-0000-000033470000}"/>
    <cellStyle name="Normal 2 6 3 10" xfId="18227" xr:uid="{00000000-0005-0000-0000-000034470000}"/>
    <cellStyle name="Normal 2 6 3 10 2" xfId="18228" xr:uid="{00000000-0005-0000-0000-000035470000}"/>
    <cellStyle name="Normal 2 6 3 11" xfId="18229" xr:uid="{00000000-0005-0000-0000-000036470000}"/>
    <cellStyle name="Normal 2 6 3 2" xfId="18230" xr:uid="{00000000-0005-0000-0000-000037470000}"/>
    <cellStyle name="Normal 2 6 3 2 2" xfId="18231" xr:uid="{00000000-0005-0000-0000-000038470000}"/>
    <cellStyle name="Normal 2 6 3 2 2 2" xfId="18232" xr:uid="{00000000-0005-0000-0000-000039470000}"/>
    <cellStyle name="Normal 2 6 3 2 2 2 2" xfId="18233" xr:uid="{00000000-0005-0000-0000-00003A470000}"/>
    <cellStyle name="Normal 2 6 3 2 2 2 2 2" xfId="18234" xr:uid="{00000000-0005-0000-0000-00003B470000}"/>
    <cellStyle name="Normal 2 6 3 2 2 2 3" xfId="18235" xr:uid="{00000000-0005-0000-0000-00003C470000}"/>
    <cellStyle name="Normal 2 6 3 2 2 3" xfId="18236" xr:uid="{00000000-0005-0000-0000-00003D470000}"/>
    <cellStyle name="Normal 2 6 3 2 2 3 2" xfId="18237" xr:uid="{00000000-0005-0000-0000-00003E470000}"/>
    <cellStyle name="Normal 2 6 3 2 2 3 2 2" xfId="18238" xr:uid="{00000000-0005-0000-0000-00003F470000}"/>
    <cellStyle name="Normal 2 6 3 2 2 3 3" xfId="18239" xr:uid="{00000000-0005-0000-0000-000040470000}"/>
    <cellStyle name="Normal 2 6 3 2 2 4" xfId="18240" xr:uid="{00000000-0005-0000-0000-000041470000}"/>
    <cellStyle name="Normal 2 6 3 2 2 4 2" xfId="18241" xr:uid="{00000000-0005-0000-0000-000042470000}"/>
    <cellStyle name="Normal 2 6 3 2 2 4 2 2" xfId="18242" xr:uid="{00000000-0005-0000-0000-000043470000}"/>
    <cellStyle name="Normal 2 6 3 2 2 4 3" xfId="18243" xr:uid="{00000000-0005-0000-0000-000044470000}"/>
    <cellStyle name="Normal 2 6 3 2 2 5" xfId="18244" xr:uid="{00000000-0005-0000-0000-000045470000}"/>
    <cellStyle name="Normal 2 6 3 2 2 5 2" xfId="18245" xr:uid="{00000000-0005-0000-0000-000046470000}"/>
    <cellStyle name="Normal 2 6 3 2 2 6" xfId="18246" xr:uid="{00000000-0005-0000-0000-000047470000}"/>
    <cellStyle name="Normal 2 6 3 2 2 6 2" xfId="18247" xr:uid="{00000000-0005-0000-0000-000048470000}"/>
    <cellStyle name="Normal 2 6 3 2 2 7" xfId="18248" xr:uid="{00000000-0005-0000-0000-000049470000}"/>
    <cellStyle name="Normal 2 6 3 2 3" xfId="18249" xr:uid="{00000000-0005-0000-0000-00004A470000}"/>
    <cellStyle name="Normal 2 6 3 2 3 2" xfId="18250" xr:uid="{00000000-0005-0000-0000-00004B470000}"/>
    <cellStyle name="Normal 2 6 3 2 3 2 2" xfId="18251" xr:uid="{00000000-0005-0000-0000-00004C470000}"/>
    <cellStyle name="Normal 2 6 3 2 3 2 2 2" xfId="18252" xr:uid="{00000000-0005-0000-0000-00004D470000}"/>
    <cellStyle name="Normal 2 6 3 2 3 2 3" xfId="18253" xr:uid="{00000000-0005-0000-0000-00004E470000}"/>
    <cellStyle name="Normal 2 6 3 2 3 3" xfId="18254" xr:uid="{00000000-0005-0000-0000-00004F470000}"/>
    <cellStyle name="Normal 2 6 3 2 3 3 2" xfId="18255" xr:uid="{00000000-0005-0000-0000-000050470000}"/>
    <cellStyle name="Normal 2 6 3 2 3 3 2 2" xfId="18256" xr:uid="{00000000-0005-0000-0000-000051470000}"/>
    <cellStyle name="Normal 2 6 3 2 3 3 3" xfId="18257" xr:uid="{00000000-0005-0000-0000-000052470000}"/>
    <cellStyle name="Normal 2 6 3 2 3 4" xfId="18258" xr:uid="{00000000-0005-0000-0000-000053470000}"/>
    <cellStyle name="Normal 2 6 3 2 3 4 2" xfId="18259" xr:uid="{00000000-0005-0000-0000-000054470000}"/>
    <cellStyle name="Normal 2 6 3 2 3 4 2 2" xfId="18260" xr:uid="{00000000-0005-0000-0000-000055470000}"/>
    <cellStyle name="Normal 2 6 3 2 3 4 3" xfId="18261" xr:uid="{00000000-0005-0000-0000-000056470000}"/>
    <cellStyle name="Normal 2 6 3 2 3 5" xfId="18262" xr:uid="{00000000-0005-0000-0000-000057470000}"/>
    <cellStyle name="Normal 2 6 3 2 3 5 2" xfId="18263" xr:uid="{00000000-0005-0000-0000-000058470000}"/>
    <cellStyle name="Normal 2 6 3 2 3 6" xfId="18264" xr:uid="{00000000-0005-0000-0000-000059470000}"/>
    <cellStyle name="Normal 2 6 3 2 3 6 2" xfId="18265" xr:uid="{00000000-0005-0000-0000-00005A470000}"/>
    <cellStyle name="Normal 2 6 3 2 3 7" xfId="18266" xr:uid="{00000000-0005-0000-0000-00005B470000}"/>
    <cellStyle name="Normal 2 6 3 2 4" xfId="18267" xr:uid="{00000000-0005-0000-0000-00005C470000}"/>
    <cellStyle name="Normal 2 6 3 2 4 2" xfId="18268" xr:uid="{00000000-0005-0000-0000-00005D470000}"/>
    <cellStyle name="Normal 2 6 3 2 4 2 2" xfId="18269" xr:uid="{00000000-0005-0000-0000-00005E470000}"/>
    <cellStyle name="Normal 2 6 3 2 4 3" xfId="18270" xr:uid="{00000000-0005-0000-0000-00005F470000}"/>
    <cellStyle name="Normal 2 6 3 2 5" xfId="18271" xr:uid="{00000000-0005-0000-0000-000060470000}"/>
    <cellStyle name="Normal 2 6 3 2 5 2" xfId="18272" xr:uid="{00000000-0005-0000-0000-000061470000}"/>
    <cellStyle name="Normal 2 6 3 2 5 2 2" xfId="18273" xr:uid="{00000000-0005-0000-0000-000062470000}"/>
    <cellStyle name="Normal 2 6 3 2 5 3" xfId="18274" xr:uid="{00000000-0005-0000-0000-000063470000}"/>
    <cellStyle name="Normal 2 6 3 2 6" xfId="18275" xr:uid="{00000000-0005-0000-0000-000064470000}"/>
    <cellStyle name="Normal 2 6 3 2 6 2" xfId="18276" xr:uid="{00000000-0005-0000-0000-000065470000}"/>
    <cellStyle name="Normal 2 6 3 2 6 2 2" xfId="18277" xr:uid="{00000000-0005-0000-0000-000066470000}"/>
    <cellStyle name="Normal 2 6 3 2 6 3" xfId="18278" xr:uid="{00000000-0005-0000-0000-000067470000}"/>
    <cellStyle name="Normal 2 6 3 2 7" xfId="18279" xr:uid="{00000000-0005-0000-0000-000068470000}"/>
    <cellStyle name="Normal 2 6 3 2 7 2" xfId="18280" xr:uid="{00000000-0005-0000-0000-000069470000}"/>
    <cellStyle name="Normal 2 6 3 2 8" xfId="18281" xr:uid="{00000000-0005-0000-0000-00006A470000}"/>
    <cellStyle name="Normal 2 6 3 2 8 2" xfId="18282" xr:uid="{00000000-0005-0000-0000-00006B470000}"/>
    <cellStyle name="Normal 2 6 3 2 9" xfId="18283" xr:uid="{00000000-0005-0000-0000-00006C470000}"/>
    <cellStyle name="Normal 2 6 3 3" xfId="18284" xr:uid="{00000000-0005-0000-0000-00006D470000}"/>
    <cellStyle name="Normal 2 6 3 3 2" xfId="18285" xr:uid="{00000000-0005-0000-0000-00006E470000}"/>
    <cellStyle name="Normal 2 6 3 3 2 2" xfId="18286" xr:uid="{00000000-0005-0000-0000-00006F470000}"/>
    <cellStyle name="Normal 2 6 3 3 2 2 2" xfId="18287" xr:uid="{00000000-0005-0000-0000-000070470000}"/>
    <cellStyle name="Normal 2 6 3 3 2 2 2 2" xfId="18288" xr:uid="{00000000-0005-0000-0000-000071470000}"/>
    <cellStyle name="Normal 2 6 3 3 2 2 3" xfId="18289" xr:uid="{00000000-0005-0000-0000-000072470000}"/>
    <cellStyle name="Normal 2 6 3 3 2 3" xfId="18290" xr:uid="{00000000-0005-0000-0000-000073470000}"/>
    <cellStyle name="Normal 2 6 3 3 2 3 2" xfId="18291" xr:uid="{00000000-0005-0000-0000-000074470000}"/>
    <cellStyle name="Normal 2 6 3 3 2 3 2 2" xfId="18292" xr:uid="{00000000-0005-0000-0000-000075470000}"/>
    <cellStyle name="Normal 2 6 3 3 2 3 3" xfId="18293" xr:uid="{00000000-0005-0000-0000-000076470000}"/>
    <cellStyle name="Normal 2 6 3 3 2 4" xfId="18294" xr:uid="{00000000-0005-0000-0000-000077470000}"/>
    <cellStyle name="Normal 2 6 3 3 2 4 2" xfId="18295" xr:uid="{00000000-0005-0000-0000-000078470000}"/>
    <cellStyle name="Normal 2 6 3 3 2 4 2 2" xfId="18296" xr:uid="{00000000-0005-0000-0000-000079470000}"/>
    <cellStyle name="Normal 2 6 3 3 2 4 3" xfId="18297" xr:uid="{00000000-0005-0000-0000-00007A470000}"/>
    <cellStyle name="Normal 2 6 3 3 2 5" xfId="18298" xr:uid="{00000000-0005-0000-0000-00007B470000}"/>
    <cellStyle name="Normal 2 6 3 3 2 5 2" xfId="18299" xr:uid="{00000000-0005-0000-0000-00007C470000}"/>
    <cellStyle name="Normal 2 6 3 3 2 6" xfId="18300" xr:uid="{00000000-0005-0000-0000-00007D470000}"/>
    <cellStyle name="Normal 2 6 3 3 2 6 2" xfId="18301" xr:uid="{00000000-0005-0000-0000-00007E470000}"/>
    <cellStyle name="Normal 2 6 3 3 2 7" xfId="18302" xr:uid="{00000000-0005-0000-0000-00007F470000}"/>
    <cellStyle name="Normal 2 6 3 3 3" xfId="18303" xr:uid="{00000000-0005-0000-0000-000080470000}"/>
    <cellStyle name="Normal 2 6 3 3 3 2" xfId="18304" xr:uid="{00000000-0005-0000-0000-000081470000}"/>
    <cellStyle name="Normal 2 6 3 3 3 2 2" xfId="18305" xr:uid="{00000000-0005-0000-0000-000082470000}"/>
    <cellStyle name="Normal 2 6 3 3 3 3" xfId="18306" xr:uid="{00000000-0005-0000-0000-000083470000}"/>
    <cellStyle name="Normal 2 6 3 3 4" xfId="18307" xr:uid="{00000000-0005-0000-0000-000084470000}"/>
    <cellStyle name="Normal 2 6 3 3 4 2" xfId="18308" xr:uid="{00000000-0005-0000-0000-000085470000}"/>
    <cellStyle name="Normal 2 6 3 3 4 2 2" xfId="18309" xr:uid="{00000000-0005-0000-0000-000086470000}"/>
    <cellStyle name="Normal 2 6 3 3 4 3" xfId="18310" xr:uid="{00000000-0005-0000-0000-000087470000}"/>
    <cellStyle name="Normal 2 6 3 3 5" xfId="18311" xr:uid="{00000000-0005-0000-0000-000088470000}"/>
    <cellStyle name="Normal 2 6 3 3 5 2" xfId="18312" xr:uid="{00000000-0005-0000-0000-000089470000}"/>
    <cellStyle name="Normal 2 6 3 3 5 2 2" xfId="18313" xr:uid="{00000000-0005-0000-0000-00008A470000}"/>
    <cellStyle name="Normal 2 6 3 3 5 3" xfId="18314" xr:uid="{00000000-0005-0000-0000-00008B470000}"/>
    <cellStyle name="Normal 2 6 3 3 6" xfId="18315" xr:uid="{00000000-0005-0000-0000-00008C470000}"/>
    <cellStyle name="Normal 2 6 3 3 6 2" xfId="18316" xr:uid="{00000000-0005-0000-0000-00008D470000}"/>
    <cellStyle name="Normal 2 6 3 3 7" xfId="18317" xr:uid="{00000000-0005-0000-0000-00008E470000}"/>
    <cellStyle name="Normal 2 6 3 3 7 2" xfId="18318" xr:uid="{00000000-0005-0000-0000-00008F470000}"/>
    <cellStyle name="Normal 2 6 3 3 8" xfId="18319" xr:uid="{00000000-0005-0000-0000-000090470000}"/>
    <cellStyle name="Normal 2 6 3 4" xfId="18320" xr:uid="{00000000-0005-0000-0000-000091470000}"/>
    <cellStyle name="Normal 2 6 3 4 2" xfId="18321" xr:uid="{00000000-0005-0000-0000-000092470000}"/>
    <cellStyle name="Normal 2 6 3 4 2 2" xfId="18322" xr:uid="{00000000-0005-0000-0000-000093470000}"/>
    <cellStyle name="Normal 2 6 3 4 2 2 2" xfId="18323" xr:uid="{00000000-0005-0000-0000-000094470000}"/>
    <cellStyle name="Normal 2 6 3 4 2 3" xfId="18324" xr:uid="{00000000-0005-0000-0000-000095470000}"/>
    <cellStyle name="Normal 2 6 3 4 3" xfId="18325" xr:uid="{00000000-0005-0000-0000-000096470000}"/>
    <cellStyle name="Normal 2 6 3 4 3 2" xfId="18326" xr:uid="{00000000-0005-0000-0000-000097470000}"/>
    <cellStyle name="Normal 2 6 3 4 3 2 2" xfId="18327" xr:uid="{00000000-0005-0000-0000-000098470000}"/>
    <cellStyle name="Normal 2 6 3 4 3 3" xfId="18328" xr:uid="{00000000-0005-0000-0000-000099470000}"/>
    <cellStyle name="Normal 2 6 3 4 4" xfId="18329" xr:uid="{00000000-0005-0000-0000-00009A470000}"/>
    <cellStyle name="Normal 2 6 3 4 4 2" xfId="18330" xr:uid="{00000000-0005-0000-0000-00009B470000}"/>
    <cellStyle name="Normal 2 6 3 4 4 2 2" xfId="18331" xr:uid="{00000000-0005-0000-0000-00009C470000}"/>
    <cellStyle name="Normal 2 6 3 4 4 3" xfId="18332" xr:uid="{00000000-0005-0000-0000-00009D470000}"/>
    <cellStyle name="Normal 2 6 3 4 5" xfId="18333" xr:uid="{00000000-0005-0000-0000-00009E470000}"/>
    <cellStyle name="Normal 2 6 3 4 5 2" xfId="18334" xr:uid="{00000000-0005-0000-0000-00009F470000}"/>
    <cellStyle name="Normal 2 6 3 4 6" xfId="18335" xr:uid="{00000000-0005-0000-0000-0000A0470000}"/>
    <cellStyle name="Normal 2 6 3 4 6 2" xfId="18336" xr:uid="{00000000-0005-0000-0000-0000A1470000}"/>
    <cellStyle name="Normal 2 6 3 4 7" xfId="18337" xr:uid="{00000000-0005-0000-0000-0000A2470000}"/>
    <cellStyle name="Normal 2 6 3 5" xfId="18338" xr:uid="{00000000-0005-0000-0000-0000A3470000}"/>
    <cellStyle name="Normal 2 6 3 5 2" xfId="18339" xr:uid="{00000000-0005-0000-0000-0000A4470000}"/>
    <cellStyle name="Normal 2 6 3 5 2 2" xfId="18340" xr:uid="{00000000-0005-0000-0000-0000A5470000}"/>
    <cellStyle name="Normal 2 6 3 5 2 2 2" xfId="18341" xr:uid="{00000000-0005-0000-0000-0000A6470000}"/>
    <cellStyle name="Normal 2 6 3 5 2 3" xfId="18342" xr:uid="{00000000-0005-0000-0000-0000A7470000}"/>
    <cellStyle name="Normal 2 6 3 5 3" xfId="18343" xr:uid="{00000000-0005-0000-0000-0000A8470000}"/>
    <cellStyle name="Normal 2 6 3 5 3 2" xfId="18344" xr:uid="{00000000-0005-0000-0000-0000A9470000}"/>
    <cellStyle name="Normal 2 6 3 5 3 2 2" xfId="18345" xr:uid="{00000000-0005-0000-0000-0000AA470000}"/>
    <cellStyle name="Normal 2 6 3 5 3 3" xfId="18346" xr:uid="{00000000-0005-0000-0000-0000AB470000}"/>
    <cellStyle name="Normal 2 6 3 5 4" xfId="18347" xr:uid="{00000000-0005-0000-0000-0000AC470000}"/>
    <cellStyle name="Normal 2 6 3 5 4 2" xfId="18348" xr:uid="{00000000-0005-0000-0000-0000AD470000}"/>
    <cellStyle name="Normal 2 6 3 5 4 2 2" xfId="18349" xr:uid="{00000000-0005-0000-0000-0000AE470000}"/>
    <cellStyle name="Normal 2 6 3 5 4 3" xfId="18350" xr:uid="{00000000-0005-0000-0000-0000AF470000}"/>
    <cellStyle name="Normal 2 6 3 5 5" xfId="18351" xr:uid="{00000000-0005-0000-0000-0000B0470000}"/>
    <cellStyle name="Normal 2 6 3 5 5 2" xfId="18352" xr:uid="{00000000-0005-0000-0000-0000B1470000}"/>
    <cellStyle name="Normal 2 6 3 5 6" xfId="18353" xr:uid="{00000000-0005-0000-0000-0000B2470000}"/>
    <cellStyle name="Normal 2 6 3 5 6 2" xfId="18354" xr:uid="{00000000-0005-0000-0000-0000B3470000}"/>
    <cellStyle name="Normal 2 6 3 5 7" xfId="18355" xr:uid="{00000000-0005-0000-0000-0000B4470000}"/>
    <cellStyle name="Normal 2 6 3 6" xfId="18356" xr:uid="{00000000-0005-0000-0000-0000B5470000}"/>
    <cellStyle name="Normal 2 6 3 6 2" xfId="18357" xr:uid="{00000000-0005-0000-0000-0000B6470000}"/>
    <cellStyle name="Normal 2 6 3 6 2 2" xfId="18358" xr:uid="{00000000-0005-0000-0000-0000B7470000}"/>
    <cellStyle name="Normal 2 6 3 6 3" xfId="18359" xr:uid="{00000000-0005-0000-0000-0000B8470000}"/>
    <cellStyle name="Normal 2 6 3 7" xfId="18360" xr:uid="{00000000-0005-0000-0000-0000B9470000}"/>
    <cellStyle name="Normal 2 6 3 7 2" xfId="18361" xr:uid="{00000000-0005-0000-0000-0000BA470000}"/>
    <cellStyle name="Normal 2 6 3 7 2 2" xfId="18362" xr:uid="{00000000-0005-0000-0000-0000BB470000}"/>
    <cellStyle name="Normal 2 6 3 7 3" xfId="18363" xr:uid="{00000000-0005-0000-0000-0000BC470000}"/>
    <cellStyle name="Normal 2 6 3 8" xfId="18364" xr:uid="{00000000-0005-0000-0000-0000BD470000}"/>
    <cellStyle name="Normal 2 6 3 8 2" xfId="18365" xr:uid="{00000000-0005-0000-0000-0000BE470000}"/>
    <cellStyle name="Normal 2 6 3 8 2 2" xfId="18366" xr:uid="{00000000-0005-0000-0000-0000BF470000}"/>
    <cellStyle name="Normal 2 6 3 8 3" xfId="18367" xr:uid="{00000000-0005-0000-0000-0000C0470000}"/>
    <cellStyle name="Normal 2 6 3 9" xfId="18368" xr:uid="{00000000-0005-0000-0000-0000C1470000}"/>
    <cellStyle name="Normal 2 6 3 9 2" xfId="18369" xr:uid="{00000000-0005-0000-0000-0000C2470000}"/>
    <cellStyle name="Normal 2 6 4" xfId="18370" xr:uid="{00000000-0005-0000-0000-0000C3470000}"/>
    <cellStyle name="Normal 2 6 4 2" xfId="18371" xr:uid="{00000000-0005-0000-0000-0000C4470000}"/>
    <cellStyle name="Normal 2 6 4 2 2" xfId="18372" xr:uid="{00000000-0005-0000-0000-0000C5470000}"/>
    <cellStyle name="Normal 2 6 4 2 2 2" xfId="18373" xr:uid="{00000000-0005-0000-0000-0000C6470000}"/>
    <cellStyle name="Normal 2 6 4 2 2 2 2" xfId="18374" xr:uid="{00000000-0005-0000-0000-0000C7470000}"/>
    <cellStyle name="Normal 2 6 4 2 2 3" xfId="18375" xr:uid="{00000000-0005-0000-0000-0000C8470000}"/>
    <cellStyle name="Normal 2 6 4 2 3" xfId="18376" xr:uid="{00000000-0005-0000-0000-0000C9470000}"/>
    <cellStyle name="Normal 2 6 4 2 3 2" xfId="18377" xr:uid="{00000000-0005-0000-0000-0000CA470000}"/>
    <cellStyle name="Normal 2 6 4 2 3 2 2" xfId="18378" xr:uid="{00000000-0005-0000-0000-0000CB470000}"/>
    <cellStyle name="Normal 2 6 4 2 3 3" xfId="18379" xr:uid="{00000000-0005-0000-0000-0000CC470000}"/>
    <cellStyle name="Normal 2 6 4 2 4" xfId="18380" xr:uid="{00000000-0005-0000-0000-0000CD470000}"/>
    <cellStyle name="Normal 2 6 4 2 4 2" xfId="18381" xr:uid="{00000000-0005-0000-0000-0000CE470000}"/>
    <cellStyle name="Normal 2 6 4 2 4 2 2" xfId="18382" xr:uid="{00000000-0005-0000-0000-0000CF470000}"/>
    <cellStyle name="Normal 2 6 4 2 4 3" xfId="18383" xr:uid="{00000000-0005-0000-0000-0000D0470000}"/>
    <cellStyle name="Normal 2 6 4 2 5" xfId="18384" xr:uid="{00000000-0005-0000-0000-0000D1470000}"/>
    <cellStyle name="Normal 2 6 4 2 5 2" xfId="18385" xr:uid="{00000000-0005-0000-0000-0000D2470000}"/>
    <cellStyle name="Normal 2 6 4 2 6" xfId="18386" xr:uid="{00000000-0005-0000-0000-0000D3470000}"/>
    <cellStyle name="Normal 2 6 4 2 6 2" xfId="18387" xr:uid="{00000000-0005-0000-0000-0000D4470000}"/>
    <cellStyle name="Normal 2 6 4 2 7" xfId="18388" xr:uid="{00000000-0005-0000-0000-0000D5470000}"/>
    <cellStyle name="Normal 2 6 4 3" xfId="18389" xr:uid="{00000000-0005-0000-0000-0000D6470000}"/>
    <cellStyle name="Normal 2 6 4 3 2" xfId="18390" xr:uid="{00000000-0005-0000-0000-0000D7470000}"/>
    <cellStyle name="Normal 2 6 4 3 2 2" xfId="18391" xr:uid="{00000000-0005-0000-0000-0000D8470000}"/>
    <cellStyle name="Normal 2 6 4 3 2 2 2" xfId="18392" xr:uid="{00000000-0005-0000-0000-0000D9470000}"/>
    <cellStyle name="Normal 2 6 4 3 2 3" xfId="18393" xr:uid="{00000000-0005-0000-0000-0000DA470000}"/>
    <cellStyle name="Normal 2 6 4 3 3" xfId="18394" xr:uid="{00000000-0005-0000-0000-0000DB470000}"/>
    <cellStyle name="Normal 2 6 4 3 3 2" xfId="18395" xr:uid="{00000000-0005-0000-0000-0000DC470000}"/>
    <cellStyle name="Normal 2 6 4 3 3 2 2" xfId="18396" xr:uid="{00000000-0005-0000-0000-0000DD470000}"/>
    <cellStyle name="Normal 2 6 4 3 3 3" xfId="18397" xr:uid="{00000000-0005-0000-0000-0000DE470000}"/>
    <cellStyle name="Normal 2 6 4 3 4" xfId="18398" xr:uid="{00000000-0005-0000-0000-0000DF470000}"/>
    <cellStyle name="Normal 2 6 4 3 4 2" xfId="18399" xr:uid="{00000000-0005-0000-0000-0000E0470000}"/>
    <cellStyle name="Normal 2 6 4 3 4 2 2" xfId="18400" xr:uid="{00000000-0005-0000-0000-0000E1470000}"/>
    <cellStyle name="Normal 2 6 4 3 4 3" xfId="18401" xr:uid="{00000000-0005-0000-0000-0000E2470000}"/>
    <cellStyle name="Normal 2 6 4 3 5" xfId="18402" xr:uid="{00000000-0005-0000-0000-0000E3470000}"/>
    <cellStyle name="Normal 2 6 4 3 5 2" xfId="18403" xr:uid="{00000000-0005-0000-0000-0000E4470000}"/>
    <cellStyle name="Normal 2 6 4 3 6" xfId="18404" xr:uid="{00000000-0005-0000-0000-0000E5470000}"/>
    <cellStyle name="Normal 2 6 4 3 6 2" xfId="18405" xr:uid="{00000000-0005-0000-0000-0000E6470000}"/>
    <cellStyle name="Normal 2 6 4 3 7" xfId="18406" xr:uid="{00000000-0005-0000-0000-0000E7470000}"/>
    <cellStyle name="Normal 2 6 4 4" xfId="18407" xr:uid="{00000000-0005-0000-0000-0000E8470000}"/>
    <cellStyle name="Normal 2 6 4 4 2" xfId="18408" xr:uid="{00000000-0005-0000-0000-0000E9470000}"/>
    <cellStyle name="Normal 2 6 4 4 2 2" xfId="18409" xr:uid="{00000000-0005-0000-0000-0000EA470000}"/>
    <cellStyle name="Normal 2 6 4 4 3" xfId="18410" xr:uid="{00000000-0005-0000-0000-0000EB470000}"/>
    <cellStyle name="Normal 2 6 4 5" xfId="18411" xr:uid="{00000000-0005-0000-0000-0000EC470000}"/>
    <cellStyle name="Normal 2 6 4 5 2" xfId="18412" xr:uid="{00000000-0005-0000-0000-0000ED470000}"/>
    <cellStyle name="Normal 2 6 4 5 2 2" xfId="18413" xr:uid="{00000000-0005-0000-0000-0000EE470000}"/>
    <cellStyle name="Normal 2 6 4 5 3" xfId="18414" xr:uid="{00000000-0005-0000-0000-0000EF470000}"/>
    <cellStyle name="Normal 2 6 4 6" xfId="18415" xr:uid="{00000000-0005-0000-0000-0000F0470000}"/>
    <cellStyle name="Normal 2 6 4 6 2" xfId="18416" xr:uid="{00000000-0005-0000-0000-0000F1470000}"/>
    <cellStyle name="Normal 2 6 4 6 2 2" xfId="18417" xr:uid="{00000000-0005-0000-0000-0000F2470000}"/>
    <cellStyle name="Normal 2 6 4 6 3" xfId="18418" xr:uid="{00000000-0005-0000-0000-0000F3470000}"/>
    <cellStyle name="Normal 2 6 4 7" xfId="18419" xr:uid="{00000000-0005-0000-0000-0000F4470000}"/>
    <cellStyle name="Normal 2 6 4 7 2" xfId="18420" xr:uid="{00000000-0005-0000-0000-0000F5470000}"/>
    <cellStyle name="Normal 2 6 4 8" xfId="18421" xr:uid="{00000000-0005-0000-0000-0000F6470000}"/>
    <cellStyle name="Normal 2 6 4 8 2" xfId="18422" xr:uid="{00000000-0005-0000-0000-0000F7470000}"/>
    <cellStyle name="Normal 2 6 4 9" xfId="18423" xr:uid="{00000000-0005-0000-0000-0000F8470000}"/>
    <cellStyle name="Normal 2 6 5" xfId="18424" xr:uid="{00000000-0005-0000-0000-0000F9470000}"/>
    <cellStyle name="Normal 2 6 5 2" xfId="18425" xr:uid="{00000000-0005-0000-0000-0000FA470000}"/>
    <cellStyle name="Normal 2 6 5 2 2" xfId="18426" xr:uid="{00000000-0005-0000-0000-0000FB470000}"/>
    <cellStyle name="Normal 2 6 5 2 2 2" xfId="18427" xr:uid="{00000000-0005-0000-0000-0000FC470000}"/>
    <cellStyle name="Normal 2 6 5 2 2 2 2" xfId="18428" xr:uid="{00000000-0005-0000-0000-0000FD470000}"/>
    <cellStyle name="Normal 2 6 5 2 2 3" xfId="18429" xr:uid="{00000000-0005-0000-0000-0000FE470000}"/>
    <cellStyle name="Normal 2 6 5 2 3" xfId="18430" xr:uid="{00000000-0005-0000-0000-0000FF470000}"/>
    <cellStyle name="Normal 2 6 5 2 3 2" xfId="18431" xr:uid="{00000000-0005-0000-0000-000000480000}"/>
    <cellStyle name="Normal 2 6 5 2 3 2 2" xfId="18432" xr:uid="{00000000-0005-0000-0000-000001480000}"/>
    <cellStyle name="Normal 2 6 5 2 3 3" xfId="18433" xr:uid="{00000000-0005-0000-0000-000002480000}"/>
    <cellStyle name="Normal 2 6 5 2 4" xfId="18434" xr:uid="{00000000-0005-0000-0000-000003480000}"/>
    <cellStyle name="Normal 2 6 5 2 4 2" xfId="18435" xr:uid="{00000000-0005-0000-0000-000004480000}"/>
    <cellStyle name="Normal 2 6 5 2 4 2 2" xfId="18436" xr:uid="{00000000-0005-0000-0000-000005480000}"/>
    <cellStyle name="Normal 2 6 5 2 4 3" xfId="18437" xr:uid="{00000000-0005-0000-0000-000006480000}"/>
    <cellStyle name="Normal 2 6 5 2 5" xfId="18438" xr:uid="{00000000-0005-0000-0000-000007480000}"/>
    <cellStyle name="Normal 2 6 5 2 5 2" xfId="18439" xr:uid="{00000000-0005-0000-0000-000008480000}"/>
    <cellStyle name="Normal 2 6 5 2 6" xfId="18440" xr:uid="{00000000-0005-0000-0000-000009480000}"/>
    <cellStyle name="Normal 2 6 5 2 6 2" xfId="18441" xr:uid="{00000000-0005-0000-0000-00000A480000}"/>
    <cellStyle name="Normal 2 6 5 2 7" xfId="18442" xr:uid="{00000000-0005-0000-0000-00000B480000}"/>
    <cellStyle name="Normal 2 6 5 3" xfId="18443" xr:uid="{00000000-0005-0000-0000-00000C480000}"/>
    <cellStyle name="Normal 2 6 5 3 2" xfId="18444" xr:uid="{00000000-0005-0000-0000-00000D480000}"/>
    <cellStyle name="Normal 2 6 5 3 2 2" xfId="18445" xr:uid="{00000000-0005-0000-0000-00000E480000}"/>
    <cellStyle name="Normal 2 6 5 3 3" xfId="18446" xr:uid="{00000000-0005-0000-0000-00000F480000}"/>
    <cellStyle name="Normal 2 6 5 4" xfId="18447" xr:uid="{00000000-0005-0000-0000-000010480000}"/>
    <cellStyle name="Normal 2 6 5 4 2" xfId="18448" xr:uid="{00000000-0005-0000-0000-000011480000}"/>
    <cellStyle name="Normal 2 6 5 4 2 2" xfId="18449" xr:uid="{00000000-0005-0000-0000-000012480000}"/>
    <cellStyle name="Normal 2 6 5 4 3" xfId="18450" xr:uid="{00000000-0005-0000-0000-000013480000}"/>
    <cellStyle name="Normal 2 6 5 5" xfId="18451" xr:uid="{00000000-0005-0000-0000-000014480000}"/>
    <cellStyle name="Normal 2 6 5 5 2" xfId="18452" xr:uid="{00000000-0005-0000-0000-000015480000}"/>
    <cellStyle name="Normal 2 6 5 5 2 2" xfId="18453" xr:uid="{00000000-0005-0000-0000-000016480000}"/>
    <cellStyle name="Normal 2 6 5 5 3" xfId="18454" xr:uid="{00000000-0005-0000-0000-000017480000}"/>
    <cellStyle name="Normal 2 6 5 6" xfId="18455" xr:uid="{00000000-0005-0000-0000-000018480000}"/>
    <cellStyle name="Normal 2 6 5 6 2" xfId="18456" xr:uid="{00000000-0005-0000-0000-000019480000}"/>
    <cellStyle name="Normal 2 6 5 7" xfId="18457" xr:uid="{00000000-0005-0000-0000-00001A480000}"/>
    <cellStyle name="Normal 2 6 5 7 2" xfId="18458" xr:uid="{00000000-0005-0000-0000-00001B480000}"/>
    <cellStyle name="Normal 2 6 5 8" xfId="18459" xr:uid="{00000000-0005-0000-0000-00001C480000}"/>
    <cellStyle name="Normal 2 6 6" xfId="18460" xr:uid="{00000000-0005-0000-0000-00001D480000}"/>
    <cellStyle name="Normal 2 6 6 2" xfId="18461" xr:uid="{00000000-0005-0000-0000-00001E480000}"/>
    <cellStyle name="Normal 2 6 6 2 2" xfId="18462" xr:uid="{00000000-0005-0000-0000-00001F480000}"/>
    <cellStyle name="Normal 2 6 6 2 2 2" xfId="18463" xr:uid="{00000000-0005-0000-0000-000020480000}"/>
    <cellStyle name="Normal 2 6 6 2 3" xfId="18464" xr:uid="{00000000-0005-0000-0000-000021480000}"/>
    <cellStyle name="Normal 2 6 6 3" xfId="18465" xr:uid="{00000000-0005-0000-0000-000022480000}"/>
    <cellStyle name="Normal 2 6 6 3 2" xfId="18466" xr:uid="{00000000-0005-0000-0000-000023480000}"/>
    <cellStyle name="Normal 2 6 6 3 2 2" xfId="18467" xr:uid="{00000000-0005-0000-0000-000024480000}"/>
    <cellStyle name="Normal 2 6 6 3 3" xfId="18468" xr:uid="{00000000-0005-0000-0000-000025480000}"/>
    <cellStyle name="Normal 2 6 6 4" xfId="18469" xr:uid="{00000000-0005-0000-0000-000026480000}"/>
    <cellStyle name="Normal 2 6 6 4 2" xfId="18470" xr:uid="{00000000-0005-0000-0000-000027480000}"/>
    <cellStyle name="Normal 2 6 6 4 2 2" xfId="18471" xr:uid="{00000000-0005-0000-0000-000028480000}"/>
    <cellStyle name="Normal 2 6 6 4 3" xfId="18472" xr:uid="{00000000-0005-0000-0000-000029480000}"/>
    <cellStyle name="Normal 2 6 6 5" xfId="18473" xr:uid="{00000000-0005-0000-0000-00002A480000}"/>
    <cellStyle name="Normal 2 6 6 5 2" xfId="18474" xr:uid="{00000000-0005-0000-0000-00002B480000}"/>
    <cellStyle name="Normal 2 6 6 6" xfId="18475" xr:uid="{00000000-0005-0000-0000-00002C480000}"/>
    <cellStyle name="Normal 2 6 6 6 2" xfId="18476" xr:uid="{00000000-0005-0000-0000-00002D480000}"/>
    <cellStyle name="Normal 2 6 6 7" xfId="18477" xr:uid="{00000000-0005-0000-0000-00002E480000}"/>
    <cellStyle name="Normal 2 6 7" xfId="18478" xr:uid="{00000000-0005-0000-0000-00002F480000}"/>
    <cellStyle name="Normal 2 6 7 2" xfId="18479" xr:uid="{00000000-0005-0000-0000-000030480000}"/>
    <cellStyle name="Normal 2 6 7 2 2" xfId="18480" xr:uid="{00000000-0005-0000-0000-000031480000}"/>
    <cellStyle name="Normal 2 6 7 2 2 2" xfId="18481" xr:uid="{00000000-0005-0000-0000-000032480000}"/>
    <cellStyle name="Normal 2 6 7 2 3" xfId="18482" xr:uid="{00000000-0005-0000-0000-000033480000}"/>
    <cellStyle name="Normal 2 6 7 3" xfId="18483" xr:uid="{00000000-0005-0000-0000-000034480000}"/>
    <cellStyle name="Normal 2 6 7 3 2" xfId="18484" xr:uid="{00000000-0005-0000-0000-000035480000}"/>
    <cellStyle name="Normal 2 6 7 3 2 2" xfId="18485" xr:uid="{00000000-0005-0000-0000-000036480000}"/>
    <cellStyle name="Normal 2 6 7 3 3" xfId="18486" xr:uid="{00000000-0005-0000-0000-000037480000}"/>
    <cellStyle name="Normal 2 6 7 4" xfId="18487" xr:uid="{00000000-0005-0000-0000-000038480000}"/>
    <cellStyle name="Normal 2 6 7 4 2" xfId="18488" xr:uid="{00000000-0005-0000-0000-000039480000}"/>
    <cellStyle name="Normal 2 6 7 4 2 2" xfId="18489" xr:uid="{00000000-0005-0000-0000-00003A480000}"/>
    <cellStyle name="Normal 2 6 7 4 3" xfId="18490" xr:uid="{00000000-0005-0000-0000-00003B480000}"/>
    <cellStyle name="Normal 2 6 7 5" xfId="18491" xr:uid="{00000000-0005-0000-0000-00003C480000}"/>
    <cellStyle name="Normal 2 6 7 5 2" xfId="18492" xr:uid="{00000000-0005-0000-0000-00003D480000}"/>
    <cellStyle name="Normal 2 6 7 6" xfId="18493" xr:uid="{00000000-0005-0000-0000-00003E480000}"/>
    <cellStyle name="Normal 2 6 7 6 2" xfId="18494" xr:uid="{00000000-0005-0000-0000-00003F480000}"/>
    <cellStyle name="Normal 2 6 7 7" xfId="18495" xr:uid="{00000000-0005-0000-0000-000040480000}"/>
    <cellStyle name="Normal 2 6 8" xfId="18496" xr:uid="{00000000-0005-0000-0000-000041480000}"/>
    <cellStyle name="Normal 2 6 8 2" xfId="18497" xr:uid="{00000000-0005-0000-0000-000042480000}"/>
    <cellStyle name="Normal 2 6 8 2 2" xfId="18498" xr:uid="{00000000-0005-0000-0000-000043480000}"/>
    <cellStyle name="Normal 2 6 8 3" xfId="18499" xr:uid="{00000000-0005-0000-0000-000044480000}"/>
    <cellStyle name="Normal 2 6 9" xfId="18500" xr:uid="{00000000-0005-0000-0000-000045480000}"/>
    <cellStyle name="Normal 2 6 9 2" xfId="18501" xr:uid="{00000000-0005-0000-0000-000046480000}"/>
    <cellStyle name="Normal 2 6 9 2 2" xfId="18502" xr:uid="{00000000-0005-0000-0000-000047480000}"/>
    <cellStyle name="Normal 2 6 9 3" xfId="18503" xr:uid="{00000000-0005-0000-0000-000048480000}"/>
    <cellStyle name="Normal 2 6_Confidential Information" xfId="18504" xr:uid="{00000000-0005-0000-0000-000049480000}"/>
    <cellStyle name="Normal 2 7" xfId="18505" xr:uid="{00000000-0005-0000-0000-00004A480000}"/>
    <cellStyle name="Normal 2 7 10" xfId="18506" xr:uid="{00000000-0005-0000-0000-00004B480000}"/>
    <cellStyle name="Normal 2 7 11" xfId="18507" xr:uid="{00000000-0005-0000-0000-00004C480000}"/>
    <cellStyle name="Normal 2 7 2" xfId="18508" xr:uid="{00000000-0005-0000-0000-00004D480000}"/>
    <cellStyle name="Normal 2 7 2 2" xfId="18509" xr:uid="{00000000-0005-0000-0000-00004E480000}"/>
    <cellStyle name="Normal 2 7 2 2 2" xfId="18510" xr:uid="{00000000-0005-0000-0000-00004F480000}"/>
    <cellStyle name="Normal 2 7 2 2 2 2" xfId="18511" xr:uid="{00000000-0005-0000-0000-000050480000}"/>
    <cellStyle name="Normal 2 7 2 2 3" xfId="18512" xr:uid="{00000000-0005-0000-0000-000051480000}"/>
    <cellStyle name="Normal 2 7 2 3" xfId="18513" xr:uid="{00000000-0005-0000-0000-000052480000}"/>
    <cellStyle name="Normal 2 7 2 3 2" xfId="18514" xr:uid="{00000000-0005-0000-0000-000053480000}"/>
    <cellStyle name="Normal 2 7 2 3 2 2" xfId="18515" xr:uid="{00000000-0005-0000-0000-000054480000}"/>
    <cellStyle name="Normal 2 7 2 3 3" xfId="18516" xr:uid="{00000000-0005-0000-0000-000055480000}"/>
    <cellStyle name="Normal 2 7 2 4" xfId="18517" xr:uid="{00000000-0005-0000-0000-000056480000}"/>
    <cellStyle name="Normal 2 7 2 4 2" xfId="18518" xr:uid="{00000000-0005-0000-0000-000057480000}"/>
    <cellStyle name="Normal 2 7 2 4 2 2" xfId="18519" xr:uid="{00000000-0005-0000-0000-000058480000}"/>
    <cellStyle name="Normal 2 7 2 4 3" xfId="18520" xr:uid="{00000000-0005-0000-0000-000059480000}"/>
    <cellStyle name="Normal 2 7 2 5" xfId="18521" xr:uid="{00000000-0005-0000-0000-00005A480000}"/>
    <cellStyle name="Normal 2 7 2 5 2" xfId="18522" xr:uid="{00000000-0005-0000-0000-00005B480000}"/>
    <cellStyle name="Normal 2 7 2 6" xfId="18523" xr:uid="{00000000-0005-0000-0000-00005C480000}"/>
    <cellStyle name="Normal 2 7 2 6 2" xfId="18524" xr:uid="{00000000-0005-0000-0000-00005D480000}"/>
    <cellStyle name="Normal 2 7 2 7" xfId="18525" xr:uid="{00000000-0005-0000-0000-00005E480000}"/>
    <cellStyle name="Normal 2 7 3" xfId="18526" xr:uid="{00000000-0005-0000-0000-00005F480000}"/>
    <cellStyle name="Normal 2 7 3 2" xfId="18527" xr:uid="{00000000-0005-0000-0000-000060480000}"/>
    <cellStyle name="Normal 2 7 3 2 2" xfId="18528" xr:uid="{00000000-0005-0000-0000-000061480000}"/>
    <cellStyle name="Normal 2 7 3 2 2 2" xfId="18529" xr:uid="{00000000-0005-0000-0000-000062480000}"/>
    <cellStyle name="Normal 2 7 3 2 3" xfId="18530" xr:uid="{00000000-0005-0000-0000-000063480000}"/>
    <cellStyle name="Normal 2 7 3 3" xfId="18531" xr:uid="{00000000-0005-0000-0000-000064480000}"/>
    <cellStyle name="Normal 2 7 3 3 2" xfId="18532" xr:uid="{00000000-0005-0000-0000-000065480000}"/>
    <cellStyle name="Normal 2 7 3 3 2 2" xfId="18533" xr:uid="{00000000-0005-0000-0000-000066480000}"/>
    <cellStyle name="Normal 2 7 3 3 3" xfId="18534" xr:uid="{00000000-0005-0000-0000-000067480000}"/>
    <cellStyle name="Normal 2 7 3 4" xfId="18535" xr:uid="{00000000-0005-0000-0000-000068480000}"/>
    <cellStyle name="Normal 2 7 3 4 2" xfId="18536" xr:uid="{00000000-0005-0000-0000-000069480000}"/>
    <cellStyle name="Normal 2 7 3 4 2 2" xfId="18537" xr:uid="{00000000-0005-0000-0000-00006A480000}"/>
    <cellStyle name="Normal 2 7 3 4 3" xfId="18538" xr:uid="{00000000-0005-0000-0000-00006B480000}"/>
    <cellStyle name="Normal 2 7 3 5" xfId="18539" xr:uid="{00000000-0005-0000-0000-00006C480000}"/>
    <cellStyle name="Normal 2 7 3 5 2" xfId="18540" xr:uid="{00000000-0005-0000-0000-00006D480000}"/>
    <cellStyle name="Normal 2 7 3 6" xfId="18541" xr:uid="{00000000-0005-0000-0000-00006E480000}"/>
    <cellStyle name="Normal 2 7 3 6 2" xfId="18542" xr:uid="{00000000-0005-0000-0000-00006F480000}"/>
    <cellStyle name="Normal 2 7 3 7" xfId="18543" xr:uid="{00000000-0005-0000-0000-000070480000}"/>
    <cellStyle name="Normal 2 7 4" xfId="18544" xr:uid="{00000000-0005-0000-0000-000071480000}"/>
    <cellStyle name="Normal 2 7 4 2" xfId="18545" xr:uid="{00000000-0005-0000-0000-000072480000}"/>
    <cellStyle name="Normal 2 7 4 2 2" xfId="18546" xr:uid="{00000000-0005-0000-0000-000073480000}"/>
    <cellStyle name="Normal 2 7 4 3" xfId="18547" xr:uid="{00000000-0005-0000-0000-000074480000}"/>
    <cellStyle name="Normal 2 7 5" xfId="18548" xr:uid="{00000000-0005-0000-0000-000075480000}"/>
    <cellStyle name="Normal 2 7 5 2" xfId="18549" xr:uid="{00000000-0005-0000-0000-000076480000}"/>
    <cellStyle name="Normal 2 7 5 2 2" xfId="18550" xr:uid="{00000000-0005-0000-0000-000077480000}"/>
    <cellStyle name="Normal 2 7 5 3" xfId="18551" xr:uid="{00000000-0005-0000-0000-000078480000}"/>
    <cellStyle name="Normal 2 7 6" xfId="18552" xr:uid="{00000000-0005-0000-0000-000079480000}"/>
    <cellStyle name="Normal 2 7 6 2" xfId="18553" xr:uid="{00000000-0005-0000-0000-00007A480000}"/>
    <cellStyle name="Normal 2 7 6 2 2" xfId="18554" xr:uid="{00000000-0005-0000-0000-00007B480000}"/>
    <cellStyle name="Normal 2 7 6 3" xfId="18555" xr:uid="{00000000-0005-0000-0000-00007C480000}"/>
    <cellStyle name="Normal 2 7 7" xfId="18556" xr:uid="{00000000-0005-0000-0000-00007D480000}"/>
    <cellStyle name="Normal 2 7 7 2" xfId="18557" xr:uid="{00000000-0005-0000-0000-00007E480000}"/>
    <cellStyle name="Normal 2 7 8" xfId="18558" xr:uid="{00000000-0005-0000-0000-00007F480000}"/>
    <cellStyle name="Normal 2 7 8 2" xfId="18559" xr:uid="{00000000-0005-0000-0000-000080480000}"/>
    <cellStyle name="Normal 2 7 9" xfId="18560" xr:uid="{00000000-0005-0000-0000-000081480000}"/>
    <cellStyle name="Normal 2 8" xfId="18561" xr:uid="{00000000-0005-0000-0000-000082480000}"/>
    <cellStyle name="Normal 2 8 2" xfId="18562" xr:uid="{00000000-0005-0000-0000-000083480000}"/>
    <cellStyle name="Normal 2 8 2 2" xfId="18563" xr:uid="{00000000-0005-0000-0000-000084480000}"/>
    <cellStyle name="Normal 2 8 2 2 2" xfId="18564" xr:uid="{00000000-0005-0000-0000-000085480000}"/>
    <cellStyle name="Normal 2 8 2 2 2 2" xfId="18565" xr:uid="{00000000-0005-0000-0000-000086480000}"/>
    <cellStyle name="Normal 2 8 2 2 3" xfId="18566" xr:uid="{00000000-0005-0000-0000-000087480000}"/>
    <cellStyle name="Normal 2 8 2 3" xfId="18567" xr:uid="{00000000-0005-0000-0000-000088480000}"/>
    <cellStyle name="Normal 2 8 2 3 2" xfId="18568" xr:uid="{00000000-0005-0000-0000-000089480000}"/>
    <cellStyle name="Normal 2 8 2 3 2 2" xfId="18569" xr:uid="{00000000-0005-0000-0000-00008A480000}"/>
    <cellStyle name="Normal 2 8 2 3 3" xfId="18570" xr:uid="{00000000-0005-0000-0000-00008B480000}"/>
    <cellStyle name="Normal 2 8 2 4" xfId="18571" xr:uid="{00000000-0005-0000-0000-00008C480000}"/>
    <cellStyle name="Normal 2 8 2 4 2" xfId="18572" xr:uid="{00000000-0005-0000-0000-00008D480000}"/>
    <cellStyle name="Normal 2 8 2 4 2 2" xfId="18573" xr:uid="{00000000-0005-0000-0000-00008E480000}"/>
    <cellStyle name="Normal 2 8 2 4 3" xfId="18574" xr:uid="{00000000-0005-0000-0000-00008F480000}"/>
    <cellStyle name="Normal 2 8 2 5" xfId="18575" xr:uid="{00000000-0005-0000-0000-000090480000}"/>
    <cellStyle name="Normal 2 8 2 5 2" xfId="18576" xr:uid="{00000000-0005-0000-0000-000091480000}"/>
    <cellStyle name="Normal 2 8 2 6" xfId="18577" xr:uid="{00000000-0005-0000-0000-000092480000}"/>
    <cellStyle name="Normal 2 8 2 6 2" xfId="18578" xr:uid="{00000000-0005-0000-0000-000093480000}"/>
    <cellStyle name="Normal 2 8 2 7" xfId="18579" xr:uid="{00000000-0005-0000-0000-000094480000}"/>
    <cellStyle name="Normal 2 8 3" xfId="18580" xr:uid="{00000000-0005-0000-0000-000095480000}"/>
    <cellStyle name="Normal 2 8 3 2" xfId="18581" xr:uid="{00000000-0005-0000-0000-000096480000}"/>
    <cellStyle name="Normal 2 8 3 2 2" xfId="18582" xr:uid="{00000000-0005-0000-0000-000097480000}"/>
    <cellStyle name="Normal 2 8 3 2 2 2" xfId="18583" xr:uid="{00000000-0005-0000-0000-000098480000}"/>
    <cellStyle name="Normal 2 8 3 2 3" xfId="18584" xr:uid="{00000000-0005-0000-0000-000099480000}"/>
    <cellStyle name="Normal 2 8 3 3" xfId="18585" xr:uid="{00000000-0005-0000-0000-00009A480000}"/>
    <cellStyle name="Normal 2 8 3 3 2" xfId="18586" xr:uid="{00000000-0005-0000-0000-00009B480000}"/>
    <cellStyle name="Normal 2 8 3 3 2 2" xfId="18587" xr:uid="{00000000-0005-0000-0000-00009C480000}"/>
    <cellStyle name="Normal 2 8 3 3 3" xfId="18588" xr:uid="{00000000-0005-0000-0000-00009D480000}"/>
    <cellStyle name="Normal 2 8 3 4" xfId="18589" xr:uid="{00000000-0005-0000-0000-00009E480000}"/>
    <cellStyle name="Normal 2 8 3 4 2" xfId="18590" xr:uid="{00000000-0005-0000-0000-00009F480000}"/>
    <cellStyle name="Normal 2 8 3 4 2 2" xfId="18591" xr:uid="{00000000-0005-0000-0000-0000A0480000}"/>
    <cellStyle name="Normal 2 8 3 4 3" xfId="18592" xr:uid="{00000000-0005-0000-0000-0000A1480000}"/>
    <cellStyle name="Normal 2 8 3 5" xfId="18593" xr:uid="{00000000-0005-0000-0000-0000A2480000}"/>
    <cellStyle name="Normal 2 8 3 5 2" xfId="18594" xr:uid="{00000000-0005-0000-0000-0000A3480000}"/>
    <cellStyle name="Normal 2 8 3 6" xfId="18595" xr:uid="{00000000-0005-0000-0000-0000A4480000}"/>
    <cellStyle name="Normal 2 8 3 6 2" xfId="18596" xr:uid="{00000000-0005-0000-0000-0000A5480000}"/>
    <cellStyle name="Normal 2 8 3 7" xfId="18597" xr:uid="{00000000-0005-0000-0000-0000A6480000}"/>
    <cellStyle name="Normal 2 8 4" xfId="18598" xr:uid="{00000000-0005-0000-0000-0000A7480000}"/>
    <cellStyle name="Normal 2 8 4 2" xfId="18599" xr:uid="{00000000-0005-0000-0000-0000A8480000}"/>
    <cellStyle name="Normal 2 8 4 2 2" xfId="18600" xr:uid="{00000000-0005-0000-0000-0000A9480000}"/>
    <cellStyle name="Normal 2 8 4 3" xfId="18601" xr:uid="{00000000-0005-0000-0000-0000AA480000}"/>
    <cellStyle name="Normal 2 8 5" xfId="18602" xr:uid="{00000000-0005-0000-0000-0000AB480000}"/>
    <cellStyle name="Normal 2 8 5 2" xfId="18603" xr:uid="{00000000-0005-0000-0000-0000AC480000}"/>
    <cellStyle name="Normal 2 8 5 2 2" xfId="18604" xr:uid="{00000000-0005-0000-0000-0000AD480000}"/>
    <cellStyle name="Normal 2 8 5 3" xfId="18605" xr:uid="{00000000-0005-0000-0000-0000AE480000}"/>
    <cellStyle name="Normal 2 8 6" xfId="18606" xr:uid="{00000000-0005-0000-0000-0000AF480000}"/>
    <cellStyle name="Normal 2 8 6 2" xfId="18607" xr:uid="{00000000-0005-0000-0000-0000B0480000}"/>
    <cellStyle name="Normal 2 8 6 2 2" xfId="18608" xr:uid="{00000000-0005-0000-0000-0000B1480000}"/>
    <cellStyle name="Normal 2 8 6 3" xfId="18609" xr:uid="{00000000-0005-0000-0000-0000B2480000}"/>
    <cellStyle name="Normal 2 8 7" xfId="18610" xr:uid="{00000000-0005-0000-0000-0000B3480000}"/>
    <cellStyle name="Normal 2 8 7 2" xfId="18611" xr:uid="{00000000-0005-0000-0000-0000B4480000}"/>
    <cellStyle name="Normal 2 8 8" xfId="18612" xr:uid="{00000000-0005-0000-0000-0000B5480000}"/>
    <cellStyle name="Normal 2 8 8 2" xfId="18613" xr:uid="{00000000-0005-0000-0000-0000B6480000}"/>
    <cellStyle name="Normal 2 8 9" xfId="18614" xr:uid="{00000000-0005-0000-0000-0000B7480000}"/>
    <cellStyle name="Normal 2 9" xfId="18615" xr:uid="{00000000-0005-0000-0000-0000B8480000}"/>
    <cellStyle name="Normal 2 9 2" xfId="18616" xr:uid="{00000000-0005-0000-0000-0000B9480000}"/>
    <cellStyle name="Normal 2 9 2 2" xfId="18617" xr:uid="{00000000-0005-0000-0000-0000BA480000}"/>
    <cellStyle name="Normal 2 9 2 2 2" xfId="18618" xr:uid="{00000000-0005-0000-0000-0000BB480000}"/>
    <cellStyle name="Normal 2 9 2 2 2 2" xfId="18619" xr:uid="{00000000-0005-0000-0000-0000BC480000}"/>
    <cellStyle name="Normal 2 9 2 2 3" xfId="18620" xr:uid="{00000000-0005-0000-0000-0000BD480000}"/>
    <cellStyle name="Normal 2 9 2 3" xfId="18621" xr:uid="{00000000-0005-0000-0000-0000BE480000}"/>
    <cellStyle name="Normal 2 9 2 3 2" xfId="18622" xr:uid="{00000000-0005-0000-0000-0000BF480000}"/>
    <cellStyle name="Normal 2 9 2 3 2 2" xfId="18623" xr:uid="{00000000-0005-0000-0000-0000C0480000}"/>
    <cellStyle name="Normal 2 9 2 3 3" xfId="18624" xr:uid="{00000000-0005-0000-0000-0000C1480000}"/>
    <cellStyle name="Normal 2 9 2 4" xfId="18625" xr:uid="{00000000-0005-0000-0000-0000C2480000}"/>
    <cellStyle name="Normal 2 9 2 4 2" xfId="18626" xr:uid="{00000000-0005-0000-0000-0000C3480000}"/>
    <cellStyle name="Normal 2 9 2 4 2 2" xfId="18627" xr:uid="{00000000-0005-0000-0000-0000C4480000}"/>
    <cellStyle name="Normal 2 9 2 4 3" xfId="18628" xr:uid="{00000000-0005-0000-0000-0000C5480000}"/>
    <cellStyle name="Normal 2 9 2 5" xfId="18629" xr:uid="{00000000-0005-0000-0000-0000C6480000}"/>
    <cellStyle name="Normal 2 9 2 5 2" xfId="18630" xr:uid="{00000000-0005-0000-0000-0000C7480000}"/>
    <cellStyle name="Normal 2 9 2 6" xfId="18631" xr:uid="{00000000-0005-0000-0000-0000C8480000}"/>
    <cellStyle name="Normal 2 9 2 6 2" xfId="18632" xr:uid="{00000000-0005-0000-0000-0000C9480000}"/>
    <cellStyle name="Normal 2 9 2 7" xfId="18633" xr:uid="{00000000-0005-0000-0000-0000CA480000}"/>
    <cellStyle name="Normal 2 9 3" xfId="18634" xr:uid="{00000000-0005-0000-0000-0000CB480000}"/>
    <cellStyle name="Normal 2 9 3 2" xfId="18635" xr:uid="{00000000-0005-0000-0000-0000CC480000}"/>
    <cellStyle name="Normal 2 9 3 2 2" xfId="18636" xr:uid="{00000000-0005-0000-0000-0000CD480000}"/>
    <cellStyle name="Normal 2 9 3 3" xfId="18637" xr:uid="{00000000-0005-0000-0000-0000CE480000}"/>
    <cellStyle name="Normal 2 9 4" xfId="18638" xr:uid="{00000000-0005-0000-0000-0000CF480000}"/>
    <cellStyle name="Normal 2 9 4 2" xfId="18639" xr:uid="{00000000-0005-0000-0000-0000D0480000}"/>
    <cellStyle name="Normal 2 9 4 2 2" xfId="18640" xr:uid="{00000000-0005-0000-0000-0000D1480000}"/>
    <cellStyle name="Normal 2 9 4 3" xfId="18641" xr:uid="{00000000-0005-0000-0000-0000D2480000}"/>
    <cellStyle name="Normal 2 9 5" xfId="18642" xr:uid="{00000000-0005-0000-0000-0000D3480000}"/>
    <cellStyle name="Normal 2 9 5 2" xfId="18643" xr:uid="{00000000-0005-0000-0000-0000D4480000}"/>
    <cellStyle name="Normal 2 9 5 2 2" xfId="18644" xr:uid="{00000000-0005-0000-0000-0000D5480000}"/>
    <cellStyle name="Normal 2 9 5 3" xfId="18645" xr:uid="{00000000-0005-0000-0000-0000D6480000}"/>
    <cellStyle name="Normal 2 9 6" xfId="18646" xr:uid="{00000000-0005-0000-0000-0000D7480000}"/>
    <cellStyle name="Normal 2 9 6 2" xfId="18647" xr:uid="{00000000-0005-0000-0000-0000D8480000}"/>
    <cellStyle name="Normal 2 9 7" xfId="18648" xr:uid="{00000000-0005-0000-0000-0000D9480000}"/>
    <cellStyle name="Normal 2 9 7 2" xfId="18649" xr:uid="{00000000-0005-0000-0000-0000DA480000}"/>
    <cellStyle name="Normal 2 9 8" xfId="18650" xr:uid="{00000000-0005-0000-0000-0000DB480000}"/>
    <cellStyle name="Normal 2_Confidential Information" xfId="18651" xr:uid="{00000000-0005-0000-0000-0000DC480000}"/>
    <cellStyle name="Normal 20" xfId="18652" xr:uid="{00000000-0005-0000-0000-0000DD480000}"/>
    <cellStyle name="Normal 20 10" xfId="18653" xr:uid="{00000000-0005-0000-0000-0000DE480000}"/>
    <cellStyle name="Normal 20 10 2" xfId="18654" xr:uid="{00000000-0005-0000-0000-0000DF480000}"/>
    <cellStyle name="Normal 20 10 2 2" xfId="18655" xr:uid="{00000000-0005-0000-0000-0000E0480000}"/>
    <cellStyle name="Normal 20 10 3" xfId="18656" xr:uid="{00000000-0005-0000-0000-0000E1480000}"/>
    <cellStyle name="Normal 20 11" xfId="18657" xr:uid="{00000000-0005-0000-0000-0000E2480000}"/>
    <cellStyle name="Normal 20 11 2" xfId="18658" xr:uid="{00000000-0005-0000-0000-0000E3480000}"/>
    <cellStyle name="Normal 20 11 2 2" xfId="18659" xr:uid="{00000000-0005-0000-0000-0000E4480000}"/>
    <cellStyle name="Normal 20 11 3" xfId="18660" xr:uid="{00000000-0005-0000-0000-0000E5480000}"/>
    <cellStyle name="Normal 20 12" xfId="18661" xr:uid="{00000000-0005-0000-0000-0000E6480000}"/>
    <cellStyle name="Normal 20 12 2" xfId="18662" xr:uid="{00000000-0005-0000-0000-0000E7480000}"/>
    <cellStyle name="Normal 20 12 2 2" xfId="18663" xr:uid="{00000000-0005-0000-0000-0000E8480000}"/>
    <cellStyle name="Normal 20 12 3" xfId="18664" xr:uid="{00000000-0005-0000-0000-0000E9480000}"/>
    <cellStyle name="Normal 20 13" xfId="18665" xr:uid="{00000000-0005-0000-0000-0000EA480000}"/>
    <cellStyle name="Normal 20 13 2" xfId="18666" xr:uid="{00000000-0005-0000-0000-0000EB480000}"/>
    <cellStyle name="Normal 20 14" xfId="18667" xr:uid="{00000000-0005-0000-0000-0000EC480000}"/>
    <cellStyle name="Normal 20 14 2" xfId="18668" xr:uid="{00000000-0005-0000-0000-0000ED480000}"/>
    <cellStyle name="Normal 20 15" xfId="18669" xr:uid="{00000000-0005-0000-0000-0000EE480000}"/>
    <cellStyle name="Normal 20 2" xfId="18670" xr:uid="{00000000-0005-0000-0000-0000EF480000}"/>
    <cellStyle name="Normal 20 2 10" xfId="18671" xr:uid="{00000000-0005-0000-0000-0000F0480000}"/>
    <cellStyle name="Normal 20 2 10 2" xfId="18672" xr:uid="{00000000-0005-0000-0000-0000F1480000}"/>
    <cellStyle name="Normal 20 2 10 2 2" xfId="18673" xr:uid="{00000000-0005-0000-0000-0000F2480000}"/>
    <cellStyle name="Normal 20 2 10 3" xfId="18674" xr:uid="{00000000-0005-0000-0000-0000F3480000}"/>
    <cellStyle name="Normal 20 2 11" xfId="18675" xr:uid="{00000000-0005-0000-0000-0000F4480000}"/>
    <cellStyle name="Normal 20 2 11 2" xfId="18676" xr:uid="{00000000-0005-0000-0000-0000F5480000}"/>
    <cellStyle name="Normal 20 2 12" xfId="18677" xr:uid="{00000000-0005-0000-0000-0000F6480000}"/>
    <cellStyle name="Normal 20 2 12 2" xfId="18678" xr:uid="{00000000-0005-0000-0000-0000F7480000}"/>
    <cellStyle name="Normal 20 2 13" xfId="18679" xr:uid="{00000000-0005-0000-0000-0000F8480000}"/>
    <cellStyle name="Normal 20 2 2" xfId="18680" xr:uid="{00000000-0005-0000-0000-0000F9480000}"/>
    <cellStyle name="Normal 20 2 2 10" xfId="18681" xr:uid="{00000000-0005-0000-0000-0000FA480000}"/>
    <cellStyle name="Normal 20 2 2 10 2" xfId="18682" xr:uid="{00000000-0005-0000-0000-0000FB480000}"/>
    <cellStyle name="Normal 20 2 2 11" xfId="18683" xr:uid="{00000000-0005-0000-0000-0000FC480000}"/>
    <cellStyle name="Normal 20 2 2 2" xfId="18684" xr:uid="{00000000-0005-0000-0000-0000FD480000}"/>
    <cellStyle name="Normal 20 2 2 2 2" xfId="18685" xr:uid="{00000000-0005-0000-0000-0000FE480000}"/>
    <cellStyle name="Normal 20 2 2 2 2 2" xfId="18686" xr:uid="{00000000-0005-0000-0000-0000FF480000}"/>
    <cellStyle name="Normal 20 2 2 2 2 2 2" xfId="18687" xr:uid="{00000000-0005-0000-0000-000000490000}"/>
    <cellStyle name="Normal 20 2 2 2 2 2 2 2" xfId="18688" xr:uid="{00000000-0005-0000-0000-000001490000}"/>
    <cellStyle name="Normal 20 2 2 2 2 2 3" xfId="18689" xr:uid="{00000000-0005-0000-0000-000002490000}"/>
    <cellStyle name="Normal 20 2 2 2 2 3" xfId="18690" xr:uid="{00000000-0005-0000-0000-000003490000}"/>
    <cellStyle name="Normal 20 2 2 2 2 3 2" xfId="18691" xr:uid="{00000000-0005-0000-0000-000004490000}"/>
    <cellStyle name="Normal 20 2 2 2 2 3 2 2" xfId="18692" xr:uid="{00000000-0005-0000-0000-000005490000}"/>
    <cellStyle name="Normal 20 2 2 2 2 3 3" xfId="18693" xr:uid="{00000000-0005-0000-0000-000006490000}"/>
    <cellStyle name="Normal 20 2 2 2 2 4" xfId="18694" xr:uid="{00000000-0005-0000-0000-000007490000}"/>
    <cellStyle name="Normal 20 2 2 2 2 4 2" xfId="18695" xr:uid="{00000000-0005-0000-0000-000008490000}"/>
    <cellStyle name="Normal 20 2 2 2 2 4 2 2" xfId="18696" xr:uid="{00000000-0005-0000-0000-000009490000}"/>
    <cellStyle name="Normal 20 2 2 2 2 4 3" xfId="18697" xr:uid="{00000000-0005-0000-0000-00000A490000}"/>
    <cellStyle name="Normal 20 2 2 2 2 5" xfId="18698" xr:uid="{00000000-0005-0000-0000-00000B490000}"/>
    <cellStyle name="Normal 20 2 2 2 2 5 2" xfId="18699" xr:uid="{00000000-0005-0000-0000-00000C490000}"/>
    <cellStyle name="Normal 20 2 2 2 2 6" xfId="18700" xr:uid="{00000000-0005-0000-0000-00000D490000}"/>
    <cellStyle name="Normal 20 2 2 2 2 6 2" xfId="18701" xr:uid="{00000000-0005-0000-0000-00000E490000}"/>
    <cellStyle name="Normal 20 2 2 2 2 7" xfId="18702" xr:uid="{00000000-0005-0000-0000-00000F490000}"/>
    <cellStyle name="Normal 20 2 2 2 3" xfId="18703" xr:uid="{00000000-0005-0000-0000-000010490000}"/>
    <cellStyle name="Normal 20 2 2 2 3 2" xfId="18704" xr:uid="{00000000-0005-0000-0000-000011490000}"/>
    <cellStyle name="Normal 20 2 2 2 3 2 2" xfId="18705" xr:uid="{00000000-0005-0000-0000-000012490000}"/>
    <cellStyle name="Normal 20 2 2 2 3 2 2 2" xfId="18706" xr:uid="{00000000-0005-0000-0000-000013490000}"/>
    <cellStyle name="Normal 20 2 2 2 3 2 3" xfId="18707" xr:uid="{00000000-0005-0000-0000-000014490000}"/>
    <cellStyle name="Normal 20 2 2 2 3 3" xfId="18708" xr:uid="{00000000-0005-0000-0000-000015490000}"/>
    <cellStyle name="Normal 20 2 2 2 3 3 2" xfId="18709" xr:uid="{00000000-0005-0000-0000-000016490000}"/>
    <cellStyle name="Normal 20 2 2 2 3 3 2 2" xfId="18710" xr:uid="{00000000-0005-0000-0000-000017490000}"/>
    <cellStyle name="Normal 20 2 2 2 3 3 3" xfId="18711" xr:uid="{00000000-0005-0000-0000-000018490000}"/>
    <cellStyle name="Normal 20 2 2 2 3 4" xfId="18712" xr:uid="{00000000-0005-0000-0000-000019490000}"/>
    <cellStyle name="Normal 20 2 2 2 3 4 2" xfId="18713" xr:uid="{00000000-0005-0000-0000-00001A490000}"/>
    <cellStyle name="Normal 20 2 2 2 3 4 2 2" xfId="18714" xr:uid="{00000000-0005-0000-0000-00001B490000}"/>
    <cellStyle name="Normal 20 2 2 2 3 4 3" xfId="18715" xr:uid="{00000000-0005-0000-0000-00001C490000}"/>
    <cellStyle name="Normal 20 2 2 2 3 5" xfId="18716" xr:uid="{00000000-0005-0000-0000-00001D490000}"/>
    <cellStyle name="Normal 20 2 2 2 3 5 2" xfId="18717" xr:uid="{00000000-0005-0000-0000-00001E490000}"/>
    <cellStyle name="Normal 20 2 2 2 3 6" xfId="18718" xr:uid="{00000000-0005-0000-0000-00001F490000}"/>
    <cellStyle name="Normal 20 2 2 2 3 6 2" xfId="18719" xr:uid="{00000000-0005-0000-0000-000020490000}"/>
    <cellStyle name="Normal 20 2 2 2 3 7" xfId="18720" xr:uid="{00000000-0005-0000-0000-000021490000}"/>
    <cellStyle name="Normal 20 2 2 2 4" xfId="18721" xr:uid="{00000000-0005-0000-0000-000022490000}"/>
    <cellStyle name="Normal 20 2 2 2 4 2" xfId="18722" xr:uid="{00000000-0005-0000-0000-000023490000}"/>
    <cellStyle name="Normal 20 2 2 2 4 2 2" xfId="18723" xr:uid="{00000000-0005-0000-0000-000024490000}"/>
    <cellStyle name="Normal 20 2 2 2 4 3" xfId="18724" xr:uid="{00000000-0005-0000-0000-000025490000}"/>
    <cellStyle name="Normal 20 2 2 2 5" xfId="18725" xr:uid="{00000000-0005-0000-0000-000026490000}"/>
    <cellStyle name="Normal 20 2 2 2 5 2" xfId="18726" xr:uid="{00000000-0005-0000-0000-000027490000}"/>
    <cellStyle name="Normal 20 2 2 2 5 2 2" xfId="18727" xr:uid="{00000000-0005-0000-0000-000028490000}"/>
    <cellStyle name="Normal 20 2 2 2 5 3" xfId="18728" xr:uid="{00000000-0005-0000-0000-000029490000}"/>
    <cellStyle name="Normal 20 2 2 2 6" xfId="18729" xr:uid="{00000000-0005-0000-0000-00002A490000}"/>
    <cellStyle name="Normal 20 2 2 2 6 2" xfId="18730" xr:uid="{00000000-0005-0000-0000-00002B490000}"/>
    <cellStyle name="Normal 20 2 2 2 6 2 2" xfId="18731" xr:uid="{00000000-0005-0000-0000-00002C490000}"/>
    <cellStyle name="Normal 20 2 2 2 6 3" xfId="18732" xr:uid="{00000000-0005-0000-0000-00002D490000}"/>
    <cellStyle name="Normal 20 2 2 2 7" xfId="18733" xr:uid="{00000000-0005-0000-0000-00002E490000}"/>
    <cellStyle name="Normal 20 2 2 2 7 2" xfId="18734" xr:uid="{00000000-0005-0000-0000-00002F490000}"/>
    <cellStyle name="Normal 20 2 2 2 8" xfId="18735" xr:uid="{00000000-0005-0000-0000-000030490000}"/>
    <cellStyle name="Normal 20 2 2 2 8 2" xfId="18736" xr:uid="{00000000-0005-0000-0000-000031490000}"/>
    <cellStyle name="Normal 20 2 2 2 9" xfId="18737" xr:uid="{00000000-0005-0000-0000-000032490000}"/>
    <cellStyle name="Normal 20 2 2 3" xfId="18738" xr:uid="{00000000-0005-0000-0000-000033490000}"/>
    <cellStyle name="Normal 20 2 2 3 2" xfId="18739" xr:uid="{00000000-0005-0000-0000-000034490000}"/>
    <cellStyle name="Normal 20 2 2 3 2 2" xfId="18740" xr:uid="{00000000-0005-0000-0000-000035490000}"/>
    <cellStyle name="Normal 20 2 2 3 2 2 2" xfId="18741" xr:uid="{00000000-0005-0000-0000-000036490000}"/>
    <cellStyle name="Normal 20 2 2 3 2 2 2 2" xfId="18742" xr:uid="{00000000-0005-0000-0000-000037490000}"/>
    <cellStyle name="Normal 20 2 2 3 2 2 3" xfId="18743" xr:uid="{00000000-0005-0000-0000-000038490000}"/>
    <cellStyle name="Normal 20 2 2 3 2 3" xfId="18744" xr:uid="{00000000-0005-0000-0000-000039490000}"/>
    <cellStyle name="Normal 20 2 2 3 2 3 2" xfId="18745" xr:uid="{00000000-0005-0000-0000-00003A490000}"/>
    <cellStyle name="Normal 20 2 2 3 2 3 2 2" xfId="18746" xr:uid="{00000000-0005-0000-0000-00003B490000}"/>
    <cellStyle name="Normal 20 2 2 3 2 3 3" xfId="18747" xr:uid="{00000000-0005-0000-0000-00003C490000}"/>
    <cellStyle name="Normal 20 2 2 3 2 4" xfId="18748" xr:uid="{00000000-0005-0000-0000-00003D490000}"/>
    <cellStyle name="Normal 20 2 2 3 2 4 2" xfId="18749" xr:uid="{00000000-0005-0000-0000-00003E490000}"/>
    <cellStyle name="Normal 20 2 2 3 2 4 2 2" xfId="18750" xr:uid="{00000000-0005-0000-0000-00003F490000}"/>
    <cellStyle name="Normal 20 2 2 3 2 4 3" xfId="18751" xr:uid="{00000000-0005-0000-0000-000040490000}"/>
    <cellStyle name="Normal 20 2 2 3 2 5" xfId="18752" xr:uid="{00000000-0005-0000-0000-000041490000}"/>
    <cellStyle name="Normal 20 2 2 3 2 5 2" xfId="18753" xr:uid="{00000000-0005-0000-0000-000042490000}"/>
    <cellStyle name="Normal 20 2 2 3 2 6" xfId="18754" xr:uid="{00000000-0005-0000-0000-000043490000}"/>
    <cellStyle name="Normal 20 2 2 3 2 6 2" xfId="18755" xr:uid="{00000000-0005-0000-0000-000044490000}"/>
    <cellStyle name="Normal 20 2 2 3 2 7" xfId="18756" xr:uid="{00000000-0005-0000-0000-000045490000}"/>
    <cellStyle name="Normal 20 2 2 3 3" xfId="18757" xr:uid="{00000000-0005-0000-0000-000046490000}"/>
    <cellStyle name="Normal 20 2 2 3 3 2" xfId="18758" xr:uid="{00000000-0005-0000-0000-000047490000}"/>
    <cellStyle name="Normal 20 2 2 3 3 2 2" xfId="18759" xr:uid="{00000000-0005-0000-0000-000048490000}"/>
    <cellStyle name="Normal 20 2 2 3 3 3" xfId="18760" xr:uid="{00000000-0005-0000-0000-000049490000}"/>
    <cellStyle name="Normal 20 2 2 3 4" xfId="18761" xr:uid="{00000000-0005-0000-0000-00004A490000}"/>
    <cellStyle name="Normal 20 2 2 3 4 2" xfId="18762" xr:uid="{00000000-0005-0000-0000-00004B490000}"/>
    <cellStyle name="Normal 20 2 2 3 4 2 2" xfId="18763" xr:uid="{00000000-0005-0000-0000-00004C490000}"/>
    <cellStyle name="Normal 20 2 2 3 4 3" xfId="18764" xr:uid="{00000000-0005-0000-0000-00004D490000}"/>
    <cellStyle name="Normal 20 2 2 3 5" xfId="18765" xr:uid="{00000000-0005-0000-0000-00004E490000}"/>
    <cellStyle name="Normal 20 2 2 3 5 2" xfId="18766" xr:uid="{00000000-0005-0000-0000-00004F490000}"/>
    <cellStyle name="Normal 20 2 2 3 5 2 2" xfId="18767" xr:uid="{00000000-0005-0000-0000-000050490000}"/>
    <cellStyle name="Normal 20 2 2 3 5 3" xfId="18768" xr:uid="{00000000-0005-0000-0000-000051490000}"/>
    <cellStyle name="Normal 20 2 2 3 6" xfId="18769" xr:uid="{00000000-0005-0000-0000-000052490000}"/>
    <cellStyle name="Normal 20 2 2 3 6 2" xfId="18770" xr:uid="{00000000-0005-0000-0000-000053490000}"/>
    <cellStyle name="Normal 20 2 2 3 7" xfId="18771" xr:uid="{00000000-0005-0000-0000-000054490000}"/>
    <cellStyle name="Normal 20 2 2 3 7 2" xfId="18772" xr:uid="{00000000-0005-0000-0000-000055490000}"/>
    <cellStyle name="Normal 20 2 2 3 8" xfId="18773" xr:uid="{00000000-0005-0000-0000-000056490000}"/>
    <cellStyle name="Normal 20 2 2 4" xfId="18774" xr:uid="{00000000-0005-0000-0000-000057490000}"/>
    <cellStyle name="Normal 20 2 2 4 2" xfId="18775" xr:uid="{00000000-0005-0000-0000-000058490000}"/>
    <cellStyle name="Normal 20 2 2 4 2 2" xfId="18776" xr:uid="{00000000-0005-0000-0000-000059490000}"/>
    <cellStyle name="Normal 20 2 2 4 2 2 2" xfId="18777" xr:uid="{00000000-0005-0000-0000-00005A490000}"/>
    <cellStyle name="Normal 20 2 2 4 2 3" xfId="18778" xr:uid="{00000000-0005-0000-0000-00005B490000}"/>
    <cellStyle name="Normal 20 2 2 4 3" xfId="18779" xr:uid="{00000000-0005-0000-0000-00005C490000}"/>
    <cellStyle name="Normal 20 2 2 4 3 2" xfId="18780" xr:uid="{00000000-0005-0000-0000-00005D490000}"/>
    <cellStyle name="Normal 20 2 2 4 3 2 2" xfId="18781" xr:uid="{00000000-0005-0000-0000-00005E490000}"/>
    <cellStyle name="Normal 20 2 2 4 3 3" xfId="18782" xr:uid="{00000000-0005-0000-0000-00005F490000}"/>
    <cellStyle name="Normal 20 2 2 4 4" xfId="18783" xr:uid="{00000000-0005-0000-0000-000060490000}"/>
    <cellStyle name="Normal 20 2 2 4 4 2" xfId="18784" xr:uid="{00000000-0005-0000-0000-000061490000}"/>
    <cellStyle name="Normal 20 2 2 4 4 2 2" xfId="18785" xr:uid="{00000000-0005-0000-0000-000062490000}"/>
    <cellStyle name="Normal 20 2 2 4 4 3" xfId="18786" xr:uid="{00000000-0005-0000-0000-000063490000}"/>
    <cellStyle name="Normal 20 2 2 4 5" xfId="18787" xr:uid="{00000000-0005-0000-0000-000064490000}"/>
    <cellStyle name="Normal 20 2 2 4 5 2" xfId="18788" xr:uid="{00000000-0005-0000-0000-000065490000}"/>
    <cellStyle name="Normal 20 2 2 4 6" xfId="18789" xr:uid="{00000000-0005-0000-0000-000066490000}"/>
    <cellStyle name="Normal 20 2 2 4 6 2" xfId="18790" xr:uid="{00000000-0005-0000-0000-000067490000}"/>
    <cellStyle name="Normal 20 2 2 4 7" xfId="18791" xr:uid="{00000000-0005-0000-0000-000068490000}"/>
    <cellStyle name="Normal 20 2 2 5" xfId="18792" xr:uid="{00000000-0005-0000-0000-000069490000}"/>
    <cellStyle name="Normal 20 2 2 5 2" xfId="18793" xr:uid="{00000000-0005-0000-0000-00006A490000}"/>
    <cellStyle name="Normal 20 2 2 5 2 2" xfId="18794" xr:uid="{00000000-0005-0000-0000-00006B490000}"/>
    <cellStyle name="Normal 20 2 2 5 2 2 2" xfId="18795" xr:uid="{00000000-0005-0000-0000-00006C490000}"/>
    <cellStyle name="Normal 20 2 2 5 2 3" xfId="18796" xr:uid="{00000000-0005-0000-0000-00006D490000}"/>
    <cellStyle name="Normal 20 2 2 5 3" xfId="18797" xr:uid="{00000000-0005-0000-0000-00006E490000}"/>
    <cellStyle name="Normal 20 2 2 5 3 2" xfId="18798" xr:uid="{00000000-0005-0000-0000-00006F490000}"/>
    <cellStyle name="Normal 20 2 2 5 3 2 2" xfId="18799" xr:uid="{00000000-0005-0000-0000-000070490000}"/>
    <cellStyle name="Normal 20 2 2 5 3 3" xfId="18800" xr:uid="{00000000-0005-0000-0000-000071490000}"/>
    <cellStyle name="Normal 20 2 2 5 4" xfId="18801" xr:uid="{00000000-0005-0000-0000-000072490000}"/>
    <cellStyle name="Normal 20 2 2 5 4 2" xfId="18802" xr:uid="{00000000-0005-0000-0000-000073490000}"/>
    <cellStyle name="Normal 20 2 2 5 4 2 2" xfId="18803" xr:uid="{00000000-0005-0000-0000-000074490000}"/>
    <cellStyle name="Normal 20 2 2 5 4 3" xfId="18804" xr:uid="{00000000-0005-0000-0000-000075490000}"/>
    <cellStyle name="Normal 20 2 2 5 5" xfId="18805" xr:uid="{00000000-0005-0000-0000-000076490000}"/>
    <cellStyle name="Normal 20 2 2 5 5 2" xfId="18806" xr:uid="{00000000-0005-0000-0000-000077490000}"/>
    <cellStyle name="Normal 20 2 2 5 6" xfId="18807" xr:uid="{00000000-0005-0000-0000-000078490000}"/>
    <cellStyle name="Normal 20 2 2 5 6 2" xfId="18808" xr:uid="{00000000-0005-0000-0000-000079490000}"/>
    <cellStyle name="Normal 20 2 2 5 7" xfId="18809" xr:uid="{00000000-0005-0000-0000-00007A490000}"/>
    <cellStyle name="Normal 20 2 2 6" xfId="18810" xr:uid="{00000000-0005-0000-0000-00007B490000}"/>
    <cellStyle name="Normal 20 2 2 6 2" xfId="18811" xr:uid="{00000000-0005-0000-0000-00007C490000}"/>
    <cellStyle name="Normal 20 2 2 6 2 2" xfId="18812" xr:uid="{00000000-0005-0000-0000-00007D490000}"/>
    <cellStyle name="Normal 20 2 2 6 3" xfId="18813" xr:uid="{00000000-0005-0000-0000-00007E490000}"/>
    <cellStyle name="Normal 20 2 2 7" xfId="18814" xr:uid="{00000000-0005-0000-0000-00007F490000}"/>
    <cellStyle name="Normal 20 2 2 7 2" xfId="18815" xr:uid="{00000000-0005-0000-0000-000080490000}"/>
    <cellStyle name="Normal 20 2 2 7 2 2" xfId="18816" xr:uid="{00000000-0005-0000-0000-000081490000}"/>
    <cellStyle name="Normal 20 2 2 7 3" xfId="18817" xr:uid="{00000000-0005-0000-0000-000082490000}"/>
    <cellStyle name="Normal 20 2 2 8" xfId="18818" xr:uid="{00000000-0005-0000-0000-000083490000}"/>
    <cellStyle name="Normal 20 2 2 8 2" xfId="18819" xr:uid="{00000000-0005-0000-0000-000084490000}"/>
    <cellStyle name="Normal 20 2 2 8 2 2" xfId="18820" xr:uid="{00000000-0005-0000-0000-000085490000}"/>
    <cellStyle name="Normal 20 2 2 8 3" xfId="18821" xr:uid="{00000000-0005-0000-0000-000086490000}"/>
    <cellStyle name="Normal 20 2 2 9" xfId="18822" xr:uid="{00000000-0005-0000-0000-000087490000}"/>
    <cellStyle name="Normal 20 2 2 9 2" xfId="18823" xr:uid="{00000000-0005-0000-0000-000088490000}"/>
    <cellStyle name="Normal 20 2 3" xfId="18824" xr:uid="{00000000-0005-0000-0000-000089490000}"/>
    <cellStyle name="Normal 20 2 3 10" xfId="18825" xr:uid="{00000000-0005-0000-0000-00008A490000}"/>
    <cellStyle name="Normal 20 2 3 10 2" xfId="18826" xr:uid="{00000000-0005-0000-0000-00008B490000}"/>
    <cellStyle name="Normal 20 2 3 11" xfId="18827" xr:uid="{00000000-0005-0000-0000-00008C490000}"/>
    <cellStyle name="Normal 20 2 3 2" xfId="18828" xr:uid="{00000000-0005-0000-0000-00008D490000}"/>
    <cellStyle name="Normal 20 2 3 2 2" xfId="18829" xr:uid="{00000000-0005-0000-0000-00008E490000}"/>
    <cellStyle name="Normal 20 2 3 2 2 2" xfId="18830" xr:uid="{00000000-0005-0000-0000-00008F490000}"/>
    <cellStyle name="Normal 20 2 3 2 2 2 2" xfId="18831" xr:uid="{00000000-0005-0000-0000-000090490000}"/>
    <cellStyle name="Normal 20 2 3 2 2 2 2 2" xfId="18832" xr:uid="{00000000-0005-0000-0000-000091490000}"/>
    <cellStyle name="Normal 20 2 3 2 2 2 3" xfId="18833" xr:uid="{00000000-0005-0000-0000-000092490000}"/>
    <cellStyle name="Normal 20 2 3 2 2 3" xfId="18834" xr:uid="{00000000-0005-0000-0000-000093490000}"/>
    <cellStyle name="Normal 20 2 3 2 2 3 2" xfId="18835" xr:uid="{00000000-0005-0000-0000-000094490000}"/>
    <cellStyle name="Normal 20 2 3 2 2 3 2 2" xfId="18836" xr:uid="{00000000-0005-0000-0000-000095490000}"/>
    <cellStyle name="Normal 20 2 3 2 2 3 3" xfId="18837" xr:uid="{00000000-0005-0000-0000-000096490000}"/>
    <cellStyle name="Normal 20 2 3 2 2 4" xfId="18838" xr:uid="{00000000-0005-0000-0000-000097490000}"/>
    <cellStyle name="Normal 20 2 3 2 2 4 2" xfId="18839" xr:uid="{00000000-0005-0000-0000-000098490000}"/>
    <cellStyle name="Normal 20 2 3 2 2 4 2 2" xfId="18840" xr:uid="{00000000-0005-0000-0000-000099490000}"/>
    <cellStyle name="Normal 20 2 3 2 2 4 3" xfId="18841" xr:uid="{00000000-0005-0000-0000-00009A490000}"/>
    <cellStyle name="Normal 20 2 3 2 2 5" xfId="18842" xr:uid="{00000000-0005-0000-0000-00009B490000}"/>
    <cellStyle name="Normal 20 2 3 2 2 5 2" xfId="18843" xr:uid="{00000000-0005-0000-0000-00009C490000}"/>
    <cellStyle name="Normal 20 2 3 2 2 6" xfId="18844" xr:uid="{00000000-0005-0000-0000-00009D490000}"/>
    <cellStyle name="Normal 20 2 3 2 2 6 2" xfId="18845" xr:uid="{00000000-0005-0000-0000-00009E490000}"/>
    <cellStyle name="Normal 20 2 3 2 2 7" xfId="18846" xr:uid="{00000000-0005-0000-0000-00009F490000}"/>
    <cellStyle name="Normal 20 2 3 2 3" xfId="18847" xr:uid="{00000000-0005-0000-0000-0000A0490000}"/>
    <cellStyle name="Normal 20 2 3 2 3 2" xfId="18848" xr:uid="{00000000-0005-0000-0000-0000A1490000}"/>
    <cellStyle name="Normal 20 2 3 2 3 2 2" xfId="18849" xr:uid="{00000000-0005-0000-0000-0000A2490000}"/>
    <cellStyle name="Normal 20 2 3 2 3 2 2 2" xfId="18850" xr:uid="{00000000-0005-0000-0000-0000A3490000}"/>
    <cellStyle name="Normal 20 2 3 2 3 2 3" xfId="18851" xr:uid="{00000000-0005-0000-0000-0000A4490000}"/>
    <cellStyle name="Normal 20 2 3 2 3 3" xfId="18852" xr:uid="{00000000-0005-0000-0000-0000A5490000}"/>
    <cellStyle name="Normal 20 2 3 2 3 3 2" xfId="18853" xr:uid="{00000000-0005-0000-0000-0000A6490000}"/>
    <cellStyle name="Normal 20 2 3 2 3 3 2 2" xfId="18854" xr:uid="{00000000-0005-0000-0000-0000A7490000}"/>
    <cellStyle name="Normal 20 2 3 2 3 3 3" xfId="18855" xr:uid="{00000000-0005-0000-0000-0000A8490000}"/>
    <cellStyle name="Normal 20 2 3 2 3 4" xfId="18856" xr:uid="{00000000-0005-0000-0000-0000A9490000}"/>
    <cellStyle name="Normal 20 2 3 2 3 4 2" xfId="18857" xr:uid="{00000000-0005-0000-0000-0000AA490000}"/>
    <cellStyle name="Normal 20 2 3 2 3 4 2 2" xfId="18858" xr:uid="{00000000-0005-0000-0000-0000AB490000}"/>
    <cellStyle name="Normal 20 2 3 2 3 4 3" xfId="18859" xr:uid="{00000000-0005-0000-0000-0000AC490000}"/>
    <cellStyle name="Normal 20 2 3 2 3 5" xfId="18860" xr:uid="{00000000-0005-0000-0000-0000AD490000}"/>
    <cellStyle name="Normal 20 2 3 2 3 5 2" xfId="18861" xr:uid="{00000000-0005-0000-0000-0000AE490000}"/>
    <cellStyle name="Normal 20 2 3 2 3 6" xfId="18862" xr:uid="{00000000-0005-0000-0000-0000AF490000}"/>
    <cellStyle name="Normal 20 2 3 2 3 6 2" xfId="18863" xr:uid="{00000000-0005-0000-0000-0000B0490000}"/>
    <cellStyle name="Normal 20 2 3 2 3 7" xfId="18864" xr:uid="{00000000-0005-0000-0000-0000B1490000}"/>
    <cellStyle name="Normal 20 2 3 2 4" xfId="18865" xr:uid="{00000000-0005-0000-0000-0000B2490000}"/>
    <cellStyle name="Normal 20 2 3 2 4 2" xfId="18866" xr:uid="{00000000-0005-0000-0000-0000B3490000}"/>
    <cellStyle name="Normal 20 2 3 2 4 2 2" xfId="18867" xr:uid="{00000000-0005-0000-0000-0000B4490000}"/>
    <cellStyle name="Normal 20 2 3 2 4 3" xfId="18868" xr:uid="{00000000-0005-0000-0000-0000B5490000}"/>
    <cellStyle name="Normal 20 2 3 2 5" xfId="18869" xr:uid="{00000000-0005-0000-0000-0000B6490000}"/>
    <cellStyle name="Normal 20 2 3 2 5 2" xfId="18870" xr:uid="{00000000-0005-0000-0000-0000B7490000}"/>
    <cellStyle name="Normal 20 2 3 2 5 2 2" xfId="18871" xr:uid="{00000000-0005-0000-0000-0000B8490000}"/>
    <cellStyle name="Normal 20 2 3 2 5 3" xfId="18872" xr:uid="{00000000-0005-0000-0000-0000B9490000}"/>
    <cellStyle name="Normal 20 2 3 2 6" xfId="18873" xr:uid="{00000000-0005-0000-0000-0000BA490000}"/>
    <cellStyle name="Normal 20 2 3 2 6 2" xfId="18874" xr:uid="{00000000-0005-0000-0000-0000BB490000}"/>
    <cellStyle name="Normal 20 2 3 2 6 2 2" xfId="18875" xr:uid="{00000000-0005-0000-0000-0000BC490000}"/>
    <cellStyle name="Normal 20 2 3 2 6 3" xfId="18876" xr:uid="{00000000-0005-0000-0000-0000BD490000}"/>
    <cellStyle name="Normal 20 2 3 2 7" xfId="18877" xr:uid="{00000000-0005-0000-0000-0000BE490000}"/>
    <cellStyle name="Normal 20 2 3 2 7 2" xfId="18878" xr:uid="{00000000-0005-0000-0000-0000BF490000}"/>
    <cellStyle name="Normal 20 2 3 2 8" xfId="18879" xr:uid="{00000000-0005-0000-0000-0000C0490000}"/>
    <cellStyle name="Normal 20 2 3 2 8 2" xfId="18880" xr:uid="{00000000-0005-0000-0000-0000C1490000}"/>
    <cellStyle name="Normal 20 2 3 2 9" xfId="18881" xr:uid="{00000000-0005-0000-0000-0000C2490000}"/>
    <cellStyle name="Normal 20 2 3 3" xfId="18882" xr:uid="{00000000-0005-0000-0000-0000C3490000}"/>
    <cellStyle name="Normal 20 2 3 3 2" xfId="18883" xr:uid="{00000000-0005-0000-0000-0000C4490000}"/>
    <cellStyle name="Normal 20 2 3 3 2 2" xfId="18884" xr:uid="{00000000-0005-0000-0000-0000C5490000}"/>
    <cellStyle name="Normal 20 2 3 3 2 2 2" xfId="18885" xr:uid="{00000000-0005-0000-0000-0000C6490000}"/>
    <cellStyle name="Normal 20 2 3 3 2 2 2 2" xfId="18886" xr:uid="{00000000-0005-0000-0000-0000C7490000}"/>
    <cellStyle name="Normal 20 2 3 3 2 2 3" xfId="18887" xr:uid="{00000000-0005-0000-0000-0000C8490000}"/>
    <cellStyle name="Normal 20 2 3 3 2 3" xfId="18888" xr:uid="{00000000-0005-0000-0000-0000C9490000}"/>
    <cellStyle name="Normal 20 2 3 3 2 3 2" xfId="18889" xr:uid="{00000000-0005-0000-0000-0000CA490000}"/>
    <cellStyle name="Normal 20 2 3 3 2 3 2 2" xfId="18890" xr:uid="{00000000-0005-0000-0000-0000CB490000}"/>
    <cellStyle name="Normal 20 2 3 3 2 3 3" xfId="18891" xr:uid="{00000000-0005-0000-0000-0000CC490000}"/>
    <cellStyle name="Normal 20 2 3 3 2 4" xfId="18892" xr:uid="{00000000-0005-0000-0000-0000CD490000}"/>
    <cellStyle name="Normal 20 2 3 3 2 4 2" xfId="18893" xr:uid="{00000000-0005-0000-0000-0000CE490000}"/>
    <cellStyle name="Normal 20 2 3 3 2 4 2 2" xfId="18894" xr:uid="{00000000-0005-0000-0000-0000CF490000}"/>
    <cellStyle name="Normal 20 2 3 3 2 4 3" xfId="18895" xr:uid="{00000000-0005-0000-0000-0000D0490000}"/>
    <cellStyle name="Normal 20 2 3 3 2 5" xfId="18896" xr:uid="{00000000-0005-0000-0000-0000D1490000}"/>
    <cellStyle name="Normal 20 2 3 3 2 5 2" xfId="18897" xr:uid="{00000000-0005-0000-0000-0000D2490000}"/>
    <cellStyle name="Normal 20 2 3 3 2 6" xfId="18898" xr:uid="{00000000-0005-0000-0000-0000D3490000}"/>
    <cellStyle name="Normal 20 2 3 3 2 6 2" xfId="18899" xr:uid="{00000000-0005-0000-0000-0000D4490000}"/>
    <cellStyle name="Normal 20 2 3 3 2 7" xfId="18900" xr:uid="{00000000-0005-0000-0000-0000D5490000}"/>
    <cellStyle name="Normal 20 2 3 3 3" xfId="18901" xr:uid="{00000000-0005-0000-0000-0000D6490000}"/>
    <cellStyle name="Normal 20 2 3 3 3 2" xfId="18902" xr:uid="{00000000-0005-0000-0000-0000D7490000}"/>
    <cellStyle name="Normal 20 2 3 3 3 2 2" xfId="18903" xr:uid="{00000000-0005-0000-0000-0000D8490000}"/>
    <cellStyle name="Normal 20 2 3 3 3 3" xfId="18904" xr:uid="{00000000-0005-0000-0000-0000D9490000}"/>
    <cellStyle name="Normal 20 2 3 3 4" xfId="18905" xr:uid="{00000000-0005-0000-0000-0000DA490000}"/>
    <cellStyle name="Normal 20 2 3 3 4 2" xfId="18906" xr:uid="{00000000-0005-0000-0000-0000DB490000}"/>
    <cellStyle name="Normal 20 2 3 3 4 2 2" xfId="18907" xr:uid="{00000000-0005-0000-0000-0000DC490000}"/>
    <cellStyle name="Normal 20 2 3 3 4 3" xfId="18908" xr:uid="{00000000-0005-0000-0000-0000DD490000}"/>
    <cellStyle name="Normal 20 2 3 3 5" xfId="18909" xr:uid="{00000000-0005-0000-0000-0000DE490000}"/>
    <cellStyle name="Normal 20 2 3 3 5 2" xfId="18910" xr:uid="{00000000-0005-0000-0000-0000DF490000}"/>
    <cellStyle name="Normal 20 2 3 3 5 2 2" xfId="18911" xr:uid="{00000000-0005-0000-0000-0000E0490000}"/>
    <cellStyle name="Normal 20 2 3 3 5 3" xfId="18912" xr:uid="{00000000-0005-0000-0000-0000E1490000}"/>
    <cellStyle name="Normal 20 2 3 3 6" xfId="18913" xr:uid="{00000000-0005-0000-0000-0000E2490000}"/>
    <cellStyle name="Normal 20 2 3 3 6 2" xfId="18914" xr:uid="{00000000-0005-0000-0000-0000E3490000}"/>
    <cellStyle name="Normal 20 2 3 3 7" xfId="18915" xr:uid="{00000000-0005-0000-0000-0000E4490000}"/>
    <cellStyle name="Normal 20 2 3 3 7 2" xfId="18916" xr:uid="{00000000-0005-0000-0000-0000E5490000}"/>
    <cellStyle name="Normal 20 2 3 3 8" xfId="18917" xr:uid="{00000000-0005-0000-0000-0000E6490000}"/>
    <cellStyle name="Normal 20 2 3 4" xfId="18918" xr:uid="{00000000-0005-0000-0000-0000E7490000}"/>
    <cellStyle name="Normal 20 2 3 4 2" xfId="18919" xr:uid="{00000000-0005-0000-0000-0000E8490000}"/>
    <cellStyle name="Normal 20 2 3 4 2 2" xfId="18920" xr:uid="{00000000-0005-0000-0000-0000E9490000}"/>
    <cellStyle name="Normal 20 2 3 4 2 2 2" xfId="18921" xr:uid="{00000000-0005-0000-0000-0000EA490000}"/>
    <cellStyle name="Normal 20 2 3 4 2 3" xfId="18922" xr:uid="{00000000-0005-0000-0000-0000EB490000}"/>
    <cellStyle name="Normal 20 2 3 4 3" xfId="18923" xr:uid="{00000000-0005-0000-0000-0000EC490000}"/>
    <cellStyle name="Normal 20 2 3 4 3 2" xfId="18924" xr:uid="{00000000-0005-0000-0000-0000ED490000}"/>
    <cellStyle name="Normal 20 2 3 4 3 2 2" xfId="18925" xr:uid="{00000000-0005-0000-0000-0000EE490000}"/>
    <cellStyle name="Normal 20 2 3 4 3 3" xfId="18926" xr:uid="{00000000-0005-0000-0000-0000EF490000}"/>
    <cellStyle name="Normal 20 2 3 4 4" xfId="18927" xr:uid="{00000000-0005-0000-0000-0000F0490000}"/>
    <cellStyle name="Normal 20 2 3 4 4 2" xfId="18928" xr:uid="{00000000-0005-0000-0000-0000F1490000}"/>
    <cellStyle name="Normal 20 2 3 4 4 2 2" xfId="18929" xr:uid="{00000000-0005-0000-0000-0000F2490000}"/>
    <cellStyle name="Normal 20 2 3 4 4 3" xfId="18930" xr:uid="{00000000-0005-0000-0000-0000F3490000}"/>
    <cellStyle name="Normal 20 2 3 4 5" xfId="18931" xr:uid="{00000000-0005-0000-0000-0000F4490000}"/>
    <cellStyle name="Normal 20 2 3 4 5 2" xfId="18932" xr:uid="{00000000-0005-0000-0000-0000F5490000}"/>
    <cellStyle name="Normal 20 2 3 4 6" xfId="18933" xr:uid="{00000000-0005-0000-0000-0000F6490000}"/>
    <cellStyle name="Normal 20 2 3 4 6 2" xfId="18934" xr:uid="{00000000-0005-0000-0000-0000F7490000}"/>
    <cellStyle name="Normal 20 2 3 4 7" xfId="18935" xr:uid="{00000000-0005-0000-0000-0000F8490000}"/>
    <cellStyle name="Normal 20 2 3 5" xfId="18936" xr:uid="{00000000-0005-0000-0000-0000F9490000}"/>
    <cellStyle name="Normal 20 2 3 5 2" xfId="18937" xr:uid="{00000000-0005-0000-0000-0000FA490000}"/>
    <cellStyle name="Normal 20 2 3 5 2 2" xfId="18938" xr:uid="{00000000-0005-0000-0000-0000FB490000}"/>
    <cellStyle name="Normal 20 2 3 5 2 2 2" xfId="18939" xr:uid="{00000000-0005-0000-0000-0000FC490000}"/>
    <cellStyle name="Normal 20 2 3 5 2 3" xfId="18940" xr:uid="{00000000-0005-0000-0000-0000FD490000}"/>
    <cellStyle name="Normal 20 2 3 5 3" xfId="18941" xr:uid="{00000000-0005-0000-0000-0000FE490000}"/>
    <cellStyle name="Normal 20 2 3 5 3 2" xfId="18942" xr:uid="{00000000-0005-0000-0000-0000FF490000}"/>
    <cellStyle name="Normal 20 2 3 5 3 2 2" xfId="18943" xr:uid="{00000000-0005-0000-0000-0000004A0000}"/>
    <cellStyle name="Normal 20 2 3 5 3 3" xfId="18944" xr:uid="{00000000-0005-0000-0000-0000014A0000}"/>
    <cellStyle name="Normal 20 2 3 5 4" xfId="18945" xr:uid="{00000000-0005-0000-0000-0000024A0000}"/>
    <cellStyle name="Normal 20 2 3 5 4 2" xfId="18946" xr:uid="{00000000-0005-0000-0000-0000034A0000}"/>
    <cellStyle name="Normal 20 2 3 5 4 2 2" xfId="18947" xr:uid="{00000000-0005-0000-0000-0000044A0000}"/>
    <cellStyle name="Normal 20 2 3 5 4 3" xfId="18948" xr:uid="{00000000-0005-0000-0000-0000054A0000}"/>
    <cellStyle name="Normal 20 2 3 5 5" xfId="18949" xr:uid="{00000000-0005-0000-0000-0000064A0000}"/>
    <cellStyle name="Normal 20 2 3 5 5 2" xfId="18950" xr:uid="{00000000-0005-0000-0000-0000074A0000}"/>
    <cellStyle name="Normal 20 2 3 5 6" xfId="18951" xr:uid="{00000000-0005-0000-0000-0000084A0000}"/>
    <cellStyle name="Normal 20 2 3 5 6 2" xfId="18952" xr:uid="{00000000-0005-0000-0000-0000094A0000}"/>
    <cellStyle name="Normal 20 2 3 5 7" xfId="18953" xr:uid="{00000000-0005-0000-0000-00000A4A0000}"/>
    <cellStyle name="Normal 20 2 3 6" xfId="18954" xr:uid="{00000000-0005-0000-0000-00000B4A0000}"/>
    <cellStyle name="Normal 20 2 3 6 2" xfId="18955" xr:uid="{00000000-0005-0000-0000-00000C4A0000}"/>
    <cellStyle name="Normal 20 2 3 6 2 2" xfId="18956" xr:uid="{00000000-0005-0000-0000-00000D4A0000}"/>
    <cellStyle name="Normal 20 2 3 6 3" xfId="18957" xr:uid="{00000000-0005-0000-0000-00000E4A0000}"/>
    <cellStyle name="Normal 20 2 3 7" xfId="18958" xr:uid="{00000000-0005-0000-0000-00000F4A0000}"/>
    <cellStyle name="Normal 20 2 3 7 2" xfId="18959" xr:uid="{00000000-0005-0000-0000-0000104A0000}"/>
    <cellStyle name="Normal 20 2 3 7 2 2" xfId="18960" xr:uid="{00000000-0005-0000-0000-0000114A0000}"/>
    <cellStyle name="Normal 20 2 3 7 3" xfId="18961" xr:uid="{00000000-0005-0000-0000-0000124A0000}"/>
    <cellStyle name="Normal 20 2 3 8" xfId="18962" xr:uid="{00000000-0005-0000-0000-0000134A0000}"/>
    <cellStyle name="Normal 20 2 3 8 2" xfId="18963" xr:uid="{00000000-0005-0000-0000-0000144A0000}"/>
    <cellStyle name="Normal 20 2 3 8 2 2" xfId="18964" xr:uid="{00000000-0005-0000-0000-0000154A0000}"/>
    <cellStyle name="Normal 20 2 3 8 3" xfId="18965" xr:uid="{00000000-0005-0000-0000-0000164A0000}"/>
    <cellStyle name="Normal 20 2 3 9" xfId="18966" xr:uid="{00000000-0005-0000-0000-0000174A0000}"/>
    <cellStyle name="Normal 20 2 3 9 2" xfId="18967" xr:uid="{00000000-0005-0000-0000-0000184A0000}"/>
    <cellStyle name="Normal 20 2 4" xfId="18968" xr:uid="{00000000-0005-0000-0000-0000194A0000}"/>
    <cellStyle name="Normal 20 2 4 2" xfId="18969" xr:uid="{00000000-0005-0000-0000-00001A4A0000}"/>
    <cellStyle name="Normal 20 2 4 2 2" xfId="18970" xr:uid="{00000000-0005-0000-0000-00001B4A0000}"/>
    <cellStyle name="Normal 20 2 4 2 2 2" xfId="18971" xr:uid="{00000000-0005-0000-0000-00001C4A0000}"/>
    <cellStyle name="Normal 20 2 4 2 2 2 2" xfId="18972" xr:uid="{00000000-0005-0000-0000-00001D4A0000}"/>
    <cellStyle name="Normal 20 2 4 2 2 3" xfId="18973" xr:uid="{00000000-0005-0000-0000-00001E4A0000}"/>
    <cellStyle name="Normal 20 2 4 2 3" xfId="18974" xr:uid="{00000000-0005-0000-0000-00001F4A0000}"/>
    <cellStyle name="Normal 20 2 4 2 3 2" xfId="18975" xr:uid="{00000000-0005-0000-0000-0000204A0000}"/>
    <cellStyle name="Normal 20 2 4 2 3 2 2" xfId="18976" xr:uid="{00000000-0005-0000-0000-0000214A0000}"/>
    <cellStyle name="Normal 20 2 4 2 3 3" xfId="18977" xr:uid="{00000000-0005-0000-0000-0000224A0000}"/>
    <cellStyle name="Normal 20 2 4 2 4" xfId="18978" xr:uid="{00000000-0005-0000-0000-0000234A0000}"/>
    <cellStyle name="Normal 20 2 4 2 4 2" xfId="18979" xr:uid="{00000000-0005-0000-0000-0000244A0000}"/>
    <cellStyle name="Normal 20 2 4 2 4 2 2" xfId="18980" xr:uid="{00000000-0005-0000-0000-0000254A0000}"/>
    <cellStyle name="Normal 20 2 4 2 4 3" xfId="18981" xr:uid="{00000000-0005-0000-0000-0000264A0000}"/>
    <cellStyle name="Normal 20 2 4 2 5" xfId="18982" xr:uid="{00000000-0005-0000-0000-0000274A0000}"/>
    <cellStyle name="Normal 20 2 4 2 5 2" xfId="18983" xr:uid="{00000000-0005-0000-0000-0000284A0000}"/>
    <cellStyle name="Normal 20 2 4 2 6" xfId="18984" xr:uid="{00000000-0005-0000-0000-0000294A0000}"/>
    <cellStyle name="Normal 20 2 4 2 6 2" xfId="18985" xr:uid="{00000000-0005-0000-0000-00002A4A0000}"/>
    <cellStyle name="Normal 20 2 4 2 7" xfId="18986" xr:uid="{00000000-0005-0000-0000-00002B4A0000}"/>
    <cellStyle name="Normal 20 2 4 3" xfId="18987" xr:uid="{00000000-0005-0000-0000-00002C4A0000}"/>
    <cellStyle name="Normal 20 2 4 3 2" xfId="18988" xr:uid="{00000000-0005-0000-0000-00002D4A0000}"/>
    <cellStyle name="Normal 20 2 4 3 2 2" xfId="18989" xr:uid="{00000000-0005-0000-0000-00002E4A0000}"/>
    <cellStyle name="Normal 20 2 4 3 2 2 2" xfId="18990" xr:uid="{00000000-0005-0000-0000-00002F4A0000}"/>
    <cellStyle name="Normal 20 2 4 3 2 3" xfId="18991" xr:uid="{00000000-0005-0000-0000-0000304A0000}"/>
    <cellStyle name="Normal 20 2 4 3 3" xfId="18992" xr:uid="{00000000-0005-0000-0000-0000314A0000}"/>
    <cellStyle name="Normal 20 2 4 3 3 2" xfId="18993" xr:uid="{00000000-0005-0000-0000-0000324A0000}"/>
    <cellStyle name="Normal 20 2 4 3 3 2 2" xfId="18994" xr:uid="{00000000-0005-0000-0000-0000334A0000}"/>
    <cellStyle name="Normal 20 2 4 3 3 3" xfId="18995" xr:uid="{00000000-0005-0000-0000-0000344A0000}"/>
    <cellStyle name="Normal 20 2 4 3 4" xfId="18996" xr:uid="{00000000-0005-0000-0000-0000354A0000}"/>
    <cellStyle name="Normal 20 2 4 3 4 2" xfId="18997" xr:uid="{00000000-0005-0000-0000-0000364A0000}"/>
    <cellStyle name="Normal 20 2 4 3 4 2 2" xfId="18998" xr:uid="{00000000-0005-0000-0000-0000374A0000}"/>
    <cellStyle name="Normal 20 2 4 3 4 3" xfId="18999" xr:uid="{00000000-0005-0000-0000-0000384A0000}"/>
    <cellStyle name="Normal 20 2 4 3 5" xfId="19000" xr:uid="{00000000-0005-0000-0000-0000394A0000}"/>
    <cellStyle name="Normal 20 2 4 3 5 2" xfId="19001" xr:uid="{00000000-0005-0000-0000-00003A4A0000}"/>
    <cellStyle name="Normal 20 2 4 3 6" xfId="19002" xr:uid="{00000000-0005-0000-0000-00003B4A0000}"/>
    <cellStyle name="Normal 20 2 4 3 6 2" xfId="19003" xr:uid="{00000000-0005-0000-0000-00003C4A0000}"/>
    <cellStyle name="Normal 20 2 4 3 7" xfId="19004" xr:uid="{00000000-0005-0000-0000-00003D4A0000}"/>
    <cellStyle name="Normal 20 2 4 4" xfId="19005" xr:uid="{00000000-0005-0000-0000-00003E4A0000}"/>
    <cellStyle name="Normal 20 2 4 4 2" xfId="19006" xr:uid="{00000000-0005-0000-0000-00003F4A0000}"/>
    <cellStyle name="Normal 20 2 4 4 2 2" xfId="19007" xr:uid="{00000000-0005-0000-0000-0000404A0000}"/>
    <cellStyle name="Normal 20 2 4 4 3" xfId="19008" xr:uid="{00000000-0005-0000-0000-0000414A0000}"/>
    <cellStyle name="Normal 20 2 4 5" xfId="19009" xr:uid="{00000000-0005-0000-0000-0000424A0000}"/>
    <cellStyle name="Normal 20 2 4 5 2" xfId="19010" xr:uid="{00000000-0005-0000-0000-0000434A0000}"/>
    <cellStyle name="Normal 20 2 4 5 2 2" xfId="19011" xr:uid="{00000000-0005-0000-0000-0000444A0000}"/>
    <cellStyle name="Normal 20 2 4 5 3" xfId="19012" xr:uid="{00000000-0005-0000-0000-0000454A0000}"/>
    <cellStyle name="Normal 20 2 4 6" xfId="19013" xr:uid="{00000000-0005-0000-0000-0000464A0000}"/>
    <cellStyle name="Normal 20 2 4 6 2" xfId="19014" xr:uid="{00000000-0005-0000-0000-0000474A0000}"/>
    <cellStyle name="Normal 20 2 4 6 2 2" xfId="19015" xr:uid="{00000000-0005-0000-0000-0000484A0000}"/>
    <cellStyle name="Normal 20 2 4 6 3" xfId="19016" xr:uid="{00000000-0005-0000-0000-0000494A0000}"/>
    <cellStyle name="Normal 20 2 4 7" xfId="19017" xr:uid="{00000000-0005-0000-0000-00004A4A0000}"/>
    <cellStyle name="Normal 20 2 4 7 2" xfId="19018" xr:uid="{00000000-0005-0000-0000-00004B4A0000}"/>
    <cellStyle name="Normal 20 2 4 8" xfId="19019" xr:uid="{00000000-0005-0000-0000-00004C4A0000}"/>
    <cellStyle name="Normal 20 2 4 8 2" xfId="19020" xr:uid="{00000000-0005-0000-0000-00004D4A0000}"/>
    <cellStyle name="Normal 20 2 4 9" xfId="19021" xr:uid="{00000000-0005-0000-0000-00004E4A0000}"/>
    <cellStyle name="Normal 20 2 5" xfId="19022" xr:uid="{00000000-0005-0000-0000-00004F4A0000}"/>
    <cellStyle name="Normal 20 2 5 2" xfId="19023" xr:uid="{00000000-0005-0000-0000-0000504A0000}"/>
    <cellStyle name="Normal 20 2 5 2 2" xfId="19024" xr:uid="{00000000-0005-0000-0000-0000514A0000}"/>
    <cellStyle name="Normal 20 2 5 2 2 2" xfId="19025" xr:uid="{00000000-0005-0000-0000-0000524A0000}"/>
    <cellStyle name="Normal 20 2 5 2 2 2 2" xfId="19026" xr:uid="{00000000-0005-0000-0000-0000534A0000}"/>
    <cellStyle name="Normal 20 2 5 2 2 3" xfId="19027" xr:uid="{00000000-0005-0000-0000-0000544A0000}"/>
    <cellStyle name="Normal 20 2 5 2 3" xfId="19028" xr:uid="{00000000-0005-0000-0000-0000554A0000}"/>
    <cellStyle name="Normal 20 2 5 2 3 2" xfId="19029" xr:uid="{00000000-0005-0000-0000-0000564A0000}"/>
    <cellStyle name="Normal 20 2 5 2 3 2 2" xfId="19030" xr:uid="{00000000-0005-0000-0000-0000574A0000}"/>
    <cellStyle name="Normal 20 2 5 2 3 3" xfId="19031" xr:uid="{00000000-0005-0000-0000-0000584A0000}"/>
    <cellStyle name="Normal 20 2 5 2 4" xfId="19032" xr:uid="{00000000-0005-0000-0000-0000594A0000}"/>
    <cellStyle name="Normal 20 2 5 2 4 2" xfId="19033" xr:uid="{00000000-0005-0000-0000-00005A4A0000}"/>
    <cellStyle name="Normal 20 2 5 2 4 2 2" xfId="19034" xr:uid="{00000000-0005-0000-0000-00005B4A0000}"/>
    <cellStyle name="Normal 20 2 5 2 4 3" xfId="19035" xr:uid="{00000000-0005-0000-0000-00005C4A0000}"/>
    <cellStyle name="Normal 20 2 5 2 5" xfId="19036" xr:uid="{00000000-0005-0000-0000-00005D4A0000}"/>
    <cellStyle name="Normal 20 2 5 2 5 2" xfId="19037" xr:uid="{00000000-0005-0000-0000-00005E4A0000}"/>
    <cellStyle name="Normal 20 2 5 2 6" xfId="19038" xr:uid="{00000000-0005-0000-0000-00005F4A0000}"/>
    <cellStyle name="Normal 20 2 5 2 6 2" xfId="19039" xr:uid="{00000000-0005-0000-0000-0000604A0000}"/>
    <cellStyle name="Normal 20 2 5 2 7" xfId="19040" xr:uid="{00000000-0005-0000-0000-0000614A0000}"/>
    <cellStyle name="Normal 20 2 5 3" xfId="19041" xr:uid="{00000000-0005-0000-0000-0000624A0000}"/>
    <cellStyle name="Normal 20 2 5 3 2" xfId="19042" xr:uid="{00000000-0005-0000-0000-0000634A0000}"/>
    <cellStyle name="Normal 20 2 5 3 2 2" xfId="19043" xr:uid="{00000000-0005-0000-0000-0000644A0000}"/>
    <cellStyle name="Normal 20 2 5 3 3" xfId="19044" xr:uid="{00000000-0005-0000-0000-0000654A0000}"/>
    <cellStyle name="Normal 20 2 5 4" xfId="19045" xr:uid="{00000000-0005-0000-0000-0000664A0000}"/>
    <cellStyle name="Normal 20 2 5 4 2" xfId="19046" xr:uid="{00000000-0005-0000-0000-0000674A0000}"/>
    <cellStyle name="Normal 20 2 5 4 2 2" xfId="19047" xr:uid="{00000000-0005-0000-0000-0000684A0000}"/>
    <cellStyle name="Normal 20 2 5 4 3" xfId="19048" xr:uid="{00000000-0005-0000-0000-0000694A0000}"/>
    <cellStyle name="Normal 20 2 5 5" xfId="19049" xr:uid="{00000000-0005-0000-0000-00006A4A0000}"/>
    <cellStyle name="Normal 20 2 5 5 2" xfId="19050" xr:uid="{00000000-0005-0000-0000-00006B4A0000}"/>
    <cellStyle name="Normal 20 2 5 5 2 2" xfId="19051" xr:uid="{00000000-0005-0000-0000-00006C4A0000}"/>
    <cellStyle name="Normal 20 2 5 5 3" xfId="19052" xr:uid="{00000000-0005-0000-0000-00006D4A0000}"/>
    <cellStyle name="Normal 20 2 5 6" xfId="19053" xr:uid="{00000000-0005-0000-0000-00006E4A0000}"/>
    <cellStyle name="Normal 20 2 5 6 2" xfId="19054" xr:uid="{00000000-0005-0000-0000-00006F4A0000}"/>
    <cellStyle name="Normal 20 2 5 7" xfId="19055" xr:uid="{00000000-0005-0000-0000-0000704A0000}"/>
    <cellStyle name="Normal 20 2 5 7 2" xfId="19056" xr:uid="{00000000-0005-0000-0000-0000714A0000}"/>
    <cellStyle name="Normal 20 2 5 8" xfId="19057" xr:uid="{00000000-0005-0000-0000-0000724A0000}"/>
    <cellStyle name="Normal 20 2 6" xfId="19058" xr:uid="{00000000-0005-0000-0000-0000734A0000}"/>
    <cellStyle name="Normal 20 2 6 2" xfId="19059" xr:uid="{00000000-0005-0000-0000-0000744A0000}"/>
    <cellStyle name="Normal 20 2 6 2 2" xfId="19060" xr:uid="{00000000-0005-0000-0000-0000754A0000}"/>
    <cellStyle name="Normal 20 2 6 2 2 2" xfId="19061" xr:uid="{00000000-0005-0000-0000-0000764A0000}"/>
    <cellStyle name="Normal 20 2 6 2 3" xfId="19062" xr:uid="{00000000-0005-0000-0000-0000774A0000}"/>
    <cellStyle name="Normal 20 2 6 3" xfId="19063" xr:uid="{00000000-0005-0000-0000-0000784A0000}"/>
    <cellStyle name="Normal 20 2 6 3 2" xfId="19064" xr:uid="{00000000-0005-0000-0000-0000794A0000}"/>
    <cellStyle name="Normal 20 2 6 3 2 2" xfId="19065" xr:uid="{00000000-0005-0000-0000-00007A4A0000}"/>
    <cellStyle name="Normal 20 2 6 3 3" xfId="19066" xr:uid="{00000000-0005-0000-0000-00007B4A0000}"/>
    <cellStyle name="Normal 20 2 6 4" xfId="19067" xr:uid="{00000000-0005-0000-0000-00007C4A0000}"/>
    <cellStyle name="Normal 20 2 6 4 2" xfId="19068" xr:uid="{00000000-0005-0000-0000-00007D4A0000}"/>
    <cellStyle name="Normal 20 2 6 4 2 2" xfId="19069" xr:uid="{00000000-0005-0000-0000-00007E4A0000}"/>
    <cellStyle name="Normal 20 2 6 4 3" xfId="19070" xr:uid="{00000000-0005-0000-0000-00007F4A0000}"/>
    <cellStyle name="Normal 20 2 6 5" xfId="19071" xr:uid="{00000000-0005-0000-0000-0000804A0000}"/>
    <cellStyle name="Normal 20 2 6 5 2" xfId="19072" xr:uid="{00000000-0005-0000-0000-0000814A0000}"/>
    <cellStyle name="Normal 20 2 6 6" xfId="19073" xr:uid="{00000000-0005-0000-0000-0000824A0000}"/>
    <cellStyle name="Normal 20 2 6 6 2" xfId="19074" xr:uid="{00000000-0005-0000-0000-0000834A0000}"/>
    <cellStyle name="Normal 20 2 6 7" xfId="19075" xr:uid="{00000000-0005-0000-0000-0000844A0000}"/>
    <cellStyle name="Normal 20 2 7" xfId="19076" xr:uid="{00000000-0005-0000-0000-0000854A0000}"/>
    <cellStyle name="Normal 20 2 7 2" xfId="19077" xr:uid="{00000000-0005-0000-0000-0000864A0000}"/>
    <cellStyle name="Normal 20 2 7 2 2" xfId="19078" xr:uid="{00000000-0005-0000-0000-0000874A0000}"/>
    <cellStyle name="Normal 20 2 7 2 2 2" xfId="19079" xr:uid="{00000000-0005-0000-0000-0000884A0000}"/>
    <cellStyle name="Normal 20 2 7 2 3" xfId="19080" xr:uid="{00000000-0005-0000-0000-0000894A0000}"/>
    <cellStyle name="Normal 20 2 7 3" xfId="19081" xr:uid="{00000000-0005-0000-0000-00008A4A0000}"/>
    <cellStyle name="Normal 20 2 7 3 2" xfId="19082" xr:uid="{00000000-0005-0000-0000-00008B4A0000}"/>
    <cellStyle name="Normal 20 2 7 3 2 2" xfId="19083" xr:uid="{00000000-0005-0000-0000-00008C4A0000}"/>
    <cellStyle name="Normal 20 2 7 3 3" xfId="19084" xr:uid="{00000000-0005-0000-0000-00008D4A0000}"/>
    <cellStyle name="Normal 20 2 7 4" xfId="19085" xr:uid="{00000000-0005-0000-0000-00008E4A0000}"/>
    <cellStyle name="Normal 20 2 7 4 2" xfId="19086" xr:uid="{00000000-0005-0000-0000-00008F4A0000}"/>
    <cellStyle name="Normal 20 2 7 4 2 2" xfId="19087" xr:uid="{00000000-0005-0000-0000-0000904A0000}"/>
    <cellStyle name="Normal 20 2 7 4 3" xfId="19088" xr:uid="{00000000-0005-0000-0000-0000914A0000}"/>
    <cellStyle name="Normal 20 2 7 5" xfId="19089" xr:uid="{00000000-0005-0000-0000-0000924A0000}"/>
    <cellStyle name="Normal 20 2 7 5 2" xfId="19090" xr:uid="{00000000-0005-0000-0000-0000934A0000}"/>
    <cellStyle name="Normal 20 2 7 6" xfId="19091" xr:uid="{00000000-0005-0000-0000-0000944A0000}"/>
    <cellStyle name="Normal 20 2 7 6 2" xfId="19092" xr:uid="{00000000-0005-0000-0000-0000954A0000}"/>
    <cellStyle name="Normal 20 2 7 7" xfId="19093" xr:uid="{00000000-0005-0000-0000-0000964A0000}"/>
    <cellStyle name="Normal 20 2 8" xfId="19094" xr:uid="{00000000-0005-0000-0000-0000974A0000}"/>
    <cellStyle name="Normal 20 2 8 2" xfId="19095" xr:uid="{00000000-0005-0000-0000-0000984A0000}"/>
    <cellStyle name="Normal 20 2 8 2 2" xfId="19096" xr:uid="{00000000-0005-0000-0000-0000994A0000}"/>
    <cellStyle name="Normal 20 2 8 3" xfId="19097" xr:uid="{00000000-0005-0000-0000-00009A4A0000}"/>
    <cellStyle name="Normal 20 2 9" xfId="19098" xr:uid="{00000000-0005-0000-0000-00009B4A0000}"/>
    <cellStyle name="Normal 20 2 9 2" xfId="19099" xr:uid="{00000000-0005-0000-0000-00009C4A0000}"/>
    <cellStyle name="Normal 20 2 9 2 2" xfId="19100" xr:uid="{00000000-0005-0000-0000-00009D4A0000}"/>
    <cellStyle name="Normal 20 2 9 3" xfId="19101" xr:uid="{00000000-0005-0000-0000-00009E4A0000}"/>
    <cellStyle name="Normal 20 2_Confidential Information" xfId="19102" xr:uid="{00000000-0005-0000-0000-00009F4A0000}"/>
    <cellStyle name="Normal 20 3" xfId="19103" xr:uid="{00000000-0005-0000-0000-0000A04A0000}"/>
    <cellStyle name="Normal 20 3 10" xfId="19104" xr:uid="{00000000-0005-0000-0000-0000A14A0000}"/>
    <cellStyle name="Normal 20 3 10 2" xfId="19105" xr:uid="{00000000-0005-0000-0000-0000A24A0000}"/>
    <cellStyle name="Normal 20 3 10 2 2" xfId="19106" xr:uid="{00000000-0005-0000-0000-0000A34A0000}"/>
    <cellStyle name="Normal 20 3 10 3" xfId="19107" xr:uid="{00000000-0005-0000-0000-0000A44A0000}"/>
    <cellStyle name="Normal 20 3 11" xfId="19108" xr:uid="{00000000-0005-0000-0000-0000A54A0000}"/>
    <cellStyle name="Normal 20 3 11 2" xfId="19109" xr:uid="{00000000-0005-0000-0000-0000A64A0000}"/>
    <cellStyle name="Normal 20 3 12" xfId="19110" xr:uid="{00000000-0005-0000-0000-0000A74A0000}"/>
    <cellStyle name="Normal 20 3 12 2" xfId="19111" xr:uid="{00000000-0005-0000-0000-0000A84A0000}"/>
    <cellStyle name="Normal 20 3 13" xfId="19112" xr:uid="{00000000-0005-0000-0000-0000A94A0000}"/>
    <cellStyle name="Normal 20 3 2" xfId="19113" xr:uid="{00000000-0005-0000-0000-0000AA4A0000}"/>
    <cellStyle name="Normal 20 3 2 10" xfId="19114" xr:uid="{00000000-0005-0000-0000-0000AB4A0000}"/>
    <cellStyle name="Normal 20 3 2 10 2" xfId="19115" xr:uid="{00000000-0005-0000-0000-0000AC4A0000}"/>
    <cellStyle name="Normal 20 3 2 11" xfId="19116" xr:uid="{00000000-0005-0000-0000-0000AD4A0000}"/>
    <cellStyle name="Normal 20 3 2 2" xfId="19117" xr:uid="{00000000-0005-0000-0000-0000AE4A0000}"/>
    <cellStyle name="Normal 20 3 2 2 2" xfId="19118" xr:uid="{00000000-0005-0000-0000-0000AF4A0000}"/>
    <cellStyle name="Normal 20 3 2 2 2 2" xfId="19119" xr:uid="{00000000-0005-0000-0000-0000B04A0000}"/>
    <cellStyle name="Normal 20 3 2 2 2 2 2" xfId="19120" xr:uid="{00000000-0005-0000-0000-0000B14A0000}"/>
    <cellStyle name="Normal 20 3 2 2 2 2 2 2" xfId="19121" xr:uid="{00000000-0005-0000-0000-0000B24A0000}"/>
    <cellStyle name="Normal 20 3 2 2 2 2 3" xfId="19122" xr:uid="{00000000-0005-0000-0000-0000B34A0000}"/>
    <cellStyle name="Normal 20 3 2 2 2 3" xfId="19123" xr:uid="{00000000-0005-0000-0000-0000B44A0000}"/>
    <cellStyle name="Normal 20 3 2 2 2 3 2" xfId="19124" xr:uid="{00000000-0005-0000-0000-0000B54A0000}"/>
    <cellStyle name="Normal 20 3 2 2 2 3 2 2" xfId="19125" xr:uid="{00000000-0005-0000-0000-0000B64A0000}"/>
    <cellStyle name="Normal 20 3 2 2 2 3 3" xfId="19126" xr:uid="{00000000-0005-0000-0000-0000B74A0000}"/>
    <cellStyle name="Normal 20 3 2 2 2 4" xfId="19127" xr:uid="{00000000-0005-0000-0000-0000B84A0000}"/>
    <cellStyle name="Normal 20 3 2 2 2 4 2" xfId="19128" xr:uid="{00000000-0005-0000-0000-0000B94A0000}"/>
    <cellStyle name="Normal 20 3 2 2 2 4 2 2" xfId="19129" xr:uid="{00000000-0005-0000-0000-0000BA4A0000}"/>
    <cellStyle name="Normal 20 3 2 2 2 4 3" xfId="19130" xr:uid="{00000000-0005-0000-0000-0000BB4A0000}"/>
    <cellStyle name="Normal 20 3 2 2 2 5" xfId="19131" xr:uid="{00000000-0005-0000-0000-0000BC4A0000}"/>
    <cellStyle name="Normal 20 3 2 2 2 5 2" xfId="19132" xr:uid="{00000000-0005-0000-0000-0000BD4A0000}"/>
    <cellStyle name="Normal 20 3 2 2 2 6" xfId="19133" xr:uid="{00000000-0005-0000-0000-0000BE4A0000}"/>
    <cellStyle name="Normal 20 3 2 2 2 6 2" xfId="19134" xr:uid="{00000000-0005-0000-0000-0000BF4A0000}"/>
    <cellStyle name="Normal 20 3 2 2 2 7" xfId="19135" xr:uid="{00000000-0005-0000-0000-0000C04A0000}"/>
    <cellStyle name="Normal 20 3 2 2 3" xfId="19136" xr:uid="{00000000-0005-0000-0000-0000C14A0000}"/>
    <cellStyle name="Normal 20 3 2 2 3 2" xfId="19137" xr:uid="{00000000-0005-0000-0000-0000C24A0000}"/>
    <cellStyle name="Normal 20 3 2 2 3 2 2" xfId="19138" xr:uid="{00000000-0005-0000-0000-0000C34A0000}"/>
    <cellStyle name="Normal 20 3 2 2 3 2 2 2" xfId="19139" xr:uid="{00000000-0005-0000-0000-0000C44A0000}"/>
    <cellStyle name="Normal 20 3 2 2 3 2 3" xfId="19140" xr:uid="{00000000-0005-0000-0000-0000C54A0000}"/>
    <cellStyle name="Normal 20 3 2 2 3 3" xfId="19141" xr:uid="{00000000-0005-0000-0000-0000C64A0000}"/>
    <cellStyle name="Normal 20 3 2 2 3 3 2" xfId="19142" xr:uid="{00000000-0005-0000-0000-0000C74A0000}"/>
    <cellStyle name="Normal 20 3 2 2 3 3 2 2" xfId="19143" xr:uid="{00000000-0005-0000-0000-0000C84A0000}"/>
    <cellStyle name="Normal 20 3 2 2 3 3 3" xfId="19144" xr:uid="{00000000-0005-0000-0000-0000C94A0000}"/>
    <cellStyle name="Normal 20 3 2 2 3 4" xfId="19145" xr:uid="{00000000-0005-0000-0000-0000CA4A0000}"/>
    <cellStyle name="Normal 20 3 2 2 3 4 2" xfId="19146" xr:uid="{00000000-0005-0000-0000-0000CB4A0000}"/>
    <cellStyle name="Normal 20 3 2 2 3 4 2 2" xfId="19147" xr:uid="{00000000-0005-0000-0000-0000CC4A0000}"/>
    <cellStyle name="Normal 20 3 2 2 3 4 3" xfId="19148" xr:uid="{00000000-0005-0000-0000-0000CD4A0000}"/>
    <cellStyle name="Normal 20 3 2 2 3 5" xfId="19149" xr:uid="{00000000-0005-0000-0000-0000CE4A0000}"/>
    <cellStyle name="Normal 20 3 2 2 3 5 2" xfId="19150" xr:uid="{00000000-0005-0000-0000-0000CF4A0000}"/>
    <cellStyle name="Normal 20 3 2 2 3 6" xfId="19151" xr:uid="{00000000-0005-0000-0000-0000D04A0000}"/>
    <cellStyle name="Normal 20 3 2 2 3 6 2" xfId="19152" xr:uid="{00000000-0005-0000-0000-0000D14A0000}"/>
    <cellStyle name="Normal 20 3 2 2 3 7" xfId="19153" xr:uid="{00000000-0005-0000-0000-0000D24A0000}"/>
    <cellStyle name="Normal 20 3 2 2 4" xfId="19154" xr:uid="{00000000-0005-0000-0000-0000D34A0000}"/>
    <cellStyle name="Normal 20 3 2 2 4 2" xfId="19155" xr:uid="{00000000-0005-0000-0000-0000D44A0000}"/>
    <cellStyle name="Normal 20 3 2 2 4 2 2" xfId="19156" xr:uid="{00000000-0005-0000-0000-0000D54A0000}"/>
    <cellStyle name="Normal 20 3 2 2 4 3" xfId="19157" xr:uid="{00000000-0005-0000-0000-0000D64A0000}"/>
    <cellStyle name="Normal 20 3 2 2 5" xfId="19158" xr:uid="{00000000-0005-0000-0000-0000D74A0000}"/>
    <cellStyle name="Normal 20 3 2 2 5 2" xfId="19159" xr:uid="{00000000-0005-0000-0000-0000D84A0000}"/>
    <cellStyle name="Normal 20 3 2 2 5 2 2" xfId="19160" xr:uid="{00000000-0005-0000-0000-0000D94A0000}"/>
    <cellStyle name="Normal 20 3 2 2 5 3" xfId="19161" xr:uid="{00000000-0005-0000-0000-0000DA4A0000}"/>
    <cellStyle name="Normal 20 3 2 2 6" xfId="19162" xr:uid="{00000000-0005-0000-0000-0000DB4A0000}"/>
    <cellStyle name="Normal 20 3 2 2 6 2" xfId="19163" xr:uid="{00000000-0005-0000-0000-0000DC4A0000}"/>
    <cellStyle name="Normal 20 3 2 2 6 2 2" xfId="19164" xr:uid="{00000000-0005-0000-0000-0000DD4A0000}"/>
    <cellStyle name="Normal 20 3 2 2 6 3" xfId="19165" xr:uid="{00000000-0005-0000-0000-0000DE4A0000}"/>
    <cellStyle name="Normal 20 3 2 2 7" xfId="19166" xr:uid="{00000000-0005-0000-0000-0000DF4A0000}"/>
    <cellStyle name="Normal 20 3 2 2 7 2" xfId="19167" xr:uid="{00000000-0005-0000-0000-0000E04A0000}"/>
    <cellStyle name="Normal 20 3 2 2 8" xfId="19168" xr:uid="{00000000-0005-0000-0000-0000E14A0000}"/>
    <cellStyle name="Normal 20 3 2 2 8 2" xfId="19169" xr:uid="{00000000-0005-0000-0000-0000E24A0000}"/>
    <cellStyle name="Normal 20 3 2 2 9" xfId="19170" xr:uid="{00000000-0005-0000-0000-0000E34A0000}"/>
    <cellStyle name="Normal 20 3 2 3" xfId="19171" xr:uid="{00000000-0005-0000-0000-0000E44A0000}"/>
    <cellStyle name="Normal 20 3 2 3 2" xfId="19172" xr:uid="{00000000-0005-0000-0000-0000E54A0000}"/>
    <cellStyle name="Normal 20 3 2 3 2 2" xfId="19173" xr:uid="{00000000-0005-0000-0000-0000E64A0000}"/>
    <cellStyle name="Normal 20 3 2 3 2 2 2" xfId="19174" xr:uid="{00000000-0005-0000-0000-0000E74A0000}"/>
    <cellStyle name="Normal 20 3 2 3 2 2 2 2" xfId="19175" xr:uid="{00000000-0005-0000-0000-0000E84A0000}"/>
    <cellStyle name="Normal 20 3 2 3 2 2 3" xfId="19176" xr:uid="{00000000-0005-0000-0000-0000E94A0000}"/>
    <cellStyle name="Normal 20 3 2 3 2 3" xfId="19177" xr:uid="{00000000-0005-0000-0000-0000EA4A0000}"/>
    <cellStyle name="Normal 20 3 2 3 2 3 2" xfId="19178" xr:uid="{00000000-0005-0000-0000-0000EB4A0000}"/>
    <cellStyle name="Normal 20 3 2 3 2 3 2 2" xfId="19179" xr:uid="{00000000-0005-0000-0000-0000EC4A0000}"/>
    <cellStyle name="Normal 20 3 2 3 2 3 3" xfId="19180" xr:uid="{00000000-0005-0000-0000-0000ED4A0000}"/>
    <cellStyle name="Normal 20 3 2 3 2 4" xfId="19181" xr:uid="{00000000-0005-0000-0000-0000EE4A0000}"/>
    <cellStyle name="Normal 20 3 2 3 2 4 2" xfId="19182" xr:uid="{00000000-0005-0000-0000-0000EF4A0000}"/>
    <cellStyle name="Normal 20 3 2 3 2 4 2 2" xfId="19183" xr:uid="{00000000-0005-0000-0000-0000F04A0000}"/>
    <cellStyle name="Normal 20 3 2 3 2 4 3" xfId="19184" xr:uid="{00000000-0005-0000-0000-0000F14A0000}"/>
    <cellStyle name="Normal 20 3 2 3 2 5" xfId="19185" xr:uid="{00000000-0005-0000-0000-0000F24A0000}"/>
    <cellStyle name="Normal 20 3 2 3 2 5 2" xfId="19186" xr:uid="{00000000-0005-0000-0000-0000F34A0000}"/>
    <cellStyle name="Normal 20 3 2 3 2 6" xfId="19187" xr:uid="{00000000-0005-0000-0000-0000F44A0000}"/>
    <cellStyle name="Normal 20 3 2 3 2 6 2" xfId="19188" xr:uid="{00000000-0005-0000-0000-0000F54A0000}"/>
    <cellStyle name="Normal 20 3 2 3 2 7" xfId="19189" xr:uid="{00000000-0005-0000-0000-0000F64A0000}"/>
    <cellStyle name="Normal 20 3 2 3 3" xfId="19190" xr:uid="{00000000-0005-0000-0000-0000F74A0000}"/>
    <cellStyle name="Normal 20 3 2 3 3 2" xfId="19191" xr:uid="{00000000-0005-0000-0000-0000F84A0000}"/>
    <cellStyle name="Normal 20 3 2 3 3 2 2" xfId="19192" xr:uid="{00000000-0005-0000-0000-0000F94A0000}"/>
    <cellStyle name="Normal 20 3 2 3 3 3" xfId="19193" xr:uid="{00000000-0005-0000-0000-0000FA4A0000}"/>
    <cellStyle name="Normal 20 3 2 3 4" xfId="19194" xr:uid="{00000000-0005-0000-0000-0000FB4A0000}"/>
    <cellStyle name="Normal 20 3 2 3 4 2" xfId="19195" xr:uid="{00000000-0005-0000-0000-0000FC4A0000}"/>
    <cellStyle name="Normal 20 3 2 3 4 2 2" xfId="19196" xr:uid="{00000000-0005-0000-0000-0000FD4A0000}"/>
    <cellStyle name="Normal 20 3 2 3 4 3" xfId="19197" xr:uid="{00000000-0005-0000-0000-0000FE4A0000}"/>
    <cellStyle name="Normal 20 3 2 3 5" xfId="19198" xr:uid="{00000000-0005-0000-0000-0000FF4A0000}"/>
    <cellStyle name="Normal 20 3 2 3 5 2" xfId="19199" xr:uid="{00000000-0005-0000-0000-0000004B0000}"/>
    <cellStyle name="Normal 20 3 2 3 5 2 2" xfId="19200" xr:uid="{00000000-0005-0000-0000-0000014B0000}"/>
    <cellStyle name="Normal 20 3 2 3 5 3" xfId="19201" xr:uid="{00000000-0005-0000-0000-0000024B0000}"/>
    <cellStyle name="Normal 20 3 2 3 6" xfId="19202" xr:uid="{00000000-0005-0000-0000-0000034B0000}"/>
    <cellStyle name="Normal 20 3 2 3 6 2" xfId="19203" xr:uid="{00000000-0005-0000-0000-0000044B0000}"/>
    <cellStyle name="Normal 20 3 2 3 7" xfId="19204" xr:uid="{00000000-0005-0000-0000-0000054B0000}"/>
    <cellStyle name="Normal 20 3 2 3 7 2" xfId="19205" xr:uid="{00000000-0005-0000-0000-0000064B0000}"/>
    <cellStyle name="Normal 20 3 2 3 8" xfId="19206" xr:uid="{00000000-0005-0000-0000-0000074B0000}"/>
    <cellStyle name="Normal 20 3 2 4" xfId="19207" xr:uid="{00000000-0005-0000-0000-0000084B0000}"/>
    <cellStyle name="Normal 20 3 2 4 2" xfId="19208" xr:uid="{00000000-0005-0000-0000-0000094B0000}"/>
    <cellStyle name="Normal 20 3 2 4 2 2" xfId="19209" xr:uid="{00000000-0005-0000-0000-00000A4B0000}"/>
    <cellStyle name="Normal 20 3 2 4 2 2 2" xfId="19210" xr:uid="{00000000-0005-0000-0000-00000B4B0000}"/>
    <cellStyle name="Normal 20 3 2 4 2 3" xfId="19211" xr:uid="{00000000-0005-0000-0000-00000C4B0000}"/>
    <cellStyle name="Normal 20 3 2 4 3" xfId="19212" xr:uid="{00000000-0005-0000-0000-00000D4B0000}"/>
    <cellStyle name="Normal 20 3 2 4 3 2" xfId="19213" xr:uid="{00000000-0005-0000-0000-00000E4B0000}"/>
    <cellStyle name="Normal 20 3 2 4 3 2 2" xfId="19214" xr:uid="{00000000-0005-0000-0000-00000F4B0000}"/>
    <cellStyle name="Normal 20 3 2 4 3 3" xfId="19215" xr:uid="{00000000-0005-0000-0000-0000104B0000}"/>
    <cellStyle name="Normal 20 3 2 4 4" xfId="19216" xr:uid="{00000000-0005-0000-0000-0000114B0000}"/>
    <cellStyle name="Normal 20 3 2 4 4 2" xfId="19217" xr:uid="{00000000-0005-0000-0000-0000124B0000}"/>
    <cellStyle name="Normal 20 3 2 4 4 2 2" xfId="19218" xr:uid="{00000000-0005-0000-0000-0000134B0000}"/>
    <cellStyle name="Normal 20 3 2 4 4 3" xfId="19219" xr:uid="{00000000-0005-0000-0000-0000144B0000}"/>
    <cellStyle name="Normal 20 3 2 4 5" xfId="19220" xr:uid="{00000000-0005-0000-0000-0000154B0000}"/>
    <cellStyle name="Normal 20 3 2 4 5 2" xfId="19221" xr:uid="{00000000-0005-0000-0000-0000164B0000}"/>
    <cellStyle name="Normal 20 3 2 4 6" xfId="19222" xr:uid="{00000000-0005-0000-0000-0000174B0000}"/>
    <cellStyle name="Normal 20 3 2 4 6 2" xfId="19223" xr:uid="{00000000-0005-0000-0000-0000184B0000}"/>
    <cellStyle name="Normal 20 3 2 4 7" xfId="19224" xr:uid="{00000000-0005-0000-0000-0000194B0000}"/>
    <cellStyle name="Normal 20 3 2 5" xfId="19225" xr:uid="{00000000-0005-0000-0000-00001A4B0000}"/>
    <cellStyle name="Normal 20 3 2 5 2" xfId="19226" xr:uid="{00000000-0005-0000-0000-00001B4B0000}"/>
    <cellStyle name="Normal 20 3 2 5 2 2" xfId="19227" xr:uid="{00000000-0005-0000-0000-00001C4B0000}"/>
    <cellStyle name="Normal 20 3 2 5 2 2 2" xfId="19228" xr:uid="{00000000-0005-0000-0000-00001D4B0000}"/>
    <cellStyle name="Normal 20 3 2 5 2 3" xfId="19229" xr:uid="{00000000-0005-0000-0000-00001E4B0000}"/>
    <cellStyle name="Normal 20 3 2 5 3" xfId="19230" xr:uid="{00000000-0005-0000-0000-00001F4B0000}"/>
    <cellStyle name="Normal 20 3 2 5 3 2" xfId="19231" xr:uid="{00000000-0005-0000-0000-0000204B0000}"/>
    <cellStyle name="Normal 20 3 2 5 3 2 2" xfId="19232" xr:uid="{00000000-0005-0000-0000-0000214B0000}"/>
    <cellStyle name="Normal 20 3 2 5 3 3" xfId="19233" xr:uid="{00000000-0005-0000-0000-0000224B0000}"/>
    <cellStyle name="Normal 20 3 2 5 4" xfId="19234" xr:uid="{00000000-0005-0000-0000-0000234B0000}"/>
    <cellStyle name="Normal 20 3 2 5 4 2" xfId="19235" xr:uid="{00000000-0005-0000-0000-0000244B0000}"/>
    <cellStyle name="Normal 20 3 2 5 4 2 2" xfId="19236" xr:uid="{00000000-0005-0000-0000-0000254B0000}"/>
    <cellStyle name="Normal 20 3 2 5 4 3" xfId="19237" xr:uid="{00000000-0005-0000-0000-0000264B0000}"/>
    <cellStyle name="Normal 20 3 2 5 5" xfId="19238" xr:uid="{00000000-0005-0000-0000-0000274B0000}"/>
    <cellStyle name="Normal 20 3 2 5 5 2" xfId="19239" xr:uid="{00000000-0005-0000-0000-0000284B0000}"/>
    <cellStyle name="Normal 20 3 2 5 6" xfId="19240" xr:uid="{00000000-0005-0000-0000-0000294B0000}"/>
    <cellStyle name="Normal 20 3 2 5 6 2" xfId="19241" xr:uid="{00000000-0005-0000-0000-00002A4B0000}"/>
    <cellStyle name="Normal 20 3 2 5 7" xfId="19242" xr:uid="{00000000-0005-0000-0000-00002B4B0000}"/>
    <cellStyle name="Normal 20 3 2 6" xfId="19243" xr:uid="{00000000-0005-0000-0000-00002C4B0000}"/>
    <cellStyle name="Normal 20 3 2 6 2" xfId="19244" xr:uid="{00000000-0005-0000-0000-00002D4B0000}"/>
    <cellStyle name="Normal 20 3 2 6 2 2" xfId="19245" xr:uid="{00000000-0005-0000-0000-00002E4B0000}"/>
    <cellStyle name="Normal 20 3 2 6 3" xfId="19246" xr:uid="{00000000-0005-0000-0000-00002F4B0000}"/>
    <cellStyle name="Normal 20 3 2 7" xfId="19247" xr:uid="{00000000-0005-0000-0000-0000304B0000}"/>
    <cellStyle name="Normal 20 3 2 7 2" xfId="19248" xr:uid="{00000000-0005-0000-0000-0000314B0000}"/>
    <cellStyle name="Normal 20 3 2 7 2 2" xfId="19249" xr:uid="{00000000-0005-0000-0000-0000324B0000}"/>
    <cellStyle name="Normal 20 3 2 7 3" xfId="19250" xr:uid="{00000000-0005-0000-0000-0000334B0000}"/>
    <cellStyle name="Normal 20 3 2 8" xfId="19251" xr:uid="{00000000-0005-0000-0000-0000344B0000}"/>
    <cellStyle name="Normal 20 3 2 8 2" xfId="19252" xr:uid="{00000000-0005-0000-0000-0000354B0000}"/>
    <cellStyle name="Normal 20 3 2 8 2 2" xfId="19253" xr:uid="{00000000-0005-0000-0000-0000364B0000}"/>
    <cellStyle name="Normal 20 3 2 8 3" xfId="19254" xr:uid="{00000000-0005-0000-0000-0000374B0000}"/>
    <cellStyle name="Normal 20 3 2 9" xfId="19255" xr:uid="{00000000-0005-0000-0000-0000384B0000}"/>
    <cellStyle name="Normal 20 3 2 9 2" xfId="19256" xr:uid="{00000000-0005-0000-0000-0000394B0000}"/>
    <cellStyle name="Normal 20 3 3" xfId="19257" xr:uid="{00000000-0005-0000-0000-00003A4B0000}"/>
    <cellStyle name="Normal 20 3 3 10" xfId="19258" xr:uid="{00000000-0005-0000-0000-00003B4B0000}"/>
    <cellStyle name="Normal 20 3 3 10 2" xfId="19259" xr:uid="{00000000-0005-0000-0000-00003C4B0000}"/>
    <cellStyle name="Normal 20 3 3 11" xfId="19260" xr:uid="{00000000-0005-0000-0000-00003D4B0000}"/>
    <cellStyle name="Normal 20 3 3 2" xfId="19261" xr:uid="{00000000-0005-0000-0000-00003E4B0000}"/>
    <cellStyle name="Normal 20 3 3 2 2" xfId="19262" xr:uid="{00000000-0005-0000-0000-00003F4B0000}"/>
    <cellStyle name="Normal 20 3 3 2 2 2" xfId="19263" xr:uid="{00000000-0005-0000-0000-0000404B0000}"/>
    <cellStyle name="Normal 20 3 3 2 2 2 2" xfId="19264" xr:uid="{00000000-0005-0000-0000-0000414B0000}"/>
    <cellStyle name="Normal 20 3 3 2 2 2 2 2" xfId="19265" xr:uid="{00000000-0005-0000-0000-0000424B0000}"/>
    <cellStyle name="Normal 20 3 3 2 2 2 3" xfId="19266" xr:uid="{00000000-0005-0000-0000-0000434B0000}"/>
    <cellStyle name="Normal 20 3 3 2 2 3" xfId="19267" xr:uid="{00000000-0005-0000-0000-0000444B0000}"/>
    <cellStyle name="Normal 20 3 3 2 2 3 2" xfId="19268" xr:uid="{00000000-0005-0000-0000-0000454B0000}"/>
    <cellStyle name="Normal 20 3 3 2 2 3 2 2" xfId="19269" xr:uid="{00000000-0005-0000-0000-0000464B0000}"/>
    <cellStyle name="Normal 20 3 3 2 2 3 3" xfId="19270" xr:uid="{00000000-0005-0000-0000-0000474B0000}"/>
    <cellStyle name="Normal 20 3 3 2 2 4" xfId="19271" xr:uid="{00000000-0005-0000-0000-0000484B0000}"/>
    <cellStyle name="Normal 20 3 3 2 2 4 2" xfId="19272" xr:uid="{00000000-0005-0000-0000-0000494B0000}"/>
    <cellStyle name="Normal 20 3 3 2 2 4 2 2" xfId="19273" xr:uid="{00000000-0005-0000-0000-00004A4B0000}"/>
    <cellStyle name="Normal 20 3 3 2 2 4 3" xfId="19274" xr:uid="{00000000-0005-0000-0000-00004B4B0000}"/>
    <cellStyle name="Normal 20 3 3 2 2 5" xfId="19275" xr:uid="{00000000-0005-0000-0000-00004C4B0000}"/>
    <cellStyle name="Normal 20 3 3 2 2 5 2" xfId="19276" xr:uid="{00000000-0005-0000-0000-00004D4B0000}"/>
    <cellStyle name="Normal 20 3 3 2 2 6" xfId="19277" xr:uid="{00000000-0005-0000-0000-00004E4B0000}"/>
    <cellStyle name="Normal 20 3 3 2 2 6 2" xfId="19278" xr:uid="{00000000-0005-0000-0000-00004F4B0000}"/>
    <cellStyle name="Normal 20 3 3 2 2 7" xfId="19279" xr:uid="{00000000-0005-0000-0000-0000504B0000}"/>
    <cellStyle name="Normal 20 3 3 2 3" xfId="19280" xr:uid="{00000000-0005-0000-0000-0000514B0000}"/>
    <cellStyle name="Normal 20 3 3 2 3 2" xfId="19281" xr:uid="{00000000-0005-0000-0000-0000524B0000}"/>
    <cellStyle name="Normal 20 3 3 2 3 2 2" xfId="19282" xr:uid="{00000000-0005-0000-0000-0000534B0000}"/>
    <cellStyle name="Normal 20 3 3 2 3 2 2 2" xfId="19283" xr:uid="{00000000-0005-0000-0000-0000544B0000}"/>
    <cellStyle name="Normal 20 3 3 2 3 2 3" xfId="19284" xr:uid="{00000000-0005-0000-0000-0000554B0000}"/>
    <cellStyle name="Normal 20 3 3 2 3 3" xfId="19285" xr:uid="{00000000-0005-0000-0000-0000564B0000}"/>
    <cellStyle name="Normal 20 3 3 2 3 3 2" xfId="19286" xr:uid="{00000000-0005-0000-0000-0000574B0000}"/>
    <cellStyle name="Normal 20 3 3 2 3 3 2 2" xfId="19287" xr:uid="{00000000-0005-0000-0000-0000584B0000}"/>
    <cellStyle name="Normal 20 3 3 2 3 3 3" xfId="19288" xr:uid="{00000000-0005-0000-0000-0000594B0000}"/>
    <cellStyle name="Normal 20 3 3 2 3 4" xfId="19289" xr:uid="{00000000-0005-0000-0000-00005A4B0000}"/>
    <cellStyle name="Normal 20 3 3 2 3 4 2" xfId="19290" xr:uid="{00000000-0005-0000-0000-00005B4B0000}"/>
    <cellStyle name="Normal 20 3 3 2 3 4 2 2" xfId="19291" xr:uid="{00000000-0005-0000-0000-00005C4B0000}"/>
    <cellStyle name="Normal 20 3 3 2 3 4 3" xfId="19292" xr:uid="{00000000-0005-0000-0000-00005D4B0000}"/>
    <cellStyle name="Normal 20 3 3 2 3 5" xfId="19293" xr:uid="{00000000-0005-0000-0000-00005E4B0000}"/>
    <cellStyle name="Normal 20 3 3 2 3 5 2" xfId="19294" xr:uid="{00000000-0005-0000-0000-00005F4B0000}"/>
    <cellStyle name="Normal 20 3 3 2 3 6" xfId="19295" xr:uid="{00000000-0005-0000-0000-0000604B0000}"/>
    <cellStyle name="Normal 20 3 3 2 3 6 2" xfId="19296" xr:uid="{00000000-0005-0000-0000-0000614B0000}"/>
    <cellStyle name="Normal 20 3 3 2 3 7" xfId="19297" xr:uid="{00000000-0005-0000-0000-0000624B0000}"/>
    <cellStyle name="Normal 20 3 3 2 4" xfId="19298" xr:uid="{00000000-0005-0000-0000-0000634B0000}"/>
    <cellStyle name="Normal 20 3 3 2 4 2" xfId="19299" xr:uid="{00000000-0005-0000-0000-0000644B0000}"/>
    <cellStyle name="Normal 20 3 3 2 4 2 2" xfId="19300" xr:uid="{00000000-0005-0000-0000-0000654B0000}"/>
    <cellStyle name="Normal 20 3 3 2 4 3" xfId="19301" xr:uid="{00000000-0005-0000-0000-0000664B0000}"/>
    <cellStyle name="Normal 20 3 3 2 5" xfId="19302" xr:uid="{00000000-0005-0000-0000-0000674B0000}"/>
    <cellStyle name="Normal 20 3 3 2 5 2" xfId="19303" xr:uid="{00000000-0005-0000-0000-0000684B0000}"/>
    <cellStyle name="Normal 20 3 3 2 5 2 2" xfId="19304" xr:uid="{00000000-0005-0000-0000-0000694B0000}"/>
    <cellStyle name="Normal 20 3 3 2 5 3" xfId="19305" xr:uid="{00000000-0005-0000-0000-00006A4B0000}"/>
    <cellStyle name="Normal 20 3 3 2 6" xfId="19306" xr:uid="{00000000-0005-0000-0000-00006B4B0000}"/>
    <cellStyle name="Normal 20 3 3 2 6 2" xfId="19307" xr:uid="{00000000-0005-0000-0000-00006C4B0000}"/>
    <cellStyle name="Normal 20 3 3 2 6 2 2" xfId="19308" xr:uid="{00000000-0005-0000-0000-00006D4B0000}"/>
    <cellStyle name="Normal 20 3 3 2 6 3" xfId="19309" xr:uid="{00000000-0005-0000-0000-00006E4B0000}"/>
    <cellStyle name="Normal 20 3 3 2 7" xfId="19310" xr:uid="{00000000-0005-0000-0000-00006F4B0000}"/>
    <cellStyle name="Normal 20 3 3 2 7 2" xfId="19311" xr:uid="{00000000-0005-0000-0000-0000704B0000}"/>
    <cellStyle name="Normal 20 3 3 2 8" xfId="19312" xr:uid="{00000000-0005-0000-0000-0000714B0000}"/>
    <cellStyle name="Normal 20 3 3 2 8 2" xfId="19313" xr:uid="{00000000-0005-0000-0000-0000724B0000}"/>
    <cellStyle name="Normal 20 3 3 2 9" xfId="19314" xr:uid="{00000000-0005-0000-0000-0000734B0000}"/>
    <cellStyle name="Normal 20 3 3 3" xfId="19315" xr:uid="{00000000-0005-0000-0000-0000744B0000}"/>
    <cellStyle name="Normal 20 3 3 3 2" xfId="19316" xr:uid="{00000000-0005-0000-0000-0000754B0000}"/>
    <cellStyle name="Normal 20 3 3 3 2 2" xfId="19317" xr:uid="{00000000-0005-0000-0000-0000764B0000}"/>
    <cellStyle name="Normal 20 3 3 3 2 2 2" xfId="19318" xr:uid="{00000000-0005-0000-0000-0000774B0000}"/>
    <cellStyle name="Normal 20 3 3 3 2 2 2 2" xfId="19319" xr:uid="{00000000-0005-0000-0000-0000784B0000}"/>
    <cellStyle name="Normal 20 3 3 3 2 2 3" xfId="19320" xr:uid="{00000000-0005-0000-0000-0000794B0000}"/>
    <cellStyle name="Normal 20 3 3 3 2 3" xfId="19321" xr:uid="{00000000-0005-0000-0000-00007A4B0000}"/>
    <cellStyle name="Normal 20 3 3 3 2 3 2" xfId="19322" xr:uid="{00000000-0005-0000-0000-00007B4B0000}"/>
    <cellStyle name="Normal 20 3 3 3 2 3 2 2" xfId="19323" xr:uid="{00000000-0005-0000-0000-00007C4B0000}"/>
    <cellStyle name="Normal 20 3 3 3 2 3 3" xfId="19324" xr:uid="{00000000-0005-0000-0000-00007D4B0000}"/>
    <cellStyle name="Normal 20 3 3 3 2 4" xfId="19325" xr:uid="{00000000-0005-0000-0000-00007E4B0000}"/>
    <cellStyle name="Normal 20 3 3 3 2 4 2" xfId="19326" xr:uid="{00000000-0005-0000-0000-00007F4B0000}"/>
    <cellStyle name="Normal 20 3 3 3 2 4 2 2" xfId="19327" xr:uid="{00000000-0005-0000-0000-0000804B0000}"/>
    <cellStyle name="Normal 20 3 3 3 2 4 3" xfId="19328" xr:uid="{00000000-0005-0000-0000-0000814B0000}"/>
    <cellStyle name="Normal 20 3 3 3 2 5" xfId="19329" xr:uid="{00000000-0005-0000-0000-0000824B0000}"/>
    <cellStyle name="Normal 20 3 3 3 2 5 2" xfId="19330" xr:uid="{00000000-0005-0000-0000-0000834B0000}"/>
    <cellStyle name="Normal 20 3 3 3 2 6" xfId="19331" xr:uid="{00000000-0005-0000-0000-0000844B0000}"/>
    <cellStyle name="Normal 20 3 3 3 2 6 2" xfId="19332" xr:uid="{00000000-0005-0000-0000-0000854B0000}"/>
    <cellStyle name="Normal 20 3 3 3 2 7" xfId="19333" xr:uid="{00000000-0005-0000-0000-0000864B0000}"/>
    <cellStyle name="Normal 20 3 3 3 3" xfId="19334" xr:uid="{00000000-0005-0000-0000-0000874B0000}"/>
    <cellStyle name="Normal 20 3 3 3 3 2" xfId="19335" xr:uid="{00000000-0005-0000-0000-0000884B0000}"/>
    <cellStyle name="Normal 20 3 3 3 3 2 2" xfId="19336" xr:uid="{00000000-0005-0000-0000-0000894B0000}"/>
    <cellStyle name="Normal 20 3 3 3 3 3" xfId="19337" xr:uid="{00000000-0005-0000-0000-00008A4B0000}"/>
    <cellStyle name="Normal 20 3 3 3 4" xfId="19338" xr:uid="{00000000-0005-0000-0000-00008B4B0000}"/>
    <cellStyle name="Normal 20 3 3 3 4 2" xfId="19339" xr:uid="{00000000-0005-0000-0000-00008C4B0000}"/>
    <cellStyle name="Normal 20 3 3 3 4 2 2" xfId="19340" xr:uid="{00000000-0005-0000-0000-00008D4B0000}"/>
    <cellStyle name="Normal 20 3 3 3 4 3" xfId="19341" xr:uid="{00000000-0005-0000-0000-00008E4B0000}"/>
    <cellStyle name="Normal 20 3 3 3 5" xfId="19342" xr:uid="{00000000-0005-0000-0000-00008F4B0000}"/>
    <cellStyle name="Normal 20 3 3 3 5 2" xfId="19343" xr:uid="{00000000-0005-0000-0000-0000904B0000}"/>
    <cellStyle name="Normal 20 3 3 3 5 2 2" xfId="19344" xr:uid="{00000000-0005-0000-0000-0000914B0000}"/>
    <cellStyle name="Normal 20 3 3 3 5 3" xfId="19345" xr:uid="{00000000-0005-0000-0000-0000924B0000}"/>
    <cellStyle name="Normal 20 3 3 3 6" xfId="19346" xr:uid="{00000000-0005-0000-0000-0000934B0000}"/>
    <cellStyle name="Normal 20 3 3 3 6 2" xfId="19347" xr:uid="{00000000-0005-0000-0000-0000944B0000}"/>
    <cellStyle name="Normal 20 3 3 3 7" xfId="19348" xr:uid="{00000000-0005-0000-0000-0000954B0000}"/>
    <cellStyle name="Normal 20 3 3 3 7 2" xfId="19349" xr:uid="{00000000-0005-0000-0000-0000964B0000}"/>
    <cellStyle name="Normal 20 3 3 3 8" xfId="19350" xr:uid="{00000000-0005-0000-0000-0000974B0000}"/>
    <cellStyle name="Normal 20 3 3 4" xfId="19351" xr:uid="{00000000-0005-0000-0000-0000984B0000}"/>
    <cellStyle name="Normal 20 3 3 4 2" xfId="19352" xr:uid="{00000000-0005-0000-0000-0000994B0000}"/>
    <cellStyle name="Normal 20 3 3 4 2 2" xfId="19353" xr:uid="{00000000-0005-0000-0000-00009A4B0000}"/>
    <cellStyle name="Normal 20 3 3 4 2 2 2" xfId="19354" xr:uid="{00000000-0005-0000-0000-00009B4B0000}"/>
    <cellStyle name="Normal 20 3 3 4 2 3" xfId="19355" xr:uid="{00000000-0005-0000-0000-00009C4B0000}"/>
    <cellStyle name="Normal 20 3 3 4 3" xfId="19356" xr:uid="{00000000-0005-0000-0000-00009D4B0000}"/>
    <cellStyle name="Normal 20 3 3 4 3 2" xfId="19357" xr:uid="{00000000-0005-0000-0000-00009E4B0000}"/>
    <cellStyle name="Normal 20 3 3 4 3 2 2" xfId="19358" xr:uid="{00000000-0005-0000-0000-00009F4B0000}"/>
    <cellStyle name="Normal 20 3 3 4 3 3" xfId="19359" xr:uid="{00000000-0005-0000-0000-0000A04B0000}"/>
    <cellStyle name="Normal 20 3 3 4 4" xfId="19360" xr:uid="{00000000-0005-0000-0000-0000A14B0000}"/>
    <cellStyle name="Normal 20 3 3 4 4 2" xfId="19361" xr:uid="{00000000-0005-0000-0000-0000A24B0000}"/>
    <cellStyle name="Normal 20 3 3 4 4 2 2" xfId="19362" xr:uid="{00000000-0005-0000-0000-0000A34B0000}"/>
    <cellStyle name="Normal 20 3 3 4 4 3" xfId="19363" xr:uid="{00000000-0005-0000-0000-0000A44B0000}"/>
    <cellStyle name="Normal 20 3 3 4 5" xfId="19364" xr:uid="{00000000-0005-0000-0000-0000A54B0000}"/>
    <cellStyle name="Normal 20 3 3 4 5 2" xfId="19365" xr:uid="{00000000-0005-0000-0000-0000A64B0000}"/>
    <cellStyle name="Normal 20 3 3 4 6" xfId="19366" xr:uid="{00000000-0005-0000-0000-0000A74B0000}"/>
    <cellStyle name="Normal 20 3 3 4 6 2" xfId="19367" xr:uid="{00000000-0005-0000-0000-0000A84B0000}"/>
    <cellStyle name="Normal 20 3 3 4 7" xfId="19368" xr:uid="{00000000-0005-0000-0000-0000A94B0000}"/>
    <cellStyle name="Normal 20 3 3 5" xfId="19369" xr:uid="{00000000-0005-0000-0000-0000AA4B0000}"/>
    <cellStyle name="Normal 20 3 3 5 2" xfId="19370" xr:uid="{00000000-0005-0000-0000-0000AB4B0000}"/>
    <cellStyle name="Normal 20 3 3 5 2 2" xfId="19371" xr:uid="{00000000-0005-0000-0000-0000AC4B0000}"/>
    <cellStyle name="Normal 20 3 3 5 2 2 2" xfId="19372" xr:uid="{00000000-0005-0000-0000-0000AD4B0000}"/>
    <cellStyle name="Normal 20 3 3 5 2 3" xfId="19373" xr:uid="{00000000-0005-0000-0000-0000AE4B0000}"/>
    <cellStyle name="Normal 20 3 3 5 3" xfId="19374" xr:uid="{00000000-0005-0000-0000-0000AF4B0000}"/>
    <cellStyle name="Normal 20 3 3 5 3 2" xfId="19375" xr:uid="{00000000-0005-0000-0000-0000B04B0000}"/>
    <cellStyle name="Normal 20 3 3 5 3 2 2" xfId="19376" xr:uid="{00000000-0005-0000-0000-0000B14B0000}"/>
    <cellStyle name="Normal 20 3 3 5 3 3" xfId="19377" xr:uid="{00000000-0005-0000-0000-0000B24B0000}"/>
    <cellStyle name="Normal 20 3 3 5 4" xfId="19378" xr:uid="{00000000-0005-0000-0000-0000B34B0000}"/>
    <cellStyle name="Normal 20 3 3 5 4 2" xfId="19379" xr:uid="{00000000-0005-0000-0000-0000B44B0000}"/>
    <cellStyle name="Normal 20 3 3 5 4 2 2" xfId="19380" xr:uid="{00000000-0005-0000-0000-0000B54B0000}"/>
    <cellStyle name="Normal 20 3 3 5 4 3" xfId="19381" xr:uid="{00000000-0005-0000-0000-0000B64B0000}"/>
    <cellStyle name="Normal 20 3 3 5 5" xfId="19382" xr:uid="{00000000-0005-0000-0000-0000B74B0000}"/>
    <cellStyle name="Normal 20 3 3 5 5 2" xfId="19383" xr:uid="{00000000-0005-0000-0000-0000B84B0000}"/>
    <cellStyle name="Normal 20 3 3 5 6" xfId="19384" xr:uid="{00000000-0005-0000-0000-0000B94B0000}"/>
    <cellStyle name="Normal 20 3 3 5 6 2" xfId="19385" xr:uid="{00000000-0005-0000-0000-0000BA4B0000}"/>
    <cellStyle name="Normal 20 3 3 5 7" xfId="19386" xr:uid="{00000000-0005-0000-0000-0000BB4B0000}"/>
    <cellStyle name="Normal 20 3 3 6" xfId="19387" xr:uid="{00000000-0005-0000-0000-0000BC4B0000}"/>
    <cellStyle name="Normal 20 3 3 6 2" xfId="19388" xr:uid="{00000000-0005-0000-0000-0000BD4B0000}"/>
    <cellStyle name="Normal 20 3 3 6 2 2" xfId="19389" xr:uid="{00000000-0005-0000-0000-0000BE4B0000}"/>
    <cellStyle name="Normal 20 3 3 6 3" xfId="19390" xr:uid="{00000000-0005-0000-0000-0000BF4B0000}"/>
    <cellStyle name="Normal 20 3 3 7" xfId="19391" xr:uid="{00000000-0005-0000-0000-0000C04B0000}"/>
    <cellStyle name="Normal 20 3 3 7 2" xfId="19392" xr:uid="{00000000-0005-0000-0000-0000C14B0000}"/>
    <cellStyle name="Normal 20 3 3 7 2 2" xfId="19393" xr:uid="{00000000-0005-0000-0000-0000C24B0000}"/>
    <cellStyle name="Normal 20 3 3 7 3" xfId="19394" xr:uid="{00000000-0005-0000-0000-0000C34B0000}"/>
    <cellStyle name="Normal 20 3 3 8" xfId="19395" xr:uid="{00000000-0005-0000-0000-0000C44B0000}"/>
    <cellStyle name="Normal 20 3 3 8 2" xfId="19396" xr:uid="{00000000-0005-0000-0000-0000C54B0000}"/>
    <cellStyle name="Normal 20 3 3 8 2 2" xfId="19397" xr:uid="{00000000-0005-0000-0000-0000C64B0000}"/>
    <cellStyle name="Normal 20 3 3 8 3" xfId="19398" xr:uid="{00000000-0005-0000-0000-0000C74B0000}"/>
    <cellStyle name="Normal 20 3 3 9" xfId="19399" xr:uid="{00000000-0005-0000-0000-0000C84B0000}"/>
    <cellStyle name="Normal 20 3 3 9 2" xfId="19400" xr:uid="{00000000-0005-0000-0000-0000C94B0000}"/>
    <cellStyle name="Normal 20 3 4" xfId="19401" xr:uid="{00000000-0005-0000-0000-0000CA4B0000}"/>
    <cellStyle name="Normal 20 3 4 2" xfId="19402" xr:uid="{00000000-0005-0000-0000-0000CB4B0000}"/>
    <cellStyle name="Normal 20 3 4 2 2" xfId="19403" xr:uid="{00000000-0005-0000-0000-0000CC4B0000}"/>
    <cellStyle name="Normal 20 3 4 2 2 2" xfId="19404" xr:uid="{00000000-0005-0000-0000-0000CD4B0000}"/>
    <cellStyle name="Normal 20 3 4 2 2 2 2" xfId="19405" xr:uid="{00000000-0005-0000-0000-0000CE4B0000}"/>
    <cellStyle name="Normal 20 3 4 2 2 3" xfId="19406" xr:uid="{00000000-0005-0000-0000-0000CF4B0000}"/>
    <cellStyle name="Normal 20 3 4 2 3" xfId="19407" xr:uid="{00000000-0005-0000-0000-0000D04B0000}"/>
    <cellStyle name="Normal 20 3 4 2 3 2" xfId="19408" xr:uid="{00000000-0005-0000-0000-0000D14B0000}"/>
    <cellStyle name="Normal 20 3 4 2 3 2 2" xfId="19409" xr:uid="{00000000-0005-0000-0000-0000D24B0000}"/>
    <cellStyle name="Normal 20 3 4 2 3 3" xfId="19410" xr:uid="{00000000-0005-0000-0000-0000D34B0000}"/>
    <cellStyle name="Normal 20 3 4 2 4" xfId="19411" xr:uid="{00000000-0005-0000-0000-0000D44B0000}"/>
    <cellStyle name="Normal 20 3 4 2 4 2" xfId="19412" xr:uid="{00000000-0005-0000-0000-0000D54B0000}"/>
    <cellStyle name="Normal 20 3 4 2 4 2 2" xfId="19413" xr:uid="{00000000-0005-0000-0000-0000D64B0000}"/>
    <cellStyle name="Normal 20 3 4 2 4 3" xfId="19414" xr:uid="{00000000-0005-0000-0000-0000D74B0000}"/>
    <cellStyle name="Normal 20 3 4 2 5" xfId="19415" xr:uid="{00000000-0005-0000-0000-0000D84B0000}"/>
    <cellStyle name="Normal 20 3 4 2 5 2" xfId="19416" xr:uid="{00000000-0005-0000-0000-0000D94B0000}"/>
    <cellStyle name="Normal 20 3 4 2 6" xfId="19417" xr:uid="{00000000-0005-0000-0000-0000DA4B0000}"/>
    <cellStyle name="Normal 20 3 4 2 6 2" xfId="19418" xr:uid="{00000000-0005-0000-0000-0000DB4B0000}"/>
    <cellStyle name="Normal 20 3 4 2 7" xfId="19419" xr:uid="{00000000-0005-0000-0000-0000DC4B0000}"/>
    <cellStyle name="Normal 20 3 4 3" xfId="19420" xr:uid="{00000000-0005-0000-0000-0000DD4B0000}"/>
    <cellStyle name="Normal 20 3 4 3 2" xfId="19421" xr:uid="{00000000-0005-0000-0000-0000DE4B0000}"/>
    <cellStyle name="Normal 20 3 4 3 2 2" xfId="19422" xr:uid="{00000000-0005-0000-0000-0000DF4B0000}"/>
    <cellStyle name="Normal 20 3 4 3 2 2 2" xfId="19423" xr:uid="{00000000-0005-0000-0000-0000E04B0000}"/>
    <cellStyle name="Normal 20 3 4 3 2 3" xfId="19424" xr:uid="{00000000-0005-0000-0000-0000E14B0000}"/>
    <cellStyle name="Normal 20 3 4 3 3" xfId="19425" xr:uid="{00000000-0005-0000-0000-0000E24B0000}"/>
    <cellStyle name="Normal 20 3 4 3 3 2" xfId="19426" xr:uid="{00000000-0005-0000-0000-0000E34B0000}"/>
    <cellStyle name="Normal 20 3 4 3 3 2 2" xfId="19427" xr:uid="{00000000-0005-0000-0000-0000E44B0000}"/>
    <cellStyle name="Normal 20 3 4 3 3 3" xfId="19428" xr:uid="{00000000-0005-0000-0000-0000E54B0000}"/>
    <cellStyle name="Normal 20 3 4 3 4" xfId="19429" xr:uid="{00000000-0005-0000-0000-0000E64B0000}"/>
    <cellStyle name="Normal 20 3 4 3 4 2" xfId="19430" xr:uid="{00000000-0005-0000-0000-0000E74B0000}"/>
    <cellStyle name="Normal 20 3 4 3 4 2 2" xfId="19431" xr:uid="{00000000-0005-0000-0000-0000E84B0000}"/>
    <cellStyle name="Normal 20 3 4 3 4 3" xfId="19432" xr:uid="{00000000-0005-0000-0000-0000E94B0000}"/>
    <cellStyle name="Normal 20 3 4 3 5" xfId="19433" xr:uid="{00000000-0005-0000-0000-0000EA4B0000}"/>
    <cellStyle name="Normal 20 3 4 3 5 2" xfId="19434" xr:uid="{00000000-0005-0000-0000-0000EB4B0000}"/>
    <cellStyle name="Normal 20 3 4 3 6" xfId="19435" xr:uid="{00000000-0005-0000-0000-0000EC4B0000}"/>
    <cellStyle name="Normal 20 3 4 3 6 2" xfId="19436" xr:uid="{00000000-0005-0000-0000-0000ED4B0000}"/>
    <cellStyle name="Normal 20 3 4 3 7" xfId="19437" xr:uid="{00000000-0005-0000-0000-0000EE4B0000}"/>
    <cellStyle name="Normal 20 3 4 4" xfId="19438" xr:uid="{00000000-0005-0000-0000-0000EF4B0000}"/>
    <cellStyle name="Normal 20 3 4 4 2" xfId="19439" xr:uid="{00000000-0005-0000-0000-0000F04B0000}"/>
    <cellStyle name="Normal 20 3 4 4 2 2" xfId="19440" xr:uid="{00000000-0005-0000-0000-0000F14B0000}"/>
    <cellStyle name="Normal 20 3 4 4 3" xfId="19441" xr:uid="{00000000-0005-0000-0000-0000F24B0000}"/>
    <cellStyle name="Normal 20 3 4 5" xfId="19442" xr:uid="{00000000-0005-0000-0000-0000F34B0000}"/>
    <cellStyle name="Normal 20 3 4 5 2" xfId="19443" xr:uid="{00000000-0005-0000-0000-0000F44B0000}"/>
    <cellStyle name="Normal 20 3 4 5 2 2" xfId="19444" xr:uid="{00000000-0005-0000-0000-0000F54B0000}"/>
    <cellStyle name="Normal 20 3 4 5 3" xfId="19445" xr:uid="{00000000-0005-0000-0000-0000F64B0000}"/>
    <cellStyle name="Normal 20 3 4 6" xfId="19446" xr:uid="{00000000-0005-0000-0000-0000F74B0000}"/>
    <cellStyle name="Normal 20 3 4 6 2" xfId="19447" xr:uid="{00000000-0005-0000-0000-0000F84B0000}"/>
    <cellStyle name="Normal 20 3 4 6 2 2" xfId="19448" xr:uid="{00000000-0005-0000-0000-0000F94B0000}"/>
    <cellStyle name="Normal 20 3 4 6 3" xfId="19449" xr:uid="{00000000-0005-0000-0000-0000FA4B0000}"/>
    <cellStyle name="Normal 20 3 4 7" xfId="19450" xr:uid="{00000000-0005-0000-0000-0000FB4B0000}"/>
    <cellStyle name="Normal 20 3 4 7 2" xfId="19451" xr:uid="{00000000-0005-0000-0000-0000FC4B0000}"/>
    <cellStyle name="Normal 20 3 4 8" xfId="19452" xr:uid="{00000000-0005-0000-0000-0000FD4B0000}"/>
    <cellStyle name="Normal 20 3 4 8 2" xfId="19453" xr:uid="{00000000-0005-0000-0000-0000FE4B0000}"/>
    <cellStyle name="Normal 20 3 4 9" xfId="19454" xr:uid="{00000000-0005-0000-0000-0000FF4B0000}"/>
    <cellStyle name="Normal 20 3 5" xfId="19455" xr:uid="{00000000-0005-0000-0000-0000004C0000}"/>
    <cellStyle name="Normal 20 3 5 2" xfId="19456" xr:uid="{00000000-0005-0000-0000-0000014C0000}"/>
    <cellStyle name="Normal 20 3 5 2 2" xfId="19457" xr:uid="{00000000-0005-0000-0000-0000024C0000}"/>
    <cellStyle name="Normal 20 3 5 2 2 2" xfId="19458" xr:uid="{00000000-0005-0000-0000-0000034C0000}"/>
    <cellStyle name="Normal 20 3 5 2 2 2 2" xfId="19459" xr:uid="{00000000-0005-0000-0000-0000044C0000}"/>
    <cellStyle name="Normal 20 3 5 2 2 3" xfId="19460" xr:uid="{00000000-0005-0000-0000-0000054C0000}"/>
    <cellStyle name="Normal 20 3 5 2 3" xfId="19461" xr:uid="{00000000-0005-0000-0000-0000064C0000}"/>
    <cellStyle name="Normal 20 3 5 2 3 2" xfId="19462" xr:uid="{00000000-0005-0000-0000-0000074C0000}"/>
    <cellStyle name="Normal 20 3 5 2 3 2 2" xfId="19463" xr:uid="{00000000-0005-0000-0000-0000084C0000}"/>
    <cellStyle name="Normal 20 3 5 2 3 3" xfId="19464" xr:uid="{00000000-0005-0000-0000-0000094C0000}"/>
    <cellStyle name="Normal 20 3 5 2 4" xfId="19465" xr:uid="{00000000-0005-0000-0000-00000A4C0000}"/>
    <cellStyle name="Normal 20 3 5 2 4 2" xfId="19466" xr:uid="{00000000-0005-0000-0000-00000B4C0000}"/>
    <cellStyle name="Normal 20 3 5 2 4 2 2" xfId="19467" xr:uid="{00000000-0005-0000-0000-00000C4C0000}"/>
    <cellStyle name="Normal 20 3 5 2 4 3" xfId="19468" xr:uid="{00000000-0005-0000-0000-00000D4C0000}"/>
    <cellStyle name="Normal 20 3 5 2 5" xfId="19469" xr:uid="{00000000-0005-0000-0000-00000E4C0000}"/>
    <cellStyle name="Normal 20 3 5 2 5 2" xfId="19470" xr:uid="{00000000-0005-0000-0000-00000F4C0000}"/>
    <cellStyle name="Normal 20 3 5 2 6" xfId="19471" xr:uid="{00000000-0005-0000-0000-0000104C0000}"/>
    <cellStyle name="Normal 20 3 5 2 6 2" xfId="19472" xr:uid="{00000000-0005-0000-0000-0000114C0000}"/>
    <cellStyle name="Normal 20 3 5 2 7" xfId="19473" xr:uid="{00000000-0005-0000-0000-0000124C0000}"/>
    <cellStyle name="Normal 20 3 5 3" xfId="19474" xr:uid="{00000000-0005-0000-0000-0000134C0000}"/>
    <cellStyle name="Normal 20 3 5 3 2" xfId="19475" xr:uid="{00000000-0005-0000-0000-0000144C0000}"/>
    <cellStyle name="Normal 20 3 5 3 2 2" xfId="19476" xr:uid="{00000000-0005-0000-0000-0000154C0000}"/>
    <cellStyle name="Normal 20 3 5 3 3" xfId="19477" xr:uid="{00000000-0005-0000-0000-0000164C0000}"/>
    <cellStyle name="Normal 20 3 5 4" xfId="19478" xr:uid="{00000000-0005-0000-0000-0000174C0000}"/>
    <cellStyle name="Normal 20 3 5 4 2" xfId="19479" xr:uid="{00000000-0005-0000-0000-0000184C0000}"/>
    <cellStyle name="Normal 20 3 5 4 2 2" xfId="19480" xr:uid="{00000000-0005-0000-0000-0000194C0000}"/>
    <cellStyle name="Normal 20 3 5 4 3" xfId="19481" xr:uid="{00000000-0005-0000-0000-00001A4C0000}"/>
    <cellStyle name="Normal 20 3 5 5" xfId="19482" xr:uid="{00000000-0005-0000-0000-00001B4C0000}"/>
    <cellStyle name="Normal 20 3 5 5 2" xfId="19483" xr:uid="{00000000-0005-0000-0000-00001C4C0000}"/>
    <cellStyle name="Normal 20 3 5 5 2 2" xfId="19484" xr:uid="{00000000-0005-0000-0000-00001D4C0000}"/>
    <cellStyle name="Normal 20 3 5 5 3" xfId="19485" xr:uid="{00000000-0005-0000-0000-00001E4C0000}"/>
    <cellStyle name="Normal 20 3 5 6" xfId="19486" xr:uid="{00000000-0005-0000-0000-00001F4C0000}"/>
    <cellStyle name="Normal 20 3 5 6 2" xfId="19487" xr:uid="{00000000-0005-0000-0000-0000204C0000}"/>
    <cellStyle name="Normal 20 3 5 7" xfId="19488" xr:uid="{00000000-0005-0000-0000-0000214C0000}"/>
    <cellStyle name="Normal 20 3 5 7 2" xfId="19489" xr:uid="{00000000-0005-0000-0000-0000224C0000}"/>
    <cellStyle name="Normal 20 3 5 8" xfId="19490" xr:uid="{00000000-0005-0000-0000-0000234C0000}"/>
    <cellStyle name="Normal 20 3 6" xfId="19491" xr:uid="{00000000-0005-0000-0000-0000244C0000}"/>
    <cellStyle name="Normal 20 3 6 2" xfId="19492" xr:uid="{00000000-0005-0000-0000-0000254C0000}"/>
    <cellStyle name="Normal 20 3 6 2 2" xfId="19493" xr:uid="{00000000-0005-0000-0000-0000264C0000}"/>
    <cellStyle name="Normal 20 3 6 2 2 2" xfId="19494" xr:uid="{00000000-0005-0000-0000-0000274C0000}"/>
    <cellStyle name="Normal 20 3 6 2 3" xfId="19495" xr:uid="{00000000-0005-0000-0000-0000284C0000}"/>
    <cellStyle name="Normal 20 3 6 3" xfId="19496" xr:uid="{00000000-0005-0000-0000-0000294C0000}"/>
    <cellStyle name="Normal 20 3 6 3 2" xfId="19497" xr:uid="{00000000-0005-0000-0000-00002A4C0000}"/>
    <cellStyle name="Normal 20 3 6 3 2 2" xfId="19498" xr:uid="{00000000-0005-0000-0000-00002B4C0000}"/>
    <cellStyle name="Normal 20 3 6 3 3" xfId="19499" xr:uid="{00000000-0005-0000-0000-00002C4C0000}"/>
    <cellStyle name="Normal 20 3 6 4" xfId="19500" xr:uid="{00000000-0005-0000-0000-00002D4C0000}"/>
    <cellStyle name="Normal 20 3 6 4 2" xfId="19501" xr:uid="{00000000-0005-0000-0000-00002E4C0000}"/>
    <cellStyle name="Normal 20 3 6 4 2 2" xfId="19502" xr:uid="{00000000-0005-0000-0000-00002F4C0000}"/>
    <cellStyle name="Normal 20 3 6 4 3" xfId="19503" xr:uid="{00000000-0005-0000-0000-0000304C0000}"/>
    <cellStyle name="Normal 20 3 6 5" xfId="19504" xr:uid="{00000000-0005-0000-0000-0000314C0000}"/>
    <cellStyle name="Normal 20 3 6 5 2" xfId="19505" xr:uid="{00000000-0005-0000-0000-0000324C0000}"/>
    <cellStyle name="Normal 20 3 6 6" xfId="19506" xr:uid="{00000000-0005-0000-0000-0000334C0000}"/>
    <cellStyle name="Normal 20 3 6 6 2" xfId="19507" xr:uid="{00000000-0005-0000-0000-0000344C0000}"/>
    <cellStyle name="Normal 20 3 6 7" xfId="19508" xr:uid="{00000000-0005-0000-0000-0000354C0000}"/>
    <cellStyle name="Normal 20 3 7" xfId="19509" xr:uid="{00000000-0005-0000-0000-0000364C0000}"/>
    <cellStyle name="Normal 20 3 7 2" xfId="19510" xr:uid="{00000000-0005-0000-0000-0000374C0000}"/>
    <cellStyle name="Normal 20 3 7 2 2" xfId="19511" xr:uid="{00000000-0005-0000-0000-0000384C0000}"/>
    <cellStyle name="Normal 20 3 7 2 2 2" xfId="19512" xr:uid="{00000000-0005-0000-0000-0000394C0000}"/>
    <cellStyle name="Normal 20 3 7 2 3" xfId="19513" xr:uid="{00000000-0005-0000-0000-00003A4C0000}"/>
    <cellStyle name="Normal 20 3 7 3" xfId="19514" xr:uid="{00000000-0005-0000-0000-00003B4C0000}"/>
    <cellStyle name="Normal 20 3 7 3 2" xfId="19515" xr:uid="{00000000-0005-0000-0000-00003C4C0000}"/>
    <cellStyle name="Normal 20 3 7 3 2 2" xfId="19516" xr:uid="{00000000-0005-0000-0000-00003D4C0000}"/>
    <cellStyle name="Normal 20 3 7 3 3" xfId="19517" xr:uid="{00000000-0005-0000-0000-00003E4C0000}"/>
    <cellStyle name="Normal 20 3 7 4" xfId="19518" xr:uid="{00000000-0005-0000-0000-00003F4C0000}"/>
    <cellStyle name="Normal 20 3 7 4 2" xfId="19519" xr:uid="{00000000-0005-0000-0000-0000404C0000}"/>
    <cellStyle name="Normal 20 3 7 4 2 2" xfId="19520" xr:uid="{00000000-0005-0000-0000-0000414C0000}"/>
    <cellStyle name="Normal 20 3 7 4 3" xfId="19521" xr:uid="{00000000-0005-0000-0000-0000424C0000}"/>
    <cellStyle name="Normal 20 3 7 5" xfId="19522" xr:uid="{00000000-0005-0000-0000-0000434C0000}"/>
    <cellStyle name="Normal 20 3 7 5 2" xfId="19523" xr:uid="{00000000-0005-0000-0000-0000444C0000}"/>
    <cellStyle name="Normal 20 3 7 6" xfId="19524" xr:uid="{00000000-0005-0000-0000-0000454C0000}"/>
    <cellStyle name="Normal 20 3 7 6 2" xfId="19525" xr:uid="{00000000-0005-0000-0000-0000464C0000}"/>
    <cellStyle name="Normal 20 3 7 7" xfId="19526" xr:uid="{00000000-0005-0000-0000-0000474C0000}"/>
    <cellStyle name="Normal 20 3 8" xfId="19527" xr:uid="{00000000-0005-0000-0000-0000484C0000}"/>
    <cellStyle name="Normal 20 3 8 2" xfId="19528" xr:uid="{00000000-0005-0000-0000-0000494C0000}"/>
    <cellStyle name="Normal 20 3 8 2 2" xfId="19529" xr:uid="{00000000-0005-0000-0000-00004A4C0000}"/>
    <cellStyle name="Normal 20 3 8 3" xfId="19530" xr:uid="{00000000-0005-0000-0000-00004B4C0000}"/>
    <cellStyle name="Normal 20 3 9" xfId="19531" xr:uid="{00000000-0005-0000-0000-00004C4C0000}"/>
    <cellStyle name="Normal 20 3 9 2" xfId="19532" xr:uid="{00000000-0005-0000-0000-00004D4C0000}"/>
    <cellStyle name="Normal 20 3 9 2 2" xfId="19533" xr:uid="{00000000-0005-0000-0000-00004E4C0000}"/>
    <cellStyle name="Normal 20 3 9 3" xfId="19534" xr:uid="{00000000-0005-0000-0000-00004F4C0000}"/>
    <cellStyle name="Normal 20 3_Confidential Information" xfId="19535" xr:uid="{00000000-0005-0000-0000-0000504C0000}"/>
    <cellStyle name="Normal 20 4" xfId="19536" xr:uid="{00000000-0005-0000-0000-0000514C0000}"/>
    <cellStyle name="Normal 20 4 10" xfId="19537" xr:uid="{00000000-0005-0000-0000-0000524C0000}"/>
    <cellStyle name="Normal 20 4 10 2" xfId="19538" xr:uid="{00000000-0005-0000-0000-0000534C0000}"/>
    <cellStyle name="Normal 20 4 11" xfId="19539" xr:uid="{00000000-0005-0000-0000-0000544C0000}"/>
    <cellStyle name="Normal 20 4 2" xfId="19540" xr:uid="{00000000-0005-0000-0000-0000554C0000}"/>
    <cellStyle name="Normal 20 4 2 2" xfId="19541" xr:uid="{00000000-0005-0000-0000-0000564C0000}"/>
    <cellStyle name="Normal 20 4 2 2 2" xfId="19542" xr:uid="{00000000-0005-0000-0000-0000574C0000}"/>
    <cellStyle name="Normal 20 4 2 2 2 2" xfId="19543" xr:uid="{00000000-0005-0000-0000-0000584C0000}"/>
    <cellStyle name="Normal 20 4 2 2 2 2 2" xfId="19544" xr:uid="{00000000-0005-0000-0000-0000594C0000}"/>
    <cellStyle name="Normal 20 4 2 2 2 3" xfId="19545" xr:uid="{00000000-0005-0000-0000-00005A4C0000}"/>
    <cellStyle name="Normal 20 4 2 2 3" xfId="19546" xr:uid="{00000000-0005-0000-0000-00005B4C0000}"/>
    <cellStyle name="Normal 20 4 2 2 3 2" xfId="19547" xr:uid="{00000000-0005-0000-0000-00005C4C0000}"/>
    <cellStyle name="Normal 20 4 2 2 3 2 2" xfId="19548" xr:uid="{00000000-0005-0000-0000-00005D4C0000}"/>
    <cellStyle name="Normal 20 4 2 2 3 3" xfId="19549" xr:uid="{00000000-0005-0000-0000-00005E4C0000}"/>
    <cellStyle name="Normal 20 4 2 2 4" xfId="19550" xr:uid="{00000000-0005-0000-0000-00005F4C0000}"/>
    <cellStyle name="Normal 20 4 2 2 4 2" xfId="19551" xr:uid="{00000000-0005-0000-0000-0000604C0000}"/>
    <cellStyle name="Normal 20 4 2 2 4 2 2" xfId="19552" xr:uid="{00000000-0005-0000-0000-0000614C0000}"/>
    <cellStyle name="Normal 20 4 2 2 4 3" xfId="19553" xr:uid="{00000000-0005-0000-0000-0000624C0000}"/>
    <cellStyle name="Normal 20 4 2 2 5" xfId="19554" xr:uid="{00000000-0005-0000-0000-0000634C0000}"/>
    <cellStyle name="Normal 20 4 2 2 5 2" xfId="19555" xr:uid="{00000000-0005-0000-0000-0000644C0000}"/>
    <cellStyle name="Normal 20 4 2 2 6" xfId="19556" xr:uid="{00000000-0005-0000-0000-0000654C0000}"/>
    <cellStyle name="Normal 20 4 2 2 6 2" xfId="19557" xr:uid="{00000000-0005-0000-0000-0000664C0000}"/>
    <cellStyle name="Normal 20 4 2 2 7" xfId="19558" xr:uid="{00000000-0005-0000-0000-0000674C0000}"/>
    <cellStyle name="Normal 20 4 2 3" xfId="19559" xr:uid="{00000000-0005-0000-0000-0000684C0000}"/>
    <cellStyle name="Normal 20 4 2 3 2" xfId="19560" xr:uid="{00000000-0005-0000-0000-0000694C0000}"/>
    <cellStyle name="Normal 20 4 2 3 2 2" xfId="19561" xr:uid="{00000000-0005-0000-0000-00006A4C0000}"/>
    <cellStyle name="Normal 20 4 2 3 2 2 2" xfId="19562" xr:uid="{00000000-0005-0000-0000-00006B4C0000}"/>
    <cellStyle name="Normal 20 4 2 3 2 3" xfId="19563" xr:uid="{00000000-0005-0000-0000-00006C4C0000}"/>
    <cellStyle name="Normal 20 4 2 3 3" xfId="19564" xr:uid="{00000000-0005-0000-0000-00006D4C0000}"/>
    <cellStyle name="Normal 20 4 2 3 3 2" xfId="19565" xr:uid="{00000000-0005-0000-0000-00006E4C0000}"/>
    <cellStyle name="Normal 20 4 2 3 3 2 2" xfId="19566" xr:uid="{00000000-0005-0000-0000-00006F4C0000}"/>
    <cellStyle name="Normal 20 4 2 3 3 3" xfId="19567" xr:uid="{00000000-0005-0000-0000-0000704C0000}"/>
    <cellStyle name="Normal 20 4 2 3 4" xfId="19568" xr:uid="{00000000-0005-0000-0000-0000714C0000}"/>
    <cellStyle name="Normal 20 4 2 3 4 2" xfId="19569" xr:uid="{00000000-0005-0000-0000-0000724C0000}"/>
    <cellStyle name="Normal 20 4 2 3 4 2 2" xfId="19570" xr:uid="{00000000-0005-0000-0000-0000734C0000}"/>
    <cellStyle name="Normal 20 4 2 3 4 3" xfId="19571" xr:uid="{00000000-0005-0000-0000-0000744C0000}"/>
    <cellStyle name="Normal 20 4 2 3 5" xfId="19572" xr:uid="{00000000-0005-0000-0000-0000754C0000}"/>
    <cellStyle name="Normal 20 4 2 3 5 2" xfId="19573" xr:uid="{00000000-0005-0000-0000-0000764C0000}"/>
    <cellStyle name="Normal 20 4 2 3 6" xfId="19574" xr:uid="{00000000-0005-0000-0000-0000774C0000}"/>
    <cellStyle name="Normal 20 4 2 3 6 2" xfId="19575" xr:uid="{00000000-0005-0000-0000-0000784C0000}"/>
    <cellStyle name="Normal 20 4 2 3 7" xfId="19576" xr:uid="{00000000-0005-0000-0000-0000794C0000}"/>
    <cellStyle name="Normal 20 4 2 4" xfId="19577" xr:uid="{00000000-0005-0000-0000-00007A4C0000}"/>
    <cellStyle name="Normal 20 4 2 4 2" xfId="19578" xr:uid="{00000000-0005-0000-0000-00007B4C0000}"/>
    <cellStyle name="Normal 20 4 2 4 2 2" xfId="19579" xr:uid="{00000000-0005-0000-0000-00007C4C0000}"/>
    <cellStyle name="Normal 20 4 2 4 3" xfId="19580" xr:uid="{00000000-0005-0000-0000-00007D4C0000}"/>
    <cellStyle name="Normal 20 4 2 5" xfId="19581" xr:uid="{00000000-0005-0000-0000-00007E4C0000}"/>
    <cellStyle name="Normal 20 4 2 5 2" xfId="19582" xr:uid="{00000000-0005-0000-0000-00007F4C0000}"/>
    <cellStyle name="Normal 20 4 2 5 2 2" xfId="19583" xr:uid="{00000000-0005-0000-0000-0000804C0000}"/>
    <cellStyle name="Normal 20 4 2 5 3" xfId="19584" xr:uid="{00000000-0005-0000-0000-0000814C0000}"/>
    <cellStyle name="Normal 20 4 2 6" xfId="19585" xr:uid="{00000000-0005-0000-0000-0000824C0000}"/>
    <cellStyle name="Normal 20 4 2 6 2" xfId="19586" xr:uid="{00000000-0005-0000-0000-0000834C0000}"/>
    <cellStyle name="Normal 20 4 2 6 2 2" xfId="19587" xr:uid="{00000000-0005-0000-0000-0000844C0000}"/>
    <cellStyle name="Normal 20 4 2 6 3" xfId="19588" xr:uid="{00000000-0005-0000-0000-0000854C0000}"/>
    <cellStyle name="Normal 20 4 2 7" xfId="19589" xr:uid="{00000000-0005-0000-0000-0000864C0000}"/>
    <cellStyle name="Normal 20 4 2 7 2" xfId="19590" xr:uid="{00000000-0005-0000-0000-0000874C0000}"/>
    <cellStyle name="Normal 20 4 2 8" xfId="19591" xr:uid="{00000000-0005-0000-0000-0000884C0000}"/>
    <cellStyle name="Normal 20 4 2 8 2" xfId="19592" xr:uid="{00000000-0005-0000-0000-0000894C0000}"/>
    <cellStyle name="Normal 20 4 2 9" xfId="19593" xr:uid="{00000000-0005-0000-0000-00008A4C0000}"/>
    <cellStyle name="Normal 20 4 3" xfId="19594" xr:uid="{00000000-0005-0000-0000-00008B4C0000}"/>
    <cellStyle name="Normal 20 4 3 2" xfId="19595" xr:uid="{00000000-0005-0000-0000-00008C4C0000}"/>
    <cellStyle name="Normal 20 4 3 2 2" xfId="19596" xr:uid="{00000000-0005-0000-0000-00008D4C0000}"/>
    <cellStyle name="Normal 20 4 3 2 2 2" xfId="19597" xr:uid="{00000000-0005-0000-0000-00008E4C0000}"/>
    <cellStyle name="Normal 20 4 3 2 2 2 2" xfId="19598" xr:uid="{00000000-0005-0000-0000-00008F4C0000}"/>
    <cellStyle name="Normal 20 4 3 2 2 3" xfId="19599" xr:uid="{00000000-0005-0000-0000-0000904C0000}"/>
    <cellStyle name="Normal 20 4 3 2 3" xfId="19600" xr:uid="{00000000-0005-0000-0000-0000914C0000}"/>
    <cellStyle name="Normal 20 4 3 2 3 2" xfId="19601" xr:uid="{00000000-0005-0000-0000-0000924C0000}"/>
    <cellStyle name="Normal 20 4 3 2 3 2 2" xfId="19602" xr:uid="{00000000-0005-0000-0000-0000934C0000}"/>
    <cellStyle name="Normal 20 4 3 2 3 3" xfId="19603" xr:uid="{00000000-0005-0000-0000-0000944C0000}"/>
    <cellStyle name="Normal 20 4 3 2 4" xfId="19604" xr:uid="{00000000-0005-0000-0000-0000954C0000}"/>
    <cellStyle name="Normal 20 4 3 2 4 2" xfId="19605" xr:uid="{00000000-0005-0000-0000-0000964C0000}"/>
    <cellStyle name="Normal 20 4 3 2 4 2 2" xfId="19606" xr:uid="{00000000-0005-0000-0000-0000974C0000}"/>
    <cellStyle name="Normal 20 4 3 2 4 3" xfId="19607" xr:uid="{00000000-0005-0000-0000-0000984C0000}"/>
    <cellStyle name="Normal 20 4 3 2 5" xfId="19608" xr:uid="{00000000-0005-0000-0000-0000994C0000}"/>
    <cellStyle name="Normal 20 4 3 2 5 2" xfId="19609" xr:uid="{00000000-0005-0000-0000-00009A4C0000}"/>
    <cellStyle name="Normal 20 4 3 2 6" xfId="19610" xr:uid="{00000000-0005-0000-0000-00009B4C0000}"/>
    <cellStyle name="Normal 20 4 3 2 6 2" xfId="19611" xr:uid="{00000000-0005-0000-0000-00009C4C0000}"/>
    <cellStyle name="Normal 20 4 3 2 7" xfId="19612" xr:uid="{00000000-0005-0000-0000-00009D4C0000}"/>
    <cellStyle name="Normal 20 4 3 3" xfId="19613" xr:uid="{00000000-0005-0000-0000-00009E4C0000}"/>
    <cellStyle name="Normal 20 4 3 3 2" xfId="19614" xr:uid="{00000000-0005-0000-0000-00009F4C0000}"/>
    <cellStyle name="Normal 20 4 3 3 2 2" xfId="19615" xr:uid="{00000000-0005-0000-0000-0000A04C0000}"/>
    <cellStyle name="Normal 20 4 3 3 3" xfId="19616" xr:uid="{00000000-0005-0000-0000-0000A14C0000}"/>
    <cellStyle name="Normal 20 4 3 4" xfId="19617" xr:uid="{00000000-0005-0000-0000-0000A24C0000}"/>
    <cellStyle name="Normal 20 4 3 4 2" xfId="19618" xr:uid="{00000000-0005-0000-0000-0000A34C0000}"/>
    <cellStyle name="Normal 20 4 3 4 2 2" xfId="19619" xr:uid="{00000000-0005-0000-0000-0000A44C0000}"/>
    <cellStyle name="Normal 20 4 3 4 3" xfId="19620" xr:uid="{00000000-0005-0000-0000-0000A54C0000}"/>
    <cellStyle name="Normal 20 4 3 5" xfId="19621" xr:uid="{00000000-0005-0000-0000-0000A64C0000}"/>
    <cellStyle name="Normal 20 4 3 5 2" xfId="19622" xr:uid="{00000000-0005-0000-0000-0000A74C0000}"/>
    <cellStyle name="Normal 20 4 3 5 2 2" xfId="19623" xr:uid="{00000000-0005-0000-0000-0000A84C0000}"/>
    <cellStyle name="Normal 20 4 3 5 3" xfId="19624" xr:uid="{00000000-0005-0000-0000-0000A94C0000}"/>
    <cellStyle name="Normal 20 4 3 6" xfId="19625" xr:uid="{00000000-0005-0000-0000-0000AA4C0000}"/>
    <cellStyle name="Normal 20 4 3 6 2" xfId="19626" xr:uid="{00000000-0005-0000-0000-0000AB4C0000}"/>
    <cellStyle name="Normal 20 4 3 7" xfId="19627" xr:uid="{00000000-0005-0000-0000-0000AC4C0000}"/>
    <cellStyle name="Normal 20 4 3 7 2" xfId="19628" xr:uid="{00000000-0005-0000-0000-0000AD4C0000}"/>
    <cellStyle name="Normal 20 4 3 8" xfId="19629" xr:uid="{00000000-0005-0000-0000-0000AE4C0000}"/>
    <cellStyle name="Normal 20 4 4" xfId="19630" xr:uid="{00000000-0005-0000-0000-0000AF4C0000}"/>
    <cellStyle name="Normal 20 4 4 2" xfId="19631" xr:uid="{00000000-0005-0000-0000-0000B04C0000}"/>
    <cellStyle name="Normal 20 4 4 2 2" xfId="19632" xr:uid="{00000000-0005-0000-0000-0000B14C0000}"/>
    <cellStyle name="Normal 20 4 4 2 2 2" xfId="19633" xr:uid="{00000000-0005-0000-0000-0000B24C0000}"/>
    <cellStyle name="Normal 20 4 4 2 3" xfId="19634" xr:uid="{00000000-0005-0000-0000-0000B34C0000}"/>
    <cellStyle name="Normal 20 4 4 3" xfId="19635" xr:uid="{00000000-0005-0000-0000-0000B44C0000}"/>
    <cellStyle name="Normal 20 4 4 3 2" xfId="19636" xr:uid="{00000000-0005-0000-0000-0000B54C0000}"/>
    <cellStyle name="Normal 20 4 4 3 2 2" xfId="19637" xr:uid="{00000000-0005-0000-0000-0000B64C0000}"/>
    <cellStyle name="Normal 20 4 4 3 3" xfId="19638" xr:uid="{00000000-0005-0000-0000-0000B74C0000}"/>
    <cellStyle name="Normal 20 4 4 4" xfId="19639" xr:uid="{00000000-0005-0000-0000-0000B84C0000}"/>
    <cellStyle name="Normal 20 4 4 4 2" xfId="19640" xr:uid="{00000000-0005-0000-0000-0000B94C0000}"/>
    <cellStyle name="Normal 20 4 4 4 2 2" xfId="19641" xr:uid="{00000000-0005-0000-0000-0000BA4C0000}"/>
    <cellStyle name="Normal 20 4 4 4 3" xfId="19642" xr:uid="{00000000-0005-0000-0000-0000BB4C0000}"/>
    <cellStyle name="Normal 20 4 4 5" xfId="19643" xr:uid="{00000000-0005-0000-0000-0000BC4C0000}"/>
    <cellStyle name="Normal 20 4 4 5 2" xfId="19644" xr:uid="{00000000-0005-0000-0000-0000BD4C0000}"/>
    <cellStyle name="Normal 20 4 4 6" xfId="19645" xr:uid="{00000000-0005-0000-0000-0000BE4C0000}"/>
    <cellStyle name="Normal 20 4 4 6 2" xfId="19646" xr:uid="{00000000-0005-0000-0000-0000BF4C0000}"/>
    <cellStyle name="Normal 20 4 4 7" xfId="19647" xr:uid="{00000000-0005-0000-0000-0000C04C0000}"/>
    <cellStyle name="Normal 20 4 5" xfId="19648" xr:uid="{00000000-0005-0000-0000-0000C14C0000}"/>
    <cellStyle name="Normal 20 4 5 2" xfId="19649" xr:uid="{00000000-0005-0000-0000-0000C24C0000}"/>
    <cellStyle name="Normal 20 4 5 2 2" xfId="19650" xr:uid="{00000000-0005-0000-0000-0000C34C0000}"/>
    <cellStyle name="Normal 20 4 5 2 2 2" xfId="19651" xr:uid="{00000000-0005-0000-0000-0000C44C0000}"/>
    <cellStyle name="Normal 20 4 5 2 3" xfId="19652" xr:uid="{00000000-0005-0000-0000-0000C54C0000}"/>
    <cellStyle name="Normal 20 4 5 3" xfId="19653" xr:uid="{00000000-0005-0000-0000-0000C64C0000}"/>
    <cellStyle name="Normal 20 4 5 3 2" xfId="19654" xr:uid="{00000000-0005-0000-0000-0000C74C0000}"/>
    <cellStyle name="Normal 20 4 5 3 2 2" xfId="19655" xr:uid="{00000000-0005-0000-0000-0000C84C0000}"/>
    <cellStyle name="Normal 20 4 5 3 3" xfId="19656" xr:uid="{00000000-0005-0000-0000-0000C94C0000}"/>
    <cellStyle name="Normal 20 4 5 4" xfId="19657" xr:uid="{00000000-0005-0000-0000-0000CA4C0000}"/>
    <cellStyle name="Normal 20 4 5 4 2" xfId="19658" xr:uid="{00000000-0005-0000-0000-0000CB4C0000}"/>
    <cellStyle name="Normal 20 4 5 4 2 2" xfId="19659" xr:uid="{00000000-0005-0000-0000-0000CC4C0000}"/>
    <cellStyle name="Normal 20 4 5 4 3" xfId="19660" xr:uid="{00000000-0005-0000-0000-0000CD4C0000}"/>
    <cellStyle name="Normal 20 4 5 5" xfId="19661" xr:uid="{00000000-0005-0000-0000-0000CE4C0000}"/>
    <cellStyle name="Normal 20 4 5 5 2" xfId="19662" xr:uid="{00000000-0005-0000-0000-0000CF4C0000}"/>
    <cellStyle name="Normal 20 4 5 6" xfId="19663" xr:uid="{00000000-0005-0000-0000-0000D04C0000}"/>
    <cellStyle name="Normal 20 4 5 6 2" xfId="19664" xr:uid="{00000000-0005-0000-0000-0000D14C0000}"/>
    <cellStyle name="Normal 20 4 5 7" xfId="19665" xr:uid="{00000000-0005-0000-0000-0000D24C0000}"/>
    <cellStyle name="Normal 20 4 6" xfId="19666" xr:uid="{00000000-0005-0000-0000-0000D34C0000}"/>
    <cellStyle name="Normal 20 4 6 2" xfId="19667" xr:uid="{00000000-0005-0000-0000-0000D44C0000}"/>
    <cellStyle name="Normal 20 4 6 2 2" xfId="19668" xr:uid="{00000000-0005-0000-0000-0000D54C0000}"/>
    <cellStyle name="Normal 20 4 6 3" xfId="19669" xr:uid="{00000000-0005-0000-0000-0000D64C0000}"/>
    <cellStyle name="Normal 20 4 7" xfId="19670" xr:uid="{00000000-0005-0000-0000-0000D74C0000}"/>
    <cellStyle name="Normal 20 4 7 2" xfId="19671" xr:uid="{00000000-0005-0000-0000-0000D84C0000}"/>
    <cellStyle name="Normal 20 4 7 2 2" xfId="19672" xr:uid="{00000000-0005-0000-0000-0000D94C0000}"/>
    <cellStyle name="Normal 20 4 7 3" xfId="19673" xr:uid="{00000000-0005-0000-0000-0000DA4C0000}"/>
    <cellStyle name="Normal 20 4 8" xfId="19674" xr:uid="{00000000-0005-0000-0000-0000DB4C0000}"/>
    <cellStyle name="Normal 20 4 8 2" xfId="19675" xr:uid="{00000000-0005-0000-0000-0000DC4C0000}"/>
    <cellStyle name="Normal 20 4 8 2 2" xfId="19676" xr:uid="{00000000-0005-0000-0000-0000DD4C0000}"/>
    <cellStyle name="Normal 20 4 8 3" xfId="19677" xr:uid="{00000000-0005-0000-0000-0000DE4C0000}"/>
    <cellStyle name="Normal 20 4 9" xfId="19678" xr:uid="{00000000-0005-0000-0000-0000DF4C0000}"/>
    <cellStyle name="Normal 20 4 9 2" xfId="19679" xr:uid="{00000000-0005-0000-0000-0000E04C0000}"/>
    <cellStyle name="Normal 20 5" xfId="19680" xr:uid="{00000000-0005-0000-0000-0000E14C0000}"/>
    <cellStyle name="Normal 20 5 10" xfId="19681" xr:uid="{00000000-0005-0000-0000-0000E24C0000}"/>
    <cellStyle name="Normal 20 5 10 2" xfId="19682" xr:uid="{00000000-0005-0000-0000-0000E34C0000}"/>
    <cellStyle name="Normal 20 5 11" xfId="19683" xr:uid="{00000000-0005-0000-0000-0000E44C0000}"/>
    <cellStyle name="Normal 20 5 2" xfId="19684" xr:uid="{00000000-0005-0000-0000-0000E54C0000}"/>
    <cellStyle name="Normal 20 5 2 2" xfId="19685" xr:uid="{00000000-0005-0000-0000-0000E64C0000}"/>
    <cellStyle name="Normal 20 5 2 2 2" xfId="19686" xr:uid="{00000000-0005-0000-0000-0000E74C0000}"/>
    <cellStyle name="Normal 20 5 2 2 2 2" xfId="19687" xr:uid="{00000000-0005-0000-0000-0000E84C0000}"/>
    <cellStyle name="Normal 20 5 2 2 2 2 2" xfId="19688" xr:uid="{00000000-0005-0000-0000-0000E94C0000}"/>
    <cellStyle name="Normal 20 5 2 2 2 3" xfId="19689" xr:uid="{00000000-0005-0000-0000-0000EA4C0000}"/>
    <cellStyle name="Normal 20 5 2 2 3" xfId="19690" xr:uid="{00000000-0005-0000-0000-0000EB4C0000}"/>
    <cellStyle name="Normal 20 5 2 2 3 2" xfId="19691" xr:uid="{00000000-0005-0000-0000-0000EC4C0000}"/>
    <cellStyle name="Normal 20 5 2 2 3 2 2" xfId="19692" xr:uid="{00000000-0005-0000-0000-0000ED4C0000}"/>
    <cellStyle name="Normal 20 5 2 2 3 3" xfId="19693" xr:uid="{00000000-0005-0000-0000-0000EE4C0000}"/>
    <cellStyle name="Normal 20 5 2 2 4" xfId="19694" xr:uid="{00000000-0005-0000-0000-0000EF4C0000}"/>
    <cellStyle name="Normal 20 5 2 2 4 2" xfId="19695" xr:uid="{00000000-0005-0000-0000-0000F04C0000}"/>
    <cellStyle name="Normal 20 5 2 2 4 2 2" xfId="19696" xr:uid="{00000000-0005-0000-0000-0000F14C0000}"/>
    <cellStyle name="Normal 20 5 2 2 4 3" xfId="19697" xr:uid="{00000000-0005-0000-0000-0000F24C0000}"/>
    <cellStyle name="Normal 20 5 2 2 5" xfId="19698" xr:uid="{00000000-0005-0000-0000-0000F34C0000}"/>
    <cellStyle name="Normal 20 5 2 2 5 2" xfId="19699" xr:uid="{00000000-0005-0000-0000-0000F44C0000}"/>
    <cellStyle name="Normal 20 5 2 2 6" xfId="19700" xr:uid="{00000000-0005-0000-0000-0000F54C0000}"/>
    <cellStyle name="Normal 20 5 2 2 6 2" xfId="19701" xr:uid="{00000000-0005-0000-0000-0000F64C0000}"/>
    <cellStyle name="Normal 20 5 2 2 7" xfId="19702" xr:uid="{00000000-0005-0000-0000-0000F74C0000}"/>
    <cellStyle name="Normal 20 5 2 3" xfId="19703" xr:uid="{00000000-0005-0000-0000-0000F84C0000}"/>
    <cellStyle name="Normal 20 5 2 3 2" xfId="19704" xr:uid="{00000000-0005-0000-0000-0000F94C0000}"/>
    <cellStyle name="Normal 20 5 2 3 2 2" xfId="19705" xr:uid="{00000000-0005-0000-0000-0000FA4C0000}"/>
    <cellStyle name="Normal 20 5 2 3 2 2 2" xfId="19706" xr:uid="{00000000-0005-0000-0000-0000FB4C0000}"/>
    <cellStyle name="Normal 20 5 2 3 2 3" xfId="19707" xr:uid="{00000000-0005-0000-0000-0000FC4C0000}"/>
    <cellStyle name="Normal 20 5 2 3 3" xfId="19708" xr:uid="{00000000-0005-0000-0000-0000FD4C0000}"/>
    <cellStyle name="Normal 20 5 2 3 3 2" xfId="19709" xr:uid="{00000000-0005-0000-0000-0000FE4C0000}"/>
    <cellStyle name="Normal 20 5 2 3 3 2 2" xfId="19710" xr:uid="{00000000-0005-0000-0000-0000FF4C0000}"/>
    <cellStyle name="Normal 20 5 2 3 3 3" xfId="19711" xr:uid="{00000000-0005-0000-0000-0000004D0000}"/>
    <cellStyle name="Normal 20 5 2 3 4" xfId="19712" xr:uid="{00000000-0005-0000-0000-0000014D0000}"/>
    <cellStyle name="Normal 20 5 2 3 4 2" xfId="19713" xr:uid="{00000000-0005-0000-0000-0000024D0000}"/>
    <cellStyle name="Normal 20 5 2 3 4 2 2" xfId="19714" xr:uid="{00000000-0005-0000-0000-0000034D0000}"/>
    <cellStyle name="Normal 20 5 2 3 4 3" xfId="19715" xr:uid="{00000000-0005-0000-0000-0000044D0000}"/>
    <cellStyle name="Normal 20 5 2 3 5" xfId="19716" xr:uid="{00000000-0005-0000-0000-0000054D0000}"/>
    <cellStyle name="Normal 20 5 2 3 5 2" xfId="19717" xr:uid="{00000000-0005-0000-0000-0000064D0000}"/>
    <cellStyle name="Normal 20 5 2 3 6" xfId="19718" xr:uid="{00000000-0005-0000-0000-0000074D0000}"/>
    <cellStyle name="Normal 20 5 2 3 6 2" xfId="19719" xr:uid="{00000000-0005-0000-0000-0000084D0000}"/>
    <cellStyle name="Normal 20 5 2 3 7" xfId="19720" xr:uid="{00000000-0005-0000-0000-0000094D0000}"/>
    <cellStyle name="Normal 20 5 2 4" xfId="19721" xr:uid="{00000000-0005-0000-0000-00000A4D0000}"/>
    <cellStyle name="Normal 20 5 2 4 2" xfId="19722" xr:uid="{00000000-0005-0000-0000-00000B4D0000}"/>
    <cellStyle name="Normal 20 5 2 4 2 2" xfId="19723" xr:uid="{00000000-0005-0000-0000-00000C4D0000}"/>
    <cellStyle name="Normal 20 5 2 4 3" xfId="19724" xr:uid="{00000000-0005-0000-0000-00000D4D0000}"/>
    <cellStyle name="Normal 20 5 2 5" xfId="19725" xr:uid="{00000000-0005-0000-0000-00000E4D0000}"/>
    <cellStyle name="Normal 20 5 2 5 2" xfId="19726" xr:uid="{00000000-0005-0000-0000-00000F4D0000}"/>
    <cellStyle name="Normal 20 5 2 5 2 2" xfId="19727" xr:uid="{00000000-0005-0000-0000-0000104D0000}"/>
    <cellStyle name="Normal 20 5 2 5 3" xfId="19728" xr:uid="{00000000-0005-0000-0000-0000114D0000}"/>
    <cellStyle name="Normal 20 5 2 6" xfId="19729" xr:uid="{00000000-0005-0000-0000-0000124D0000}"/>
    <cellStyle name="Normal 20 5 2 6 2" xfId="19730" xr:uid="{00000000-0005-0000-0000-0000134D0000}"/>
    <cellStyle name="Normal 20 5 2 6 2 2" xfId="19731" xr:uid="{00000000-0005-0000-0000-0000144D0000}"/>
    <cellStyle name="Normal 20 5 2 6 3" xfId="19732" xr:uid="{00000000-0005-0000-0000-0000154D0000}"/>
    <cellStyle name="Normal 20 5 2 7" xfId="19733" xr:uid="{00000000-0005-0000-0000-0000164D0000}"/>
    <cellStyle name="Normal 20 5 2 7 2" xfId="19734" xr:uid="{00000000-0005-0000-0000-0000174D0000}"/>
    <cellStyle name="Normal 20 5 2 8" xfId="19735" xr:uid="{00000000-0005-0000-0000-0000184D0000}"/>
    <cellStyle name="Normal 20 5 2 8 2" xfId="19736" xr:uid="{00000000-0005-0000-0000-0000194D0000}"/>
    <cellStyle name="Normal 20 5 2 9" xfId="19737" xr:uid="{00000000-0005-0000-0000-00001A4D0000}"/>
    <cellStyle name="Normal 20 5 3" xfId="19738" xr:uid="{00000000-0005-0000-0000-00001B4D0000}"/>
    <cellStyle name="Normal 20 5 3 2" xfId="19739" xr:uid="{00000000-0005-0000-0000-00001C4D0000}"/>
    <cellStyle name="Normal 20 5 3 2 2" xfId="19740" xr:uid="{00000000-0005-0000-0000-00001D4D0000}"/>
    <cellStyle name="Normal 20 5 3 2 2 2" xfId="19741" xr:uid="{00000000-0005-0000-0000-00001E4D0000}"/>
    <cellStyle name="Normal 20 5 3 2 2 2 2" xfId="19742" xr:uid="{00000000-0005-0000-0000-00001F4D0000}"/>
    <cellStyle name="Normal 20 5 3 2 2 3" xfId="19743" xr:uid="{00000000-0005-0000-0000-0000204D0000}"/>
    <cellStyle name="Normal 20 5 3 2 3" xfId="19744" xr:uid="{00000000-0005-0000-0000-0000214D0000}"/>
    <cellStyle name="Normal 20 5 3 2 3 2" xfId="19745" xr:uid="{00000000-0005-0000-0000-0000224D0000}"/>
    <cellStyle name="Normal 20 5 3 2 3 2 2" xfId="19746" xr:uid="{00000000-0005-0000-0000-0000234D0000}"/>
    <cellStyle name="Normal 20 5 3 2 3 3" xfId="19747" xr:uid="{00000000-0005-0000-0000-0000244D0000}"/>
    <cellStyle name="Normal 20 5 3 2 4" xfId="19748" xr:uid="{00000000-0005-0000-0000-0000254D0000}"/>
    <cellStyle name="Normal 20 5 3 2 4 2" xfId="19749" xr:uid="{00000000-0005-0000-0000-0000264D0000}"/>
    <cellStyle name="Normal 20 5 3 2 4 2 2" xfId="19750" xr:uid="{00000000-0005-0000-0000-0000274D0000}"/>
    <cellStyle name="Normal 20 5 3 2 4 3" xfId="19751" xr:uid="{00000000-0005-0000-0000-0000284D0000}"/>
    <cellStyle name="Normal 20 5 3 2 5" xfId="19752" xr:uid="{00000000-0005-0000-0000-0000294D0000}"/>
    <cellStyle name="Normal 20 5 3 2 5 2" xfId="19753" xr:uid="{00000000-0005-0000-0000-00002A4D0000}"/>
    <cellStyle name="Normal 20 5 3 2 6" xfId="19754" xr:uid="{00000000-0005-0000-0000-00002B4D0000}"/>
    <cellStyle name="Normal 20 5 3 2 6 2" xfId="19755" xr:uid="{00000000-0005-0000-0000-00002C4D0000}"/>
    <cellStyle name="Normal 20 5 3 2 7" xfId="19756" xr:uid="{00000000-0005-0000-0000-00002D4D0000}"/>
    <cellStyle name="Normal 20 5 3 3" xfId="19757" xr:uid="{00000000-0005-0000-0000-00002E4D0000}"/>
    <cellStyle name="Normal 20 5 3 3 2" xfId="19758" xr:uid="{00000000-0005-0000-0000-00002F4D0000}"/>
    <cellStyle name="Normal 20 5 3 3 2 2" xfId="19759" xr:uid="{00000000-0005-0000-0000-0000304D0000}"/>
    <cellStyle name="Normal 20 5 3 3 3" xfId="19760" xr:uid="{00000000-0005-0000-0000-0000314D0000}"/>
    <cellStyle name="Normal 20 5 3 4" xfId="19761" xr:uid="{00000000-0005-0000-0000-0000324D0000}"/>
    <cellStyle name="Normal 20 5 3 4 2" xfId="19762" xr:uid="{00000000-0005-0000-0000-0000334D0000}"/>
    <cellStyle name="Normal 20 5 3 4 2 2" xfId="19763" xr:uid="{00000000-0005-0000-0000-0000344D0000}"/>
    <cellStyle name="Normal 20 5 3 4 3" xfId="19764" xr:uid="{00000000-0005-0000-0000-0000354D0000}"/>
    <cellStyle name="Normal 20 5 3 5" xfId="19765" xr:uid="{00000000-0005-0000-0000-0000364D0000}"/>
    <cellStyle name="Normal 20 5 3 5 2" xfId="19766" xr:uid="{00000000-0005-0000-0000-0000374D0000}"/>
    <cellStyle name="Normal 20 5 3 5 2 2" xfId="19767" xr:uid="{00000000-0005-0000-0000-0000384D0000}"/>
    <cellStyle name="Normal 20 5 3 5 3" xfId="19768" xr:uid="{00000000-0005-0000-0000-0000394D0000}"/>
    <cellStyle name="Normal 20 5 3 6" xfId="19769" xr:uid="{00000000-0005-0000-0000-00003A4D0000}"/>
    <cellStyle name="Normal 20 5 3 6 2" xfId="19770" xr:uid="{00000000-0005-0000-0000-00003B4D0000}"/>
    <cellStyle name="Normal 20 5 3 7" xfId="19771" xr:uid="{00000000-0005-0000-0000-00003C4D0000}"/>
    <cellStyle name="Normal 20 5 3 7 2" xfId="19772" xr:uid="{00000000-0005-0000-0000-00003D4D0000}"/>
    <cellStyle name="Normal 20 5 3 8" xfId="19773" xr:uid="{00000000-0005-0000-0000-00003E4D0000}"/>
    <cellStyle name="Normal 20 5 4" xfId="19774" xr:uid="{00000000-0005-0000-0000-00003F4D0000}"/>
    <cellStyle name="Normal 20 5 4 2" xfId="19775" xr:uid="{00000000-0005-0000-0000-0000404D0000}"/>
    <cellStyle name="Normal 20 5 4 2 2" xfId="19776" xr:uid="{00000000-0005-0000-0000-0000414D0000}"/>
    <cellStyle name="Normal 20 5 4 2 2 2" xfId="19777" xr:uid="{00000000-0005-0000-0000-0000424D0000}"/>
    <cellStyle name="Normal 20 5 4 2 3" xfId="19778" xr:uid="{00000000-0005-0000-0000-0000434D0000}"/>
    <cellStyle name="Normal 20 5 4 3" xfId="19779" xr:uid="{00000000-0005-0000-0000-0000444D0000}"/>
    <cellStyle name="Normal 20 5 4 3 2" xfId="19780" xr:uid="{00000000-0005-0000-0000-0000454D0000}"/>
    <cellStyle name="Normal 20 5 4 3 2 2" xfId="19781" xr:uid="{00000000-0005-0000-0000-0000464D0000}"/>
    <cellStyle name="Normal 20 5 4 3 3" xfId="19782" xr:uid="{00000000-0005-0000-0000-0000474D0000}"/>
    <cellStyle name="Normal 20 5 4 4" xfId="19783" xr:uid="{00000000-0005-0000-0000-0000484D0000}"/>
    <cellStyle name="Normal 20 5 4 4 2" xfId="19784" xr:uid="{00000000-0005-0000-0000-0000494D0000}"/>
    <cellStyle name="Normal 20 5 4 4 2 2" xfId="19785" xr:uid="{00000000-0005-0000-0000-00004A4D0000}"/>
    <cellStyle name="Normal 20 5 4 4 3" xfId="19786" xr:uid="{00000000-0005-0000-0000-00004B4D0000}"/>
    <cellStyle name="Normal 20 5 4 5" xfId="19787" xr:uid="{00000000-0005-0000-0000-00004C4D0000}"/>
    <cellStyle name="Normal 20 5 4 5 2" xfId="19788" xr:uid="{00000000-0005-0000-0000-00004D4D0000}"/>
    <cellStyle name="Normal 20 5 4 6" xfId="19789" xr:uid="{00000000-0005-0000-0000-00004E4D0000}"/>
    <cellStyle name="Normal 20 5 4 6 2" xfId="19790" xr:uid="{00000000-0005-0000-0000-00004F4D0000}"/>
    <cellStyle name="Normal 20 5 4 7" xfId="19791" xr:uid="{00000000-0005-0000-0000-0000504D0000}"/>
    <cellStyle name="Normal 20 5 5" xfId="19792" xr:uid="{00000000-0005-0000-0000-0000514D0000}"/>
    <cellStyle name="Normal 20 5 5 2" xfId="19793" xr:uid="{00000000-0005-0000-0000-0000524D0000}"/>
    <cellStyle name="Normal 20 5 5 2 2" xfId="19794" xr:uid="{00000000-0005-0000-0000-0000534D0000}"/>
    <cellStyle name="Normal 20 5 5 2 2 2" xfId="19795" xr:uid="{00000000-0005-0000-0000-0000544D0000}"/>
    <cellStyle name="Normal 20 5 5 2 3" xfId="19796" xr:uid="{00000000-0005-0000-0000-0000554D0000}"/>
    <cellStyle name="Normal 20 5 5 3" xfId="19797" xr:uid="{00000000-0005-0000-0000-0000564D0000}"/>
    <cellStyle name="Normal 20 5 5 3 2" xfId="19798" xr:uid="{00000000-0005-0000-0000-0000574D0000}"/>
    <cellStyle name="Normal 20 5 5 3 2 2" xfId="19799" xr:uid="{00000000-0005-0000-0000-0000584D0000}"/>
    <cellStyle name="Normal 20 5 5 3 3" xfId="19800" xr:uid="{00000000-0005-0000-0000-0000594D0000}"/>
    <cellStyle name="Normal 20 5 5 4" xfId="19801" xr:uid="{00000000-0005-0000-0000-00005A4D0000}"/>
    <cellStyle name="Normal 20 5 5 4 2" xfId="19802" xr:uid="{00000000-0005-0000-0000-00005B4D0000}"/>
    <cellStyle name="Normal 20 5 5 4 2 2" xfId="19803" xr:uid="{00000000-0005-0000-0000-00005C4D0000}"/>
    <cellStyle name="Normal 20 5 5 4 3" xfId="19804" xr:uid="{00000000-0005-0000-0000-00005D4D0000}"/>
    <cellStyle name="Normal 20 5 5 5" xfId="19805" xr:uid="{00000000-0005-0000-0000-00005E4D0000}"/>
    <cellStyle name="Normal 20 5 5 5 2" xfId="19806" xr:uid="{00000000-0005-0000-0000-00005F4D0000}"/>
    <cellStyle name="Normal 20 5 5 6" xfId="19807" xr:uid="{00000000-0005-0000-0000-0000604D0000}"/>
    <cellStyle name="Normal 20 5 5 6 2" xfId="19808" xr:uid="{00000000-0005-0000-0000-0000614D0000}"/>
    <cellStyle name="Normal 20 5 5 7" xfId="19809" xr:uid="{00000000-0005-0000-0000-0000624D0000}"/>
    <cellStyle name="Normal 20 5 6" xfId="19810" xr:uid="{00000000-0005-0000-0000-0000634D0000}"/>
    <cellStyle name="Normal 20 5 6 2" xfId="19811" xr:uid="{00000000-0005-0000-0000-0000644D0000}"/>
    <cellStyle name="Normal 20 5 6 2 2" xfId="19812" xr:uid="{00000000-0005-0000-0000-0000654D0000}"/>
    <cellStyle name="Normal 20 5 6 3" xfId="19813" xr:uid="{00000000-0005-0000-0000-0000664D0000}"/>
    <cellStyle name="Normal 20 5 7" xfId="19814" xr:uid="{00000000-0005-0000-0000-0000674D0000}"/>
    <cellStyle name="Normal 20 5 7 2" xfId="19815" xr:uid="{00000000-0005-0000-0000-0000684D0000}"/>
    <cellStyle name="Normal 20 5 7 2 2" xfId="19816" xr:uid="{00000000-0005-0000-0000-0000694D0000}"/>
    <cellStyle name="Normal 20 5 7 3" xfId="19817" xr:uid="{00000000-0005-0000-0000-00006A4D0000}"/>
    <cellStyle name="Normal 20 5 8" xfId="19818" xr:uid="{00000000-0005-0000-0000-00006B4D0000}"/>
    <cellStyle name="Normal 20 5 8 2" xfId="19819" xr:uid="{00000000-0005-0000-0000-00006C4D0000}"/>
    <cellStyle name="Normal 20 5 8 2 2" xfId="19820" xr:uid="{00000000-0005-0000-0000-00006D4D0000}"/>
    <cellStyle name="Normal 20 5 8 3" xfId="19821" xr:uid="{00000000-0005-0000-0000-00006E4D0000}"/>
    <cellStyle name="Normal 20 5 9" xfId="19822" xr:uid="{00000000-0005-0000-0000-00006F4D0000}"/>
    <cellStyle name="Normal 20 5 9 2" xfId="19823" xr:uid="{00000000-0005-0000-0000-0000704D0000}"/>
    <cellStyle name="Normal 20 6" xfId="19824" xr:uid="{00000000-0005-0000-0000-0000714D0000}"/>
    <cellStyle name="Normal 20 6 2" xfId="19825" xr:uid="{00000000-0005-0000-0000-0000724D0000}"/>
    <cellStyle name="Normal 20 6 2 2" xfId="19826" xr:uid="{00000000-0005-0000-0000-0000734D0000}"/>
    <cellStyle name="Normal 20 6 2 2 2" xfId="19827" xr:uid="{00000000-0005-0000-0000-0000744D0000}"/>
    <cellStyle name="Normal 20 6 2 2 2 2" xfId="19828" xr:uid="{00000000-0005-0000-0000-0000754D0000}"/>
    <cellStyle name="Normal 20 6 2 2 3" xfId="19829" xr:uid="{00000000-0005-0000-0000-0000764D0000}"/>
    <cellStyle name="Normal 20 6 2 3" xfId="19830" xr:uid="{00000000-0005-0000-0000-0000774D0000}"/>
    <cellStyle name="Normal 20 6 2 3 2" xfId="19831" xr:uid="{00000000-0005-0000-0000-0000784D0000}"/>
    <cellStyle name="Normal 20 6 2 3 2 2" xfId="19832" xr:uid="{00000000-0005-0000-0000-0000794D0000}"/>
    <cellStyle name="Normal 20 6 2 3 3" xfId="19833" xr:uid="{00000000-0005-0000-0000-00007A4D0000}"/>
    <cellStyle name="Normal 20 6 2 4" xfId="19834" xr:uid="{00000000-0005-0000-0000-00007B4D0000}"/>
    <cellStyle name="Normal 20 6 2 4 2" xfId="19835" xr:uid="{00000000-0005-0000-0000-00007C4D0000}"/>
    <cellStyle name="Normal 20 6 2 4 2 2" xfId="19836" xr:uid="{00000000-0005-0000-0000-00007D4D0000}"/>
    <cellStyle name="Normal 20 6 2 4 3" xfId="19837" xr:uid="{00000000-0005-0000-0000-00007E4D0000}"/>
    <cellStyle name="Normal 20 6 2 5" xfId="19838" xr:uid="{00000000-0005-0000-0000-00007F4D0000}"/>
    <cellStyle name="Normal 20 6 2 5 2" xfId="19839" xr:uid="{00000000-0005-0000-0000-0000804D0000}"/>
    <cellStyle name="Normal 20 6 2 6" xfId="19840" xr:uid="{00000000-0005-0000-0000-0000814D0000}"/>
    <cellStyle name="Normal 20 6 2 6 2" xfId="19841" xr:uid="{00000000-0005-0000-0000-0000824D0000}"/>
    <cellStyle name="Normal 20 6 2 7" xfId="19842" xr:uid="{00000000-0005-0000-0000-0000834D0000}"/>
    <cellStyle name="Normal 20 6 3" xfId="19843" xr:uid="{00000000-0005-0000-0000-0000844D0000}"/>
    <cellStyle name="Normal 20 6 3 2" xfId="19844" xr:uid="{00000000-0005-0000-0000-0000854D0000}"/>
    <cellStyle name="Normal 20 6 3 2 2" xfId="19845" xr:uid="{00000000-0005-0000-0000-0000864D0000}"/>
    <cellStyle name="Normal 20 6 3 2 2 2" xfId="19846" xr:uid="{00000000-0005-0000-0000-0000874D0000}"/>
    <cellStyle name="Normal 20 6 3 2 3" xfId="19847" xr:uid="{00000000-0005-0000-0000-0000884D0000}"/>
    <cellStyle name="Normal 20 6 3 3" xfId="19848" xr:uid="{00000000-0005-0000-0000-0000894D0000}"/>
    <cellStyle name="Normal 20 6 3 3 2" xfId="19849" xr:uid="{00000000-0005-0000-0000-00008A4D0000}"/>
    <cellStyle name="Normal 20 6 3 3 2 2" xfId="19850" xr:uid="{00000000-0005-0000-0000-00008B4D0000}"/>
    <cellStyle name="Normal 20 6 3 3 3" xfId="19851" xr:uid="{00000000-0005-0000-0000-00008C4D0000}"/>
    <cellStyle name="Normal 20 6 3 4" xfId="19852" xr:uid="{00000000-0005-0000-0000-00008D4D0000}"/>
    <cellStyle name="Normal 20 6 3 4 2" xfId="19853" xr:uid="{00000000-0005-0000-0000-00008E4D0000}"/>
    <cellStyle name="Normal 20 6 3 4 2 2" xfId="19854" xr:uid="{00000000-0005-0000-0000-00008F4D0000}"/>
    <cellStyle name="Normal 20 6 3 4 3" xfId="19855" xr:uid="{00000000-0005-0000-0000-0000904D0000}"/>
    <cellStyle name="Normal 20 6 3 5" xfId="19856" xr:uid="{00000000-0005-0000-0000-0000914D0000}"/>
    <cellStyle name="Normal 20 6 3 5 2" xfId="19857" xr:uid="{00000000-0005-0000-0000-0000924D0000}"/>
    <cellStyle name="Normal 20 6 3 6" xfId="19858" xr:uid="{00000000-0005-0000-0000-0000934D0000}"/>
    <cellStyle name="Normal 20 6 3 6 2" xfId="19859" xr:uid="{00000000-0005-0000-0000-0000944D0000}"/>
    <cellStyle name="Normal 20 6 3 7" xfId="19860" xr:uid="{00000000-0005-0000-0000-0000954D0000}"/>
    <cellStyle name="Normal 20 6 4" xfId="19861" xr:uid="{00000000-0005-0000-0000-0000964D0000}"/>
    <cellStyle name="Normal 20 6 4 2" xfId="19862" xr:uid="{00000000-0005-0000-0000-0000974D0000}"/>
    <cellStyle name="Normal 20 6 4 2 2" xfId="19863" xr:uid="{00000000-0005-0000-0000-0000984D0000}"/>
    <cellStyle name="Normal 20 6 4 3" xfId="19864" xr:uid="{00000000-0005-0000-0000-0000994D0000}"/>
    <cellStyle name="Normal 20 6 5" xfId="19865" xr:uid="{00000000-0005-0000-0000-00009A4D0000}"/>
    <cellStyle name="Normal 20 6 5 2" xfId="19866" xr:uid="{00000000-0005-0000-0000-00009B4D0000}"/>
    <cellStyle name="Normal 20 6 5 2 2" xfId="19867" xr:uid="{00000000-0005-0000-0000-00009C4D0000}"/>
    <cellStyle name="Normal 20 6 5 3" xfId="19868" xr:uid="{00000000-0005-0000-0000-00009D4D0000}"/>
    <cellStyle name="Normal 20 6 6" xfId="19869" xr:uid="{00000000-0005-0000-0000-00009E4D0000}"/>
    <cellStyle name="Normal 20 6 6 2" xfId="19870" xr:uid="{00000000-0005-0000-0000-00009F4D0000}"/>
    <cellStyle name="Normal 20 6 6 2 2" xfId="19871" xr:uid="{00000000-0005-0000-0000-0000A04D0000}"/>
    <cellStyle name="Normal 20 6 6 3" xfId="19872" xr:uid="{00000000-0005-0000-0000-0000A14D0000}"/>
    <cellStyle name="Normal 20 6 7" xfId="19873" xr:uid="{00000000-0005-0000-0000-0000A24D0000}"/>
    <cellStyle name="Normal 20 6 7 2" xfId="19874" xr:uid="{00000000-0005-0000-0000-0000A34D0000}"/>
    <cellStyle name="Normal 20 6 8" xfId="19875" xr:uid="{00000000-0005-0000-0000-0000A44D0000}"/>
    <cellStyle name="Normal 20 6 8 2" xfId="19876" xr:uid="{00000000-0005-0000-0000-0000A54D0000}"/>
    <cellStyle name="Normal 20 6 9" xfId="19877" xr:uid="{00000000-0005-0000-0000-0000A64D0000}"/>
    <cellStyle name="Normal 20 7" xfId="19878" xr:uid="{00000000-0005-0000-0000-0000A74D0000}"/>
    <cellStyle name="Normal 20 7 2" xfId="19879" xr:uid="{00000000-0005-0000-0000-0000A84D0000}"/>
    <cellStyle name="Normal 20 7 2 2" xfId="19880" xr:uid="{00000000-0005-0000-0000-0000A94D0000}"/>
    <cellStyle name="Normal 20 7 2 2 2" xfId="19881" xr:uid="{00000000-0005-0000-0000-0000AA4D0000}"/>
    <cellStyle name="Normal 20 7 2 2 2 2" xfId="19882" xr:uid="{00000000-0005-0000-0000-0000AB4D0000}"/>
    <cellStyle name="Normal 20 7 2 2 3" xfId="19883" xr:uid="{00000000-0005-0000-0000-0000AC4D0000}"/>
    <cellStyle name="Normal 20 7 2 3" xfId="19884" xr:uid="{00000000-0005-0000-0000-0000AD4D0000}"/>
    <cellStyle name="Normal 20 7 2 3 2" xfId="19885" xr:uid="{00000000-0005-0000-0000-0000AE4D0000}"/>
    <cellStyle name="Normal 20 7 2 3 2 2" xfId="19886" xr:uid="{00000000-0005-0000-0000-0000AF4D0000}"/>
    <cellStyle name="Normal 20 7 2 3 3" xfId="19887" xr:uid="{00000000-0005-0000-0000-0000B04D0000}"/>
    <cellStyle name="Normal 20 7 2 4" xfId="19888" xr:uid="{00000000-0005-0000-0000-0000B14D0000}"/>
    <cellStyle name="Normal 20 7 2 4 2" xfId="19889" xr:uid="{00000000-0005-0000-0000-0000B24D0000}"/>
    <cellStyle name="Normal 20 7 2 4 2 2" xfId="19890" xr:uid="{00000000-0005-0000-0000-0000B34D0000}"/>
    <cellStyle name="Normal 20 7 2 4 3" xfId="19891" xr:uid="{00000000-0005-0000-0000-0000B44D0000}"/>
    <cellStyle name="Normal 20 7 2 5" xfId="19892" xr:uid="{00000000-0005-0000-0000-0000B54D0000}"/>
    <cellStyle name="Normal 20 7 2 5 2" xfId="19893" xr:uid="{00000000-0005-0000-0000-0000B64D0000}"/>
    <cellStyle name="Normal 20 7 2 6" xfId="19894" xr:uid="{00000000-0005-0000-0000-0000B74D0000}"/>
    <cellStyle name="Normal 20 7 2 6 2" xfId="19895" xr:uid="{00000000-0005-0000-0000-0000B84D0000}"/>
    <cellStyle name="Normal 20 7 2 7" xfId="19896" xr:uid="{00000000-0005-0000-0000-0000B94D0000}"/>
    <cellStyle name="Normal 20 7 3" xfId="19897" xr:uid="{00000000-0005-0000-0000-0000BA4D0000}"/>
    <cellStyle name="Normal 20 7 3 2" xfId="19898" xr:uid="{00000000-0005-0000-0000-0000BB4D0000}"/>
    <cellStyle name="Normal 20 7 3 2 2" xfId="19899" xr:uid="{00000000-0005-0000-0000-0000BC4D0000}"/>
    <cellStyle name="Normal 20 7 3 3" xfId="19900" xr:uid="{00000000-0005-0000-0000-0000BD4D0000}"/>
    <cellStyle name="Normal 20 7 4" xfId="19901" xr:uid="{00000000-0005-0000-0000-0000BE4D0000}"/>
    <cellStyle name="Normal 20 7 4 2" xfId="19902" xr:uid="{00000000-0005-0000-0000-0000BF4D0000}"/>
    <cellStyle name="Normal 20 7 4 2 2" xfId="19903" xr:uid="{00000000-0005-0000-0000-0000C04D0000}"/>
    <cellStyle name="Normal 20 7 4 3" xfId="19904" xr:uid="{00000000-0005-0000-0000-0000C14D0000}"/>
    <cellStyle name="Normal 20 7 5" xfId="19905" xr:uid="{00000000-0005-0000-0000-0000C24D0000}"/>
    <cellStyle name="Normal 20 7 5 2" xfId="19906" xr:uid="{00000000-0005-0000-0000-0000C34D0000}"/>
    <cellStyle name="Normal 20 7 5 2 2" xfId="19907" xr:uid="{00000000-0005-0000-0000-0000C44D0000}"/>
    <cellStyle name="Normal 20 7 5 3" xfId="19908" xr:uid="{00000000-0005-0000-0000-0000C54D0000}"/>
    <cellStyle name="Normal 20 7 6" xfId="19909" xr:uid="{00000000-0005-0000-0000-0000C64D0000}"/>
    <cellStyle name="Normal 20 7 6 2" xfId="19910" xr:uid="{00000000-0005-0000-0000-0000C74D0000}"/>
    <cellStyle name="Normal 20 7 7" xfId="19911" xr:uid="{00000000-0005-0000-0000-0000C84D0000}"/>
    <cellStyle name="Normal 20 7 7 2" xfId="19912" xr:uid="{00000000-0005-0000-0000-0000C94D0000}"/>
    <cellStyle name="Normal 20 7 8" xfId="19913" xr:uid="{00000000-0005-0000-0000-0000CA4D0000}"/>
    <cellStyle name="Normal 20 8" xfId="19914" xr:uid="{00000000-0005-0000-0000-0000CB4D0000}"/>
    <cellStyle name="Normal 20 8 2" xfId="19915" xr:uid="{00000000-0005-0000-0000-0000CC4D0000}"/>
    <cellStyle name="Normal 20 8 2 2" xfId="19916" xr:uid="{00000000-0005-0000-0000-0000CD4D0000}"/>
    <cellStyle name="Normal 20 8 2 2 2" xfId="19917" xr:uid="{00000000-0005-0000-0000-0000CE4D0000}"/>
    <cellStyle name="Normal 20 8 2 3" xfId="19918" xr:uid="{00000000-0005-0000-0000-0000CF4D0000}"/>
    <cellStyle name="Normal 20 8 3" xfId="19919" xr:uid="{00000000-0005-0000-0000-0000D04D0000}"/>
    <cellStyle name="Normal 20 8 3 2" xfId="19920" xr:uid="{00000000-0005-0000-0000-0000D14D0000}"/>
    <cellStyle name="Normal 20 8 3 2 2" xfId="19921" xr:uid="{00000000-0005-0000-0000-0000D24D0000}"/>
    <cellStyle name="Normal 20 8 3 3" xfId="19922" xr:uid="{00000000-0005-0000-0000-0000D34D0000}"/>
    <cellStyle name="Normal 20 8 4" xfId="19923" xr:uid="{00000000-0005-0000-0000-0000D44D0000}"/>
    <cellStyle name="Normal 20 8 4 2" xfId="19924" xr:uid="{00000000-0005-0000-0000-0000D54D0000}"/>
    <cellStyle name="Normal 20 8 4 2 2" xfId="19925" xr:uid="{00000000-0005-0000-0000-0000D64D0000}"/>
    <cellStyle name="Normal 20 8 4 3" xfId="19926" xr:uid="{00000000-0005-0000-0000-0000D74D0000}"/>
    <cellStyle name="Normal 20 8 5" xfId="19927" xr:uid="{00000000-0005-0000-0000-0000D84D0000}"/>
    <cellStyle name="Normal 20 8 5 2" xfId="19928" xr:uid="{00000000-0005-0000-0000-0000D94D0000}"/>
    <cellStyle name="Normal 20 8 6" xfId="19929" xr:uid="{00000000-0005-0000-0000-0000DA4D0000}"/>
    <cellStyle name="Normal 20 8 6 2" xfId="19930" xr:uid="{00000000-0005-0000-0000-0000DB4D0000}"/>
    <cellStyle name="Normal 20 8 7" xfId="19931" xr:uid="{00000000-0005-0000-0000-0000DC4D0000}"/>
    <cellStyle name="Normal 20 9" xfId="19932" xr:uid="{00000000-0005-0000-0000-0000DD4D0000}"/>
    <cellStyle name="Normal 20 9 2" xfId="19933" xr:uid="{00000000-0005-0000-0000-0000DE4D0000}"/>
    <cellStyle name="Normal 20 9 2 2" xfId="19934" xr:uid="{00000000-0005-0000-0000-0000DF4D0000}"/>
    <cellStyle name="Normal 20 9 2 2 2" xfId="19935" xr:uid="{00000000-0005-0000-0000-0000E04D0000}"/>
    <cellStyle name="Normal 20 9 2 3" xfId="19936" xr:uid="{00000000-0005-0000-0000-0000E14D0000}"/>
    <cellStyle name="Normal 20 9 3" xfId="19937" xr:uid="{00000000-0005-0000-0000-0000E24D0000}"/>
    <cellStyle name="Normal 20 9 3 2" xfId="19938" xr:uid="{00000000-0005-0000-0000-0000E34D0000}"/>
    <cellStyle name="Normal 20 9 3 2 2" xfId="19939" xr:uid="{00000000-0005-0000-0000-0000E44D0000}"/>
    <cellStyle name="Normal 20 9 3 3" xfId="19940" xr:uid="{00000000-0005-0000-0000-0000E54D0000}"/>
    <cellStyle name="Normal 20 9 4" xfId="19941" xr:uid="{00000000-0005-0000-0000-0000E64D0000}"/>
    <cellStyle name="Normal 20 9 4 2" xfId="19942" xr:uid="{00000000-0005-0000-0000-0000E74D0000}"/>
    <cellStyle name="Normal 20 9 4 2 2" xfId="19943" xr:uid="{00000000-0005-0000-0000-0000E84D0000}"/>
    <cellStyle name="Normal 20 9 4 3" xfId="19944" xr:uid="{00000000-0005-0000-0000-0000E94D0000}"/>
    <cellStyle name="Normal 20 9 5" xfId="19945" xr:uid="{00000000-0005-0000-0000-0000EA4D0000}"/>
    <cellStyle name="Normal 20 9 5 2" xfId="19946" xr:uid="{00000000-0005-0000-0000-0000EB4D0000}"/>
    <cellStyle name="Normal 20 9 6" xfId="19947" xr:uid="{00000000-0005-0000-0000-0000EC4D0000}"/>
    <cellStyle name="Normal 20 9 6 2" xfId="19948" xr:uid="{00000000-0005-0000-0000-0000ED4D0000}"/>
    <cellStyle name="Normal 20 9 7" xfId="19949" xr:uid="{00000000-0005-0000-0000-0000EE4D0000}"/>
    <cellStyle name="Normal 20_Confidential Information" xfId="19950" xr:uid="{00000000-0005-0000-0000-0000EF4D0000}"/>
    <cellStyle name="Normal 21" xfId="19951" xr:uid="{00000000-0005-0000-0000-0000F04D0000}"/>
    <cellStyle name="Normal 21 2" xfId="19952" xr:uid="{00000000-0005-0000-0000-0000F14D0000}"/>
    <cellStyle name="Normal 22" xfId="19953" xr:uid="{00000000-0005-0000-0000-0000F24D0000}"/>
    <cellStyle name="Normal 22 10" xfId="19954" xr:uid="{00000000-0005-0000-0000-0000F34D0000}"/>
    <cellStyle name="Normal 22 10 2" xfId="19955" xr:uid="{00000000-0005-0000-0000-0000F44D0000}"/>
    <cellStyle name="Normal 22 10 2 2" xfId="19956" xr:uid="{00000000-0005-0000-0000-0000F54D0000}"/>
    <cellStyle name="Normal 22 10 3" xfId="19957" xr:uid="{00000000-0005-0000-0000-0000F64D0000}"/>
    <cellStyle name="Normal 22 11" xfId="19958" xr:uid="{00000000-0005-0000-0000-0000F74D0000}"/>
    <cellStyle name="Normal 22 11 2" xfId="19959" xr:uid="{00000000-0005-0000-0000-0000F84D0000}"/>
    <cellStyle name="Normal 22 11 2 2" xfId="19960" xr:uid="{00000000-0005-0000-0000-0000F94D0000}"/>
    <cellStyle name="Normal 22 11 3" xfId="19961" xr:uid="{00000000-0005-0000-0000-0000FA4D0000}"/>
    <cellStyle name="Normal 22 12" xfId="19962" xr:uid="{00000000-0005-0000-0000-0000FB4D0000}"/>
    <cellStyle name="Normal 22 12 2" xfId="19963" xr:uid="{00000000-0005-0000-0000-0000FC4D0000}"/>
    <cellStyle name="Normal 22 13" xfId="19964" xr:uid="{00000000-0005-0000-0000-0000FD4D0000}"/>
    <cellStyle name="Normal 22 13 2" xfId="19965" xr:uid="{00000000-0005-0000-0000-0000FE4D0000}"/>
    <cellStyle name="Normal 22 14" xfId="19966" xr:uid="{00000000-0005-0000-0000-0000FF4D0000}"/>
    <cellStyle name="Normal 22 2" xfId="19967" xr:uid="{00000000-0005-0000-0000-0000004E0000}"/>
    <cellStyle name="Normal 22 2 10" xfId="19968" xr:uid="{00000000-0005-0000-0000-0000014E0000}"/>
    <cellStyle name="Normal 22 2 10 2" xfId="19969" xr:uid="{00000000-0005-0000-0000-0000024E0000}"/>
    <cellStyle name="Normal 22 2 10 2 2" xfId="19970" xr:uid="{00000000-0005-0000-0000-0000034E0000}"/>
    <cellStyle name="Normal 22 2 10 3" xfId="19971" xr:uid="{00000000-0005-0000-0000-0000044E0000}"/>
    <cellStyle name="Normal 22 2 11" xfId="19972" xr:uid="{00000000-0005-0000-0000-0000054E0000}"/>
    <cellStyle name="Normal 22 2 11 2" xfId="19973" xr:uid="{00000000-0005-0000-0000-0000064E0000}"/>
    <cellStyle name="Normal 22 2 12" xfId="19974" xr:uid="{00000000-0005-0000-0000-0000074E0000}"/>
    <cellStyle name="Normal 22 2 12 2" xfId="19975" xr:uid="{00000000-0005-0000-0000-0000084E0000}"/>
    <cellStyle name="Normal 22 2 13" xfId="19976" xr:uid="{00000000-0005-0000-0000-0000094E0000}"/>
    <cellStyle name="Normal 22 2 2" xfId="19977" xr:uid="{00000000-0005-0000-0000-00000A4E0000}"/>
    <cellStyle name="Normal 22 2 2 10" xfId="19978" xr:uid="{00000000-0005-0000-0000-00000B4E0000}"/>
    <cellStyle name="Normal 22 2 2 10 2" xfId="19979" xr:uid="{00000000-0005-0000-0000-00000C4E0000}"/>
    <cellStyle name="Normal 22 2 2 11" xfId="19980" xr:uid="{00000000-0005-0000-0000-00000D4E0000}"/>
    <cellStyle name="Normal 22 2 2 2" xfId="19981" xr:uid="{00000000-0005-0000-0000-00000E4E0000}"/>
    <cellStyle name="Normal 22 2 2 2 2" xfId="19982" xr:uid="{00000000-0005-0000-0000-00000F4E0000}"/>
    <cellStyle name="Normal 22 2 2 2 2 2" xfId="19983" xr:uid="{00000000-0005-0000-0000-0000104E0000}"/>
    <cellStyle name="Normal 22 2 2 2 2 2 2" xfId="19984" xr:uid="{00000000-0005-0000-0000-0000114E0000}"/>
    <cellStyle name="Normal 22 2 2 2 2 2 2 2" xfId="19985" xr:uid="{00000000-0005-0000-0000-0000124E0000}"/>
    <cellStyle name="Normal 22 2 2 2 2 2 3" xfId="19986" xr:uid="{00000000-0005-0000-0000-0000134E0000}"/>
    <cellStyle name="Normal 22 2 2 2 2 3" xfId="19987" xr:uid="{00000000-0005-0000-0000-0000144E0000}"/>
    <cellStyle name="Normal 22 2 2 2 2 3 2" xfId="19988" xr:uid="{00000000-0005-0000-0000-0000154E0000}"/>
    <cellStyle name="Normal 22 2 2 2 2 3 2 2" xfId="19989" xr:uid="{00000000-0005-0000-0000-0000164E0000}"/>
    <cellStyle name="Normal 22 2 2 2 2 3 3" xfId="19990" xr:uid="{00000000-0005-0000-0000-0000174E0000}"/>
    <cellStyle name="Normal 22 2 2 2 2 4" xfId="19991" xr:uid="{00000000-0005-0000-0000-0000184E0000}"/>
    <cellStyle name="Normal 22 2 2 2 2 4 2" xfId="19992" xr:uid="{00000000-0005-0000-0000-0000194E0000}"/>
    <cellStyle name="Normal 22 2 2 2 2 4 2 2" xfId="19993" xr:uid="{00000000-0005-0000-0000-00001A4E0000}"/>
    <cellStyle name="Normal 22 2 2 2 2 4 3" xfId="19994" xr:uid="{00000000-0005-0000-0000-00001B4E0000}"/>
    <cellStyle name="Normal 22 2 2 2 2 5" xfId="19995" xr:uid="{00000000-0005-0000-0000-00001C4E0000}"/>
    <cellStyle name="Normal 22 2 2 2 2 5 2" xfId="19996" xr:uid="{00000000-0005-0000-0000-00001D4E0000}"/>
    <cellStyle name="Normal 22 2 2 2 2 6" xfId="19997" xr:uid="{00000000-0005-0000-0000-00001E4E0000}"/>
    <cellStyle name="Normal 22 2 2 2 2 6 2" xfId="19998" xr:uid="{00000000-0005-0000-0000-00001F4E0000}"/>
    <cellStyle name="Normal 22 2 2 2 2 7" xfId="19999" xr:uid="{00000000-0005-0000-0000-0000204E0000}"/>
    <cellStyle name="Normal 22 2 2 2 3" xfId="20000" xr:uid="{00000000-0005-0000-0000-0000214E0000}"/>
    <cellStyle name="Normal 22 2 2 2 3 2" xfId="20001" xr:uid="{00000000-0005-0000-0000-0000224E0000}"/>
    <cellStyle name="Normal 22 2 2 2 3 2 2" xfId="20002" xr:uid="{00000000-0005-0000-0000-0000234E0000}"/>
    <cellStyle name="Normal 22 2 2 2 3 2 2 2" xfId="20003" xr:uid="{00000000-0005-0000-0000-0000244E0000}"/>
    <cellStyle name="Normal 22 2 2 2 3 2 3" xfId="20004" xr:uid="{00000000-0005-0000-0000-0000254E0000}"/>
    <cellStyle name="Normal 22 2 2 2 3 3" xfId="20005" xr:uid="{00000000-0005-0000-0000-0000264E0000}"/>
    <cellStyle name="Normal 22 2 2 2 3 3 2" xfId="20006" xr:uid="{00000000-0005-0000-0000-0000274E0000}"/>
    <cellStyle name="Normal 22 2 2 2 3 3 2 2" xfId="20007" xr:uid="{00000000-0005-0000-0000-0000284E0000}"/>
    <cellStyle name="Normal 22 2 2 2 3 3 3" xfId="20008" xr:uid="{00000000-0005-0000-0000-0000294E0000}"/>
    <cellStyle name="Normal 22 2 2 2 3 4" xfId="20009" xr:uid="{00000000-0005-0000-0000-00002A4E0000}"/>
    <cellStyle name="Normal 22 2 2 2 3 4 2" xfId="20010" xr:uid="{00000000-0005-0000-0000-00002B4E0000}"/>
    <cellStyle name="Normal 22 2 2 2 3 4 2 2" xfId="20011" xr:uid="{00000000-0005-0000-0000-00002C4E0000}"/>
    <cellStyle name="Normal 22 2 2 2 3 4 3" xfId="20012" xr:uid="{00000000-0005-0000-0000-00002D4E0000}"/>
    <cellStyle name="Normal 22 2 2 2 3 5" xfId="20013" xr:uid="{00000000-0005-0000-0000-00002E4E0000}"/>
    <cellStyle name="Normal 22 2 2 2 3 5 2" xfId="20014" xr:uid="{00000000-0005-0000-0000-00002F4E0000}"/>
    <cellStyle name="Normal 22 2 2 2 3 6" xfId="20015" xr:uid="{00000000-0005-0000-0000-0000304E0000}"/>
    <cellStyle name="Normal 22 2 2 2 3 6 2" xfId="20016" xr:uid="{00000000-0005-0000-0000-0000314E0000}"/>
    <cellStyle name="Normal 22 2 2 2 3 7" xfId="20017" xr:uid="{00000000-0005-0000-0000-0000324E0000}"/>
    <cellStyle name="Normal 22 2 2 2 4" xfId="20018" xr:uid="{00000000-0005-0000-0000-0000334E0000}"/>
    <cellStyle name="Normal 22 2 2 2 4 2" xfId="20019" xr:uid="{00000000-0005-0000-0000-0000344E0000}"/>
    <cellStyle name="Normal 22 2 2 2 4 2 2" xfId="20020" xr:uid="{00000000-0005-0000-0000-0000354E0000}"/>
    <cellStyle name="Normal 22 2 2 2 4 3" xfId="20021" xr:uid="{00000000-0005-0000-0000-0000364E0000}"/>
    <cellStyle name="Normal 22 2 2 2 5" xfId="20022" xr:uid="{00000000-0005-0000-0000-0000374E0000}"/>
    <cellStyle name="Normal 22 2 2 2 5 2" xfId="20023" xr:uid="{00000000-0005-0000-0000-0000384E0000}"/>
    <cellStyle name="Normal 22 2 2 2 5 2 2" xfId="20024" xr:uid="{00000000-0005-0000-0000-0000394E0000}"/>
    <cellStyle name="Normal 22 2 2 2 5 3" xfId="20025" xr:uid="{00000000-0005-0000-0000-00003A4E0000}"/>
    <cellStyle name="Normal 22 2 2 2 6" xfId="20026" xr:uid="{00000000-0005-0000-0000-00003B4E0000}"/>
    <cellStyle name="Normal 22 2 2 2 6 2" xfId="20027" xr:uid="{00000000-0005-0000-0000-00003C4E0000}"/>
    <cellStyle name="Normal 22 2 2 2 6 2 2" xfId="20028" xr:uid="{00000000-0005-0000-0000-00003D4E0000}"/>
    <cellStyle name="Normal 22 2 2 2 6 3" xfId="20029" xr:uid="{00000000-0005-0000-0000-00003E4E0000}"/>
    <cellStyle name="Normal 22 2 2 2 7" xfId="20030" xr:uid="{00000000-0005-0000-0000-00003F4E0000}"/>
    <cellStyle name="Normal 22 2 2 2 7 2" xfId="20031" xr:uid="{00000000-0005-0000-0000-0000404E0000}"/>
    <cellStyle name="Normal 22 2 2 2 8" xfId="20032" xr:uid="{00000000-0005-0000-0000-0000414E0000}"/>
    <cellStyle name="Normal 22 2 2 2 8 2" xfId="20033" xr:uid="{00000000-0005-0000-0000-0000424E0000}"/>
    <cellStyle name="Normal 22 2 2 2 9" xfId="20034" xr:uid="{00000000-0005-0000-0000-0000434E0000}"/>
    <cellStyle name="Normal 22 2 2 3" xfId="20035" xr:uid="{00000000-0005-0000-0000-0000444E0000}"/>
    <cellStyle name="Normal 22 2 2 3 2" xfId="20036" xr:uid="{00000000-0005-0000-0000-0000454E0000}"/>
    <cellStyle name="Normal 22 2 2 3 2 2" xfId="20037" xr:uid="{00000000-0005-0000-0000-0000464E0000}"/>
    <cellStyle name="Normal 22 2 2 3 2 2 2" xfId="20038" xr:uid="{00000000-0005-0000-0000-0000474E0000}"/>
    <cellStyle name="Normal 22 2 2 3 2 2 2 2" xfId="20039" xr:uid="{00000000-0005-0000-0000-0000484E0000}"/>
    <cellStyle name="Normal 22 2 2 3 2 2 3" xfId="20040" xr:uid="{00000000-0005-0000-0000-0000494E0000}"/>
    <cellStyle name="Normal 22 2 2 3 2 3" xfId="20041" xr:uid="{00000000-0005-0000-0000-00004A4E0000}"/>
    <cellStyle name="Normal 22 2 2 3 2 3 2" xfId="20042" xr:uid="{00000000-0005-0000-0000-00004B4E0000}"/>
    <cellStyle name="Normal 22 2 2 3 2 3 2 2" xfId="20043" xr:uid="{00000000-0005-0000-0000-00004C4E0000}"/>
    <cellStyle name="Normal 22 2 2 3 2 3 3" xfId="20044" xr:uid="{00000000-0005-0000-0000-00004D4E0000}"/>
    <cellStyle name="Normal 22 2 2 3 2 4" xfId="20045" xr:uid="{00000000-0005-0000-0000-00004E4E0000}"/>
    <cellStyle name="Normal 22 2 2 3 2 4 2" xfId="20046" xr:uid="{00000000-0005-0000-0000-00004F4E0000}"/>
    <cellStyle name="Normal 22 2 2 3 2 4 2 2" xfId="20047" xr:uid="{00000000-0005-0000-0000-0000504E0000}"/>
    <cellStyle name="Normal 22 2 2 3 2 4 3" xfId="20048" xr:uid="{00000000-0005-0000-0000-0000514E0000}"/>
    <cellStyle name="Normal 22 2 2 3 2 5" xfId="20049" xr:uid="{00000000-0005-0000-0000-0000524E0000}"/>
    <cellStyle name="Normal 22 2 2 3 2 5 2" xfId="20050" xr:uid="{00000000-0005-0000-0000-0000534E0000}"/>
    <cellStyle name="Normal 22 2 2 3 2 6" xfId="20051" xr:uid="{00000000-0005-0000-0000-0000544E0000}"/>
    <cellStyle name="Normal 22 2 2 3 2 6 2" xfId="20052" xr:uid="{00000000-0005-0000-0000-0000554E0000}"/>
    <cellStyle name="Normal 22 2 2 3 2 7" xfId="20053" xr:uid="{00000000-0005-0000-0000-0000564E0000}"/>
    <cellStyle name="Normal 22 2 2 3 3" xfId="20054" xr:uid="{00000000-0005-0000-0000-0000574E0000}"/>
    <cellStyle name="Normal 22 2 2 3 3 2" xfId="20055" xr:uid="{00000000-0005-0000-0000-0000584E0000}"/>
    <cellStyle name="Normal 22 2 2 3 3 2 2" xfId="20056" xr:uid="{00000000-0005-0000-0000-0000594E0000}"/>
    <cellStyle name="Normal 22 2 2 3 3 3" xfId="20057" xr:uid="{00000000-0005-0000-0000-00005A4E0000}"/>
    <cellStyle name="Normal 22 2 2 3 4" xfId="20058" xr:uid="{00000000-0005-0000-0000-00005B4E0000}"/>
    <cellStyle name="Normal 22 2 2 3 4 2" xfId="20059" xr:uid="{00000000-0005-0000-0000-00005C4E0000}"/>
    <cellStyle name="Normal 22 2 2 3 4 2 2" xfId="20060" xr:uid="{00000000-0005-0000-0000-00005D4E0000}"/>
    <cellStyle name="Normal 22 2 2 3 4 3" xfId="20061" xr:uid="{00000000-0005-0000-0000-00005E4E0000}"/>
    <cellStyle name="Normal 22 2 2 3 5" xfId="20062" xr:uid="{00000000-0005-0000-0000-00005F4E0000}"/>
    <cellStyle name="Normal 22 2 2 3 5 2" xfId="20063" xr:uid="{00000000-0005-0000-0000-0000604E0000}"/>
    <cellStyle name="Normal 22 2 2 3 5 2 2" xfId="20064" xr:uid="{00000000-0005-0000-0000-0000614E0000}"/>
    <cellStyle name="Normal 22 2 2 3 5 3" xfId="20065" xr:uid="{00000000-0005-0000-0000-0000624E0000}"/>
    <cellStyle name="Normal 22 2 2 3 6" xfId="20066" xr:uid="{00000000-0005-0000-0000-0000634E0000}"/>
    <cellStyle name="Normal 22 2 2 3 6 2" xfId="20067" xr:uid="{00000000-0005-0000-0000-0000644E0000}"/>
    <cellStyle name="Normal 22 2 2 3 7" xfId="20068" xr:uid="{00000000-0005-0000-0000-0000654E0000}"/>
    <cellStyle name="Normal 22 2 2 3 7 2" xfId="20069" xr:uid="{00000000-0005-0000-0000-0000664E0000}"/>
    <cellStyle name="Normal 22 2 2 3 8" xfId="20070" xr:uid="{00000000-0005-0000-0000-0000674E0000}"/>
    <cellStyle name="Normal 22 2 2 4" xfId="20071" xr:uid="{00000000-0005-0000-0000-0000684E0000}"/>
    <cellStyle name="Normal 22 2 2 4 2" xfId="20072" xr:uid="{00000000-0005-0000-0000-0000694E0000}"/>
    <cellStyle name="Normal 22 2 2 4 2 2" xfId="20073" xr:uid="{00000000-0005-0000-0000-00006A4E0000}"/>
    <cellStyle name="Normal 22 2 2 4 2 2 2" xfId="20074" xr:uid="{00000000-0005-0000-0000-00006B4E0000}"/>
    <cellStyle name="Normal 22 2 2 4 2 3" xfId="20075" xr:uid="{00000000-0005-0000-0000-00006C4E0000}"/>
    <cellStyle name="Normal 22 2 2 4 3" xfId="20076" xr:uid="{00000000-0005-0000-0000-00006D4E0000}"/>
    <cellStyle name="Normal 22 2 2 4 3 2" xfId="20077" xr:uid="{00000000-0005-0000-0000-00006E4E0000}"/>
    <cellStyle name="Normal 22 2 2 4 3 2 2" xfId="20078" xr:uid="{00000000-0005-0000-0000-00006F4E0000}"/>
    <cellStyle name="Normal 22 2 2 4 3 3" xfId="20079" xr:uid="{00000000-0005-0000-0000-0000704E0000}"/>
    <cellStyle name="Normal 22 2 2 4 4" xfId="20080" xr:uid="{00000000-0005-0000-0000-0000714E0000}"/>
    <cellStyle name="Normal 22 2 2 4 4 2" xfId="20081" xr:uid="{00000000-0005-0000-0000-0000724E0000}"/>
    <cellStyle name="Normal 22 2 2 4 4 2 2" xfId="20082" xr:uid="{00000000-0005-0000-0000-0000734E0000}"/>
    <cellStyle name="Normal 22 2 2 4 4 3" xfId="20083" xr:uid="{00000000-0005-0000-0000-0000744E0000}"/>
    <cellStyle name="Normal 22 2 2 4 5" xfId="20084" xr:uid="{00000000-0005-0000-0000-0000754E0000}"/>
    <cellStyle name="Normal 22 2 2 4 5 2" xfId="20085" xr:uid="{00000000-0005-0000-0000-0000764E0000}"/>
    <cellStyle name="Normal 22 2 2 4 6" xfId="20086" xr:uid="{00000000-0005-0000-0000-0000774E0000}"/>
    <cellStyle name="Normal 22 2 2 4 6 2" xfId="20087" xr:uid="{00000000-0005-0000-0000-0000784E0000}"/>
    <cellStyle name="Normal 22 2 2 4 7" xfId="20088" xr:uid="{00000000-0005-0000-0000-0000794E0000}"/>
    <cellStyle name="Normal 22 2 2 5" xfId="20089" xr:uid="{00000000-0005-0000-0000-00007A4E0000}"/>
    <cellStyle name="Normal 22 2 2 5 2" xfId="20090" xr:uid="{00000000-0005-0000-0000-00007B4E0000}"/>
    <cellStyle name="Normal 22 2 2 5 2 2" xfId="20091" xr:uid="{00000000-0005-0000-0000-00007C4E0000}"/>
    <cellStyle name="Normal 22 2 2 5 2 2 2" xfId="20092" xr:uid="{00000000-0005-0000-0000-00007D4E0000}"/>
    <cellStyle name="Normal 22 2 2 5 2 3" xfId="20093" xr:uid="{00000000-0005-0000-0000-00007E4E0000}"/>
    <cellStyle name="Normal 22 2 2 5 3" xfId="20094" xr:uid="{00000000-0005-0000-0000-00007F4E0000}"/>
    <cellStyle name="Normal 22 2 2 5 3 2" xfId="20095" xr:uid="{00000000-0005-0000-0000-0000804E0000}"/>
    <cellStyle name="Normal 22 2 2 5 3 2 2" xfId="20096" xr:uid="{00000000-0005-0000-0000-0000814E0000}"/>
    <cellStyle name="Normal 22 2 2 5 3 3" xfId="20097" xr:uid="{00000000-0005-0000-0000-0000824E0000}"/>
    <cellStyle name="Normal 22 2 2 5 4" xfId="20098" xr:uid="{00000000-0005-0000-0000-0000834E0000}"/>
    <cellStyle name="Normal 22 2 2 5 4 2" xfId="20099" xr:uid="{00000000-0005-0000-0000-0000844E0000}"/>
    <cellStyle name="Normal 22 2 2 5 4 2 2" xfId="20100" xr:uid="{00000000-0005-0000-0000-0000854E0000}"/>
    <cellStyle name="Normal 22 2 2 5 4 3" xfId="20101" xr:uid="{00000000-0005-0000-0000-0000864E0000}"/>
    <cellStyle name="Normal 22 2 2 5 5" xfId="20102" xr:uid="{00000000-0005-0000-0000-0000874E0000}"/>
    <cellStyle name="Normal 22 2 2 5 5 2" xfId="20103" xr:uid="{00000000-0005-0000-0000-0000884E0000}"/>
    <cellStyle name="Normal 22 2 2 5 6" xfId="20104" xr:uid="{00000000-0005-0000-0000-0000894E0000}"/>
    <cellStyle name="Normal 22 2 2 5 6 2" xfId="20105" xr:uid="{00000000-0005-0000-0000-00008A4E0000}"/>
    <cellStyle name="Normal 22 2 2 5 7" xfId="20106" xr:uid="{00000000-0005-0000-0000-00008B4E0000}"/>
    <cellStyle name="Normal 22 2 2 6" xfId="20107" xr:uid="{00000000-0005-0000-0000-00008C4E0000}"/>
    <cellStyle name="Normal 22 2 2 6 2" xfId="20108" xr:uid="{00000000-0005-0000-0000-00008D4E0000}"/>
    <cellStyle name="Normal 22 2 2 6 2 2" xfId="20109" xr:uid="{00000000-0005-0000-0000-00008E4E0000}"/>
    <cellStyle name="Normal 22 2 2 6 3" xfId="20110" xr:uid="{00000000-0005-0000-0000-00008F4E0000}"/>
    <cellStyle name="Normal 22 2 2 7" xfId="20111" xr:uid="{00000000-0005-0000-0000-0000904E0000}"/>
    <cellStyle name="Normal 22 2 2 7 2" xfId="20112" xr:uid="{00000000-0005-0000-0000-0000914E0000}"/>
    <cellStyle name="Normal 22 2 2 7 2 2" xfId="20113" xr:uid="{00000000-0005-0000-0000-0000924E0000}"/>
    <cellStyle name="Normal 22 2 2 7 3" xfId="20114" xr:uid="{00000000-0005-0000-0000-0000934E0000}"/>
    <cellStyle name="Normal 22 2 2 8" xfId="20115" xr:uid="{00000000-0005-0000-0000-0000944E0000}"/>
    <cellStyle name="Normal 22 2 2 8 2" xfId="20116" xr:uid="{00000000-0005-0000-0000-0000954E0000}"/>
    <cellStyle name="Normal 22 2 2 8 2 2" xfId="20117" xr:uid="{00000000-0005-0000-0000-0000964E0000}"/>
    <cellStyle name="Normal 22 2 2 8 3" xfId="20118" xr:uid="{00000000-0005-0000-0000-0000974E0000}"/>
    <cellStyle name="Normal 22 2 2 9" xfId="20119" xr:uid="{00000000-0005-0000-0000-0000984E0000}"/>
    <cellStyle name="Normal 22 2 2 9 2" xfId="20120" xr:uid="{00000000-0005-0000-0000-0000994E0000}"/>
    <cellStyle name="Normal 22 2 3" xfId="20121" xr:uid="{00000000-0005-0000-0000-00009A4E0000}"/>
    <cellStyle name="Normal 22 2 3 10" xfId="20122" xr:uid="{00000000-0005-0000-0000-00009B4E0000}"/>
    <cellStyle name="Normal 22 2 3 10 2" xfId="20123" xr:uid="{00000000-0005-0000-0000-00009C4E0000}"/>
    <cellStyle name="Normal 22 2 3 11" xfId="20124" xr:uid="{00000000-0005-0000-0000-00009D4E0000}"/>
    <cellStyle name="Normal 22 2 3 2" xfId="20125" xr:uid="{00000000-0005-0000-0000-00009E4E0000}"/>
    <cellStyle name="Normal 22 2 3 2 2" xfId="20126" xr:uid="{00000000-0005-0000-0000-00009F4E0000}"/>
    <cellStyle name="Normal 22 2 3 2 2 2" xfId="20127" xr:uid="{00000000-0005-0000-0000-0000A04E0000}"/>
    <cellStyle name="Normal 22 2 3 2 2 2 2" xfId="20128" xr:uid="{00000000-0005-0000-0000-0000A14E0000}"/>
    <cellStyle name="Normal 22 2 3 2 2 2 2 2" xfId="20129" xr:uid="{00000000-0005-0000-0000-0000A24E0000}"/>
    <cellStyle name="Normal 22 2 3 2 2 2 3" xfId="20130" xr:uid="{00000000-0005-0000-0000-0000A34E0000}"/>
    <cellStyle name="Normal 22 2 3 2 2 3" xfId="20131" xr:uid="{00000000-0005-0000-0000-0000A44E0000}"/>
    <cellStyle name="Normal 22 2 3 2 2 3 2" xfId="20132" xr:uid="{00000000-0005-0000-0000-0000A54E0000}"/>
    <cellStyle name="Normal 22 2 3 2 2 3 2 2" xfId="20133" xr:uid="{00000000-0005-0000-0000-0000A64E0000}"/>
    <cellStyle name="Normal 22 2 3 2 2 3 3" xfId="20134" xr:uid="{00000000-0005-0000-0000-0000A74E0000}"/>
    <cellStyle name="Normal 22 2 3 2 2 4" xfId="20135" xr:uid="{00000000-0005-0000-0000-0000A84E0000}"/>
    <cellStyle name="Normal 22 2 3 2 2 4 2" xfId="20136" xr:uid="{00000000-0005-0000-0000-0000A94E0000}"/>
    <cellStyle name="Normal 22 2 3 2 2 4 2 2" xfId="20137" xr:uid="{00000000-0005-0000-0000-0000AA4E0000}"/>
    <cellStyle name="Normal 22 2 3 2 2 4 3" xfId="20138" xr:uid="{00000000-0005-0000-0000-0000AB4E0000}"/>
    <cellStyle name="Normal 22 2 3 2 2 5" xfId="20139" xr:uid="{00000000-0005-0000-0000-0000AC4E0000}"/>
    <cellStyle name="Normal 22 2 3 2 2 5 2" xfId="20140" xr:uid="{00000000-0005-0000-0000-0000AD4E0000}"/>
    <cellStyle name="Normal 22 2 3 2 2 6" xfId="20141" xr:uid="{00000000-0005-0000-0000-0000AE4E0000}"/>
    <cellStyle name="Normal 22 2 3 2 2 6 2" xfId="20142" xr:uid="{00000000-0005-0000-0000-0000AF4E0000}"/>
    <cellStyle name="Normal 22 2 3 2 2 7" xfId="20143" xr:uid="{00000000-0005-0000-0000-0000B04E0000}"/>
    <cellStyle name="Normal 22 2 3 2 3" xfId="20144" xr:uid="{00000000-0005-0000-0000-0000B14E0000}"/>
    <cellStyle name="Normal 22 2 3 2 3 2" xfId="20145" xr:uid="{00000000-0005-0000-0000-0000B24E0000}"/>
    <cellStyle name="Normal 22 2 3 2 3 2 2" xfId="20146" xr:uid="{00000000-0005-0000-0000-0000B34E0000}"/>
    <cellStyle name="Normal 22 2 3 2 3 2 2 2" xfId="20147" xr:uid="{00000000-0005-0000-0000-0000B44E0000}"/>
    <cellStyle name="Normal 22 2 3 2 3 2 3" xfId="20148" xr:uid="{00000000-0005-0000-0000-0000B54E0000}"/>
    <cellStyle name="Normal 22 2 3 2 3 3" xfId="20149" xr:uid="{00000000-0005-0000-0000-0000B64E0000}"/>
    <cellStyle name="Normal 22 2 3 2 3 3 2" xfId="20150" xr:uid="{00000000-0005-0000-0000-0000B74E0000}"/>
    <cellStyle name="Normal 22 2 3 2 3 3 2 2" xfId="20151" xr:uid="{00000000-0005-0000-0000-0000B84E0000}"/>
    <cellStyle name="Normal 22 2 3 2 3 3 3" xfId="20152" xr:uid="{00000000-0005-0000-0000-0000B94E0000}"/>
    <cellStyle name="Normal 22 2 3 2 3 4" xfId="20153" xr:uid="{00000000-0005-0000-0000-0000BA4E0000}"/>
    <cellStyle name="Normal 22 2 3 2 3 4 2" xfId="20154" xr:uid="{00000000-0005-0000-0000-0000BB4E0000}"/>
    <cellStyle name="Normal 22 2 3 2 3 4 2 2" xfId="20155" xr:uid="{00000000-0005-0000-0000-0000BC4E0000}"/>
    <cellStyle name="Normal 22 2 3 2 3 4 3" xfId="20156" xr:uid="{00000000-0005-0000-0000-0000BD4E0000}"/>
    <cellStyle name="Normal 22 2 3 2 3 5" xfId="20157" xr:uid="{00000000-0005-0000-0000-0000BE4E0000}"/>
    <cellStyle name="Normal 22 2 3 2 3 5 2" xfId="20158" xr:uid="{00000000-0005-0000-0000-0000BF4E0000}"/>
    <cellStyle name="Normal 22 2 3 2 3 6" xfId="20159" xr:uid="{00000000-0005-0000-0000-0000C04E0000}"/>
    <cellStyle name="Normal 22 2 3 2 3 6 2" xfId="20160" xr:uid="{00000000-0005-0000-0000-0000C14E0000}"/>
    <cellStyle name="Normal 22 2 3 2 3 7" xfId="20161" xr:uid="{00000000-0005-0000-0000-0000C24E0000}"/>
    <cellStyle name="Normal 22 2 3 2 4" xfId="20162" xr:uid="{00000000-0005-0000-0000-0000C34E0000}"/>
    <cellStyle name="Normal 22 2 3 2 4 2" xfId="20163" xr:uid="{00000000-0005-0000-0000-0000C44E0000}"/>
    <cellStyle name="Normal 22 2 3 2 4 2 2" xfId="20164" xr:uid="{00000000-0005-0000-0000-0000C54E0000}"/>
    <cellStyle name="Normal 22 2 3 2 4 3" xfId="20165" xr:uid="{00000000-0005-0000-0000-0000C64E0000}"/>
    <cellStyle name="Normal 22 2 3 2 5" xfId="20166" xr:uid="{00000000-0005-0000-0000-0000C74E0000}"/>
    <cellStyle name="Normal 22 2 3 2 5 2" xfId="20167" xr:uid="{00000000-0005-0000-0000-0000C84E0000}"/>
    <cellStyle name="Normal 22 2 3 2 5 2 2" xfId="20168" xr:uid="{00000000-0005-0000-0000-0000C94E0000}"/>
    <cellStyle name="Normal 22 2 3 2 5 3" xfId="20169" xr:uid="{00000000-0005-0000-0000-0000CA4E0000}"/>
    <cellStyle name="Normal 22 2 3 2 6" xfId="20170" xr:uid="{00000000-0005-0000-0000-0000CB4E0000}"/>
    <cellStyle name="Normal 22 2 3 2 6 2" xfId="20171" xr:uid="{00000000-0005-0000-0000-0000CC4E0000}"/>
    <cellStyle name="Normal 22 2 3 2 6 2 2" xfId="20172" xr:uid="{00000000-0005-0000-0000-0000CD4E0000}"/>
    <cellStyle name="Normal 22 2 3 2 6 3" xfId="20173" xr:uid="{00000000-0005-0000-0000-0000CE4E0000}"/>
    <cellStyle name="Normal 22 2 3 2 7" xfId="20174" xr:uid="{00000000-0005-0000-0000-0000CF4E0000}"/>
    <cellStyle name="Normal 22 2 3 2 7 2" xfId="20175" xr:uid="{00000000-0005-0000-0000-0000D04E0000}"/>
    <cellStyle name="Normal 22 2 3 2 8" xfId="20176" xr:uid="{00000000-0005-0000-0000-0000D14E0000}"/>
    <cellStyle name="Normal 22 2 3 2 8 2" xfId="20177" xr:uid="{00000000-0005-0000-0000-0000D24E0000}"/>
    <cellStyle name="Normal 22 2 3 2 9" xfId="20178" xr:uid="{00000000-0005-0000-0000-0000D34E0000}"/>
    <cellStyle name="Normal 22 2 3 3" xfId="20179" xr:uid="{00000000-0005-0000-0000-0000D44E0000}"/>
    <cellStyle name="Normal 22 2 3 3 2" xfId="20180" xr:uid="{00000000-0005-0000-0000-0000D54E0000}"/>
    <cellStyle name="Normal 22 2 3 3 2 2" xfId="20181" xr:uid="{00000000-0005-0000-0000-0000D64E0000}"/>
    <cellStyle name="Normal 22 2 3 3 2 2 2" xfId="20182" xr:uid="{00000000-0005-0000-0000-0000D74E0000}"/>
    <cellStyle name="Normal 22 2 3 3 2 2 2 2" xfId="20183" xr:uid="{00000000-0005-0000-0000-0000D84E0000}"/>
    <cellStyle name="Normal 22 2 3 3 2 2 3" xfId="20184" xr:uid="{00000000-0005-0000-0000-0000D94E0000}"/>
    <cellStyle name="Normal 22 2 3 3 2 3" xfId="20185" xr:uid="{00000000-0005-0000-0000-0000DA4E0000}"/>
    <cellStyle name="Normal 22 2 3 3 2 3 2" xfId="20186" xr:uid="{00000000-0005-0000-0000-0000DB4E0000}"/>
    <cellStyle name="Normal 22 2 3 3 2 3 2 2" xfId="20187" xr:uid="{00000000-0005-0000-0000-0000DC4E0000}"/>
    <cellStyle name="Normal 22 2 3 3 2 3 3" xfId="20188" xr:uid="{00000000-0005-0000-0000-0000DD4E0000}"/>
    <cellStyle name="Normal 22 2 3 3 2 4" xfId="20189" xr:uid="{00000000-0005-0000-0000-0000DE4E0000}"/>
    <cellStyle name="Normal 22 2 3 3 2 4 2" xfId="20190" xr:uid="{00000000-0005-0000-0000-0000DF4E0000}"/>
    <cellStyle name="Normal 22 2 3 3 2 4 2 2" xfId="20191" xr:uid="{00000000-0005-0000-0000-0000E04E0000}"/>
    <cellStyle name="Normal 22 2 3 3 2 4 3" xfId="20192" xr:uid="{00000000-0005-0000-0000-0000E14E0000}"/>
    <cellStyle name="Normal 22 2 3 3 2 5" xfId="20193" xr:uid="{00000000-0005-0000-0000-0000E24E0000}"/>
    <cellStyle name="Normal 22 2 3 3 2 5 2" xfId="20194" xr:uid="{00000000-0005-0000-0000-0000E34E0000}"/>
    <cellStyle name="Normal 22 2 3 3 2 6" xfId="20195" xr:uid="{00000000-0005-0000-0000-0000E44E0000}"/>
    <cellStyle name="Normal 22 2 3 3 2 6 2" xfId="20196" xr:uid="{00000000-0005-0000-0000-0000E54E0000}"/>
    <cellStyle name="Normal 22 2 3 3 2 7" xfId="20197" xr:uid="{00000000-0005-0000-0000-0000E64E0000}"/>
    <cellStyle name="Normal 22 2 3 3 3" xfId="20198" xr:uid="{00000000-0005-0000-0000-0000E74E0000}"/>
    <cellStyle name="Normal 22 2 3 3 3 2" xfId="20199" xr:uid="{00000000-0005-0000-0000-0000E84E0000}"/>
    <cellStyle name="Normal 22 2 3 3 3 2 2" xfId="20200" xr:uid="{00000000-0005-0000-0000-0000E94E0000}"/>
    <cellStyle name="Normal 22 2 3 3 3 3" xfId="20201" xr:uid="{00000000-0005-0000-0000-0000EA4E0000}"/>
    <cellStyle name="Normal 22 2 3 3 4" xfId="20202" xr:uid="{00000000-0005-0000-0000-0000EB4E0000}"/>
    <cellStyle name="Normal 22 2 3 3 4 2" xfId="20203" xr:uid="{00000000-0005-0000-0000-0000EC4E0000}"/>
    <cellStyle name="Normal 22 2 3 3 4 2 2" xfId="20204" xr:uid="{00000000-0005-0000-0000-0000ED4E0000}"/>
    <cellStyle name="Normal 22 2 3 3 4 3" xfId="20205" xr:uid="{00000000-0005-0000-0000-0000EE4E0000}"/>
    <cellStyle name="Normal 22 2 3 3 5" xfId="20206" xr:uid="{00000000-0005-0000-0000-0000EF4E0000}"/>
    <cellStyle name="Normal 22 2 3 3 5 2" xfId="20207" xr:uid="{00000000-0005-0000-0000-0000F04E0000}"/>
    <cellStyle name="Normal 22 2 3 3 5 2 2" xfId="20208" xr:uid="{00000000-0005-0000-0000-0000F14E0000}"/>
    <cellStyle name="Normal 22 2 3 3 5 3" xfId="20209" xr:uid="{00000000-0005-0000-0000-0000F24E0000}"/>
    <cellStyle name="Normal 22 2 3 3 6" xfId="20210" xr:uid="{00000000-0005-0000-0000-0000F34E0000}"/>
    <cellStyle name="Normal 22 2 3 3 6 2" xfId="20211" xr:uid="{00000000-0005-0000-0000-0000F44E0000}"/>
    <cellStyle name="Normal 22 2 3 3 7" xfId="20212" xr:uid="{00000000-0005-0000-0000-0000F54E0000}"/>
    <cellStyle name="Normal 22 2 3 3 7 2" xfId="20213" xr:uid="{00000000-0005-0000-0000-0000F64E0000}"/>
    <cellStyle name="Normal 22 2 3 3 8" xfId="20214" xr:uid="{00000000-0005-0000-0000-0000F74E0000}"/>
    <cellStyle name="Normal 22 2 3 4" xfId="20215" xr:uid="{00000000-0005-0000-0000-0000F84E0000}"/>
    <cellStyle name="Normal 22 2 3 4 2" xfId="20216" xr:uid="{00000000-0005-0000-0000-0000F94E0000}"/>
    <cellStyle name="Normal 22 2 3 4 2 2" xfId="20217" xr:uid="{00000000-0005-0000-0000-0000FA4E0000}"/>
    <cellStyle name="Normal 22 2 3 4 2 2 2" xfId="20218" xr:uid="{00000000-0005-0000-0000-0000FB4E0000}"/>
    <cellStyle name="Normal 22 2 3 4 2 3" xfId="20219" xr:uid="{00000000-0005-0000-0000-0000FC4E0000}"/>
    <cellStyle name="Normal 22 2 3 4 3" xfId="20220" xr:uid="{00000000-0005-0000-0000-0000FD4E0000}"/>
    <cellStyle name="Normal 22 2 3 4 3 2" xfId="20221" xr:uid="{00000000-0005-0000-0000-0000FE4E0000}"/>
    <cellStyle name="Normal 22 2 3 4 3 2 2" xfId="20222" xr:uid="{00000000-0005-0000-0000-0000FF4E0000}"/>
    <cellStyle name="Normal 22 2 3 4 3 3" xfId="20223" xr:uid="{00000000-0005-0000-0000-0000004F0000}"/>
    <cellStyle name="Normal 22 2 3 4 4" xfId="20224" xr:uid="{00000000-0005-0000-0000-0000014F0000}"/>
    <cellStyle name="Normal 22 2 3 4 4 2" xfId="20225" xr:uid="{00000000-0005-0000-0000-0000024F0000}"/>
    <cellStyle name="Normal 22 2 3 4 4 2 2" xfId="20226" xr:uid="{00000000-0005-0000-0000-0000034F0000}"/>
    <cellStyle name="Normal 22 2 3 4 4 3" xfId="20227" xr:uid="{00000000-0005-0000-0000-0000044F0000}"/>
    <cellStyle name="Normal 22 2 3 4 5" xfId="20228" xr:uid="{00000000-0005-0000-0000-0000054F0000}"/>
    <cellStyle name="Normal 22 2 3 4 5 2" xfId="20229" xr:uid="{00000000-0005-0000-0000-0000064F0000}"/>
    <cellStyle name="Normal 22 2 3 4 6" xfId="20230" xr:uid="{00000000-0005-0000-0000-0000074F0000}"/>
    <cellStyle name="Normal 22 2 3 4 6 2" xfId="20231" xr:uid="{00000000-0005-0000-0000-0000084F0000}"/>
    <cellStyle name="Normal 22 2 3 4 7" xfId="20232" xr:uid="{00000000-0005-0000-0000-0000094F0000}"/>
    <cellStyle name="Normal 22 2 3 5" xfId="20233" xr:uid="{00000000-0005-0000-0000-00000A4F0000}"/>
    <cellStyle name="Normal 22 2 3 5 2" xfId="20234" xr:uid="{00000000-0005-0000-0000-00000B4F0000}"/>
    <cellStyle name="Normal 22 2 3 5 2 2" xfId="20235" xr:uid="{00000000-0005-0000-0000-00000C4F0000}"/>
    <cellStyle name="Normal 22 2 3 5 2 2 2" xfId="20236" xr:uid="{00000000-0005-0000-0000-00000D4F0000}"/>
    <cellStyle name="Normal 22 2 3 5 2 3" xfId="20237" xr:uid="{00000000-0005-0000-0000-00000E4F0000}"/>
    <cellStyle name="Normal 22 2 3 5 3" xfId="20238" xr:uid="{00000000-0005-0000-0000-00000F4F0000}"/>
    <cellStyle name="Normal 22 2 3 5 3 2" xfId="20239" xr:uid="{00000000-0005-0000-0000-0000104F0000}"/>
    <cellStyle name="Normal 22 2 3 5 3 2 2" xfId="20240" xr:uid="{00000000-0005-0000-0000-0000114F0000}"/>
    <cellStyle name="Normal 22 2 3 5 3 3" xfId="20241" xr:uid="{00000000-0005-0000-0000-0000124F0000}"/>
    <cellStyle name="Normal 22 2 3 5 4" xfId="20242" xr:uid="{00000000-0005-0000-0000-0000134F0000}"/>
    <cellStyle name="Normal 22 2 3 5 4 2" xfId="20243" xr:uid="{00000000-0005-0000-0000-0000144F0000}"/>
    <cellStyle name="Normal 22 2 3 5 4 2 2" xfId="20244" xr:uid="{00000000-0005-0000-0000-0000154F0000}"/>
    <cellStyle name="Normal 22 2 3 5 4 3" xfId="20245" xr:uid="{00000000-0005-0000-0000-0000164F0000}"/>
    <cellStyle name="Normal 22 2 3 5 5" xfId="20246" xr:uid="{00000000-0005-0000-0000-0000174F0000}"/>
    <cellStyle name="Normal 22 2 3 5 5 2" xfId="20247" xr:uid="{00000000-0005-0000-0000-0000184F0000}"/>
    <cellStyle name="Normal 22 2 3 5 6" xfId="20248" xr:uid="{00000000-0005-0000-0000-0000194F0000}"/>
    <cellStyle name="Normal 22 2 3 5 6 2" xfId="20249" xr:uid="{00000000-0005-0000-0000-00001A4F0000}"/>
    <cellStyle name="Normal 22 2 3 5 7" xfId="20250" xr:uid="{00000000-0005-0000-0000-00001B4F0000}"/>
    <cellStyle name="Normal 22 2 3 6" xfId="20251" xr:uid="{00000000-0005-0000-0000-00001C4F0000}"/>
    <cellStyle name="Normal 22 2 3 6 2" xfId="20252" xr:uid="{00000000-0005-0000-0000-00001D4F0000}"/>
    <cellStyle name="Normal 22 2 3 6 2 2" xfId="20253" xr:uid="{00000000-0005-0000-0000-00001E4F0000}"/>
    <cellStyle name="Normal 22 2 3 6 3" xfId="20254" xr:uid="{00000000-0005-0000-0000-00001F4F0000}"/>
    <cellStyle name="Normal 22 2 3 7" xfId="20255" xr:uid="{00000000-0005-0000-0000-0000204F0000}"/>
    <cellStyle name="Normal 22 2 3 7 2" xfId="20256" xr:uid="{00000000-0005-0000-0000-0000214F0000}"/>
    <cellStyle name="Normal 22 2 3 7 2 2" xfId="20257" xr:uid="{00000000-0005-0000-0000-0000224F0000}"/>
    <cellStyle name="Normal 22 2 3 7 3" xfId="20258" xr:uid="{00000000-0005-0000-0000-0000234F0000}"/>
    <cellStyle name="Normal 22 2 3 8" xfId="20259" xr:uid="{00000000-0005-0000-0000-0000244F0000}"/>
    <cellStyle name="Normal 22 2 3 8 2" xfId="20260" xr:uid="{00000000-0005-0000-0000-0000254F0000}"/>
    <cellStyle name="Normal 22 2 3 8 2 2" xfId="20261" xr:uid="{00000000-0005-0000-0000-0000264F0000}"/>
    <cellStyle name="Normal 22 2 3 8 3" xfId="20262" xr:uid="{00000000-0005-0000-0000-0000274F0000}"/>
    <cellStyle name="Normal 22 2 3 9" xfId="20263" xr:uid="{00000000-0005-0000-0000-0000284F0000}"/>
    <cellStyle name="Normal 22 2 3 9 2" xfId="20264" xr:uid="{00000000-0005-0000-0000-0000294F0000}"/>
    <cellStyle name="Normal 22 2 4" xfId="20265" xr:uid="{00000000-0005-0000-0000-00002A4F0000}"/>
    <cellStyle name="Normal 22 2 4 2" xfId="20266" xr:uid="{00000000-0005-0000-0000-00002B4F0000}"/>
    <cellStyle name="Normal 22 2 4 2 2" xfId="20267" xr:uid="{00000000-0005-0000-0000-00002C4F0000}"/>
    <cellStyle name="Normal 22 2 4 2 2 2" xfId="20268" xr:uid="{00000000-0005-0000-0000-00002D4F0000}"/>
    <cellStyle name="Normal 22 2 4 2 2 2 2" xfId="20269" xr:uid="{00000000-0005-0000-0000-00002E4F0000}"/>
    <cellStyle name="Normal 22 2 4 2 2 3" xfId="20270" xr:uid="{00000000-0005-0000-0000-00002F4F0000}"/>
    <cellStyle name="Normal 22 2 4 2 3" xfId="20271" xr:uid="{00000000-0005-0000-0000-0000304F0000}"/>
    <cellStyle name="Normal 22 2 4 2 3 2" xfId="20272" xr:uid="{00000000-0005-0000-0000-0000314F0000}"/>
    <cellStyle name="Normal 22 2 4 2 3 2 2" xfId="20273" xr:uid="{00000000-0005-0000-0000-0000324F0000}"/>
    <cellStyle name="Normal 22 2 4 2 3 3" xfId="20274" xr:uid="{00000000-0005-0000-0000-0000334F0000}"/>
    <cellStyle name="Normal 22 2 4 2 4" xfId="20275" xr:uid="{00000000-0005-0000-0000-0000344F0000}"/>
    <cellStyle name="Normal 22 2 4 2 4 2" xfId="20276" xr:uid="{00000000-0005-0000-0000-0000354F0000}"/>
    <cellStyle name="Normal 22 2 4 2 4 2 2" xfId="20277" xr:uid="{00000000-0005-0000-0000-0000364F0000}"/>
    <cellStyle name="Normal 22 2 4 2 4 3" xfId="20278" xr:uid="{00000000-0005-0000-0000-0000374F0000}"/>
    <cellStyle name="Normal 22 2 4 2 5" xfId="20279" xr:uid="{00000000-0005-0000-0000-0000384F0000}"/>
    <cellStyle name="Normal 22 2 4 2 5 2" xfId="20280" xr:uid="{00000000-0005-0000-0000-0000394F0000}"/>
    <cellStyle name="Normal 22 2 4 2 6" xfId="20281" xr:uid="{00000000-0005-0000-0000-00003A4F0000}"/>
    <cellStyle name="Normal 22 2 4 2 6 2" xfId="20282" xr:uid="{00000000-0005-0000-0000-00003B4F0000}"/>
    <cellStyle name="Normal 22 2 4 2 7" xfId="20283" xr:uid="{00000000-0005-0000-0000-00003C4F0000}"/>
    <cellStyle name="Normal 22 2 4 3" xfId="20284" xr:uid="{00000000-0005-0000-0000-00003D4F0000}"/>
    <cellStyle name="Normal 22 2 4 3 2" xfId="20285" xr:uid="{00000000-0005-0000-0000-00003E4F0000}"/>
    <cellStyle name="Normal 22 2 4 3 2 2" xfId="20286" xr:uid="{00000000-0005-0000-0000-00003F4F0000}"/>
    <cellStyle name="Normal 22 2 4 3 2 2 2" xfId="20287" xr:uid="{00000000-0005-0000-0000-0000404F0000}"/>
    <cellStyle name="Normal 22 2 4 3 2 3" xfId="20288" xr:uid="{00000000-0005-0000-0000-0000414F0000}"/>
    <cellStyle name="Normal 22 2 4 3 3" xfId="20289" xr:uid="{00000000-0005-0000-0000-0000424F0000}"/>
    <cellStyle name="Normal 22 2 4 3 3 2" xfId="20290" xr:uid="{00000000-0005-0000-0000-0000434F0000}"/>
    <cellStyle name="Normal 22 2 4 3 3 2 2" xfId="20291" xr:uid="{00000000-0005-0000-0000-0000444F0000}"/>
    <cellStyle name="Normal 22 2 4 3 3 3" xfId="20292" xr:uid="{00000000-0005-0000-0000-0000454F0000}"/>
    <cellStyle name="Normal 22 2 4 3 4" xfId="20293" xr:uid="{00000000-0005-0000-0000-0000464F0000}"/>
    <cellStyle name="Normal 22 2 4 3 4 2" xfId="20294" xr:uid="{00000000-0005-0000-0000-0000474F0000}"/>
    <cellStyle name="Normal 22 2 4 3 4 2 2" xfId="20295" xr:uid="{00000000-0005-0000-0000-0000484F0000}"/>
    <cellStyle name="Normal 22 2 4 3 4 3" xfId="20296" xr:uid="{00000000-0005-0000-0000-0000494F0000}"/>
    <cellStyle name="Normal 22 2 4 3 5" xfId="20297" xr:uid="{00000000-0005-0000-0000-00004A4F0000}"/>
    <cellStyle name="Normal 22 2 4 3 5 2" xfId="20298" xr:uid="{00000000-0005-0000-0000-00004B4F0000}"/>
    <cellStyle name="Normal 22 2 4 3 6" xfId="20299" xr:uid="{00000000-0005-0000-0000-00004C4F0000}"/>
    <cellStyle name="Normal 22 2 4 3 6 2" xfId="20300" xr:uid="{00000000-0005-0000-0000-00004D4F0000}"/>
    <cellStyle name="Normal 22 2 4 3 7" xfId="20301" xr:uid="{00000000-0005-0000-0000-00004E4F0000}"/>
    <cellStyle name="Normal 22 2 4 4" xfId="20302" xr:uid="{00000000-0005-0000-0000-00004F4F0000}"/>
    <cellStyle name="Normal 22 2 4 4 2" xfId="20303" xr:uid="{00000000-0005-0000-0000-0000504F0000}"/>
    <cellStyle name="Normal 22 2 4 4 2 2" xfId="20304" xr:uid="{00000000-0005-0000-0000-0000514F0000}"/>
    <cellStyle name="Normal 22 2 4 4 3" xfId="20305" xr:uid="{00000000-0005-0000-0000-0000524F0000}"/>
    <cellStyle name="Normal 22 2 4 5" xfId="20306" xr:uid="{00000000-0005-0000-0000-0000534F0000}"/>
    <cellStyle name="Normal 22 2 4 5 2" xfId="20307" xr:uid="{00000000-0005-0000-0000-0000544F0000}"/>
    <cellStyle name="Normal 22 2 4 5 2 2" xfId="20308" xr:uid="{00000000-0005-0000-0000-0000554F0000}"/>
    <cellStyle name="Normal 22 2 4 5 3" xfId="20309" xr:uid="{00000000-0005-0000-0000-0000564F0000}"/>
    <cellStyle name="Normal 22 2 4 6" xfId="20310" xr:uid="{00000000-0005-0000-0000-0000574F0000}"/>
    <cellStyle name="Normal 22 2 4 6 2" xfId="20311" xr:uid="{00000000-0005-0000-0000-0000584F0000}"/>
    <cellStyle name="Normal 22 2 4 6 2 2" xfId="20312" xr:uid="{00000000-0005-0000-0000-0000594F0000}"/>
    <cellStyle name="Normal 22 2 4 6 3" xfId="20313" xr:uid="{00000000-0005-0000-0000-00005A4F0000}"/>
    <cellStyle name="Normal 22 2 4 7" xfId="20314" xr:uid="{00000000-0005-0000-0000-00005B4F0000}"/>
    <cellStyle name="Normal 22 2 4 7 2" xfId="20315" xr:uid="{00000000-0005-0000-0000-00005C4F0000}"/>
    <cellStyle name="Normal 22 2 4 8" xfId="20316" xr:uid="{00000000-0005-0000-0000-00005D4F0000}"/>
    <cellStyle name="Normal 22 2 4 8 2" xfId="20317" xr:uid="{00000000-0005-0000-0000-00005E4F0000}"/>
    <cellStyle name="Normal 22 2 4 9" xfId="20318" xr:uid="{00000000-0005-0000-0000-00005F4F0000}"/>
    <cellStyle name="Normal 22 2 5" xfId="20319" xr:uid="{00000000-0005-0000-0000-0000604F0000}"/>
    <cellStyle name="Normal 22 2 5 2" xfId="20320" xr:uid="{00000000-0005-0000-0000-0000614F0000}"/>
    <cellStyle name="Normal 22 2 5 2 2" xfId="20321" xr:uid="{00000000-0005-0000-0000-0000624F0000}"/>
    <cellStyle name="Normal 22 2 5 2 2 2" xfId="20322" xr:uid="{00000000-0005-0000-0000-0000634F0000}"/>
    <cellStyle name="Normal 22 2 5 2 2 2 2" xfId="20323" xr:uid="{00000000-0005-0000-0000-0000644F0000}"/>
    <cellStyle name="Normal 22 2 5 2 2 3" xfId="20324" xr:uid="{00000000-0005-0000-0000-0000654F0000}"/>
    <cellStyle name="Normal 22 2 5 2 3" xfId="20325" xr:uid="{00000000-0005-0000-0000-0000664F0000}"/>
    <cellStyle name="Normal 22 2 5 2 3 2" xfId="20326" xr:uid="{00000000-0005-0000-0000-0000674F0000}"/>
    <cellStyle name="Normal 22 2 5 2 3 2 2" xfId="20327" xr:uid="{00000000-0005-0000-0000-0000684F0000}"/>
    <cellStyle name="Normal 22 2 5 2 3 3" xfId="20328" xr:uid="{00000000-0005-0000-0000-0000694F0000}"/>
    <cellStyle name="Normal 22 2 5 2 4" xfId="20329" xr:uid="{00000000-0005-0000-0000-00006A4F0000}"/>
    <cellStyle name="Normal 22 2 5 2 4 2" xfId="20330" xr:uid="{00000000-0005-0000-0000-00006B4F0000}"/>
    <cellStyle name="Normal 22 2 5 2 4 2 2" xfId="20331" xr:uid="{00000000-0005-0000-0000-00006C4F0000}"/>
    <cellStyle name="Normal 22 2 5 2 4 3" xfId="20332" xr:uid="{00000000-0005-0000-0000-00006D4F0000}"/>
    <cellStyle name="Normal 22 2 5 2 5" xfId="20333" xr:uid="{00000000-0005-0000-0000-00006E4F0000}"/>
    <cellStyle name="Normal 22 2 5 2 5 2" xfId="20334" xr:uid="{00000000-0005-0000-0000-00006F4F0000}"/>
    <cellStyle name="Normal 22 2 5 2 6" xfId="20335" xr:uid="{00000000-0005-0000-0000-0000704F0000}"/>
    <cellStyle name="Normal 22 2 5 2 6 2" xfId="20336" xr:uid="{00000000-0005-0000-0000-0000714F0000}"/>
    <cellStyle name="Normal 22 2 5 2 7" xfId="20337" xr:uid="{00000000-0005-0000-0000-0000724F0000}"/>
    <cellStyle name="Normal 22 2 5 3" xfId="20338" xr:uid="{00000000-0005-0000-0000-0000734F0000}"/>
    <cellStyle name="Normal 22 2 5 3 2" xfId="20339" xr:uid="{00000000-0005-0000-0000-0000744F0000}"/>
    <cellStyle name="Normal 22 2 5 3 2 2" xfId="20340" xr:uid="{00000000-0005-0000-0000-0000754F0000}"/>
    <cellStyle name="Normal 22 2 5 3 3" xfId="20341" xr:uid="{00000000-0005-0000-0000-0000764F0000}"/>
    <cellStyle name="Normal 22 2 5 4" xfId="20342" xr:uid="{00000000-0005-0000-0000-0000774F0000}"/>
    <cellStyle name="Normal 22 2 5 4 2" xfId="20343" xr:uid="{00000000-0005-0000-0000-0000784F0000}"/>
    <cellStyle name="Normal 22 2 5 4 2 2" xfId="20344" xr:uid="{00000000-0005-0000-0000-0000794F0000}"/>
    <cellStyle name="Normal 22 2 5 4 3" xfId="20345" xr:uid="{00000000-0005-0000-0000-00007A4F0000}"/>
    <cellStyle name="Normal 22 2 5 5" xfId="20346" xr:uid="{00000000-0005-0000-0000-00007B4F0000}"/>
    <cellStyle name="Normal 22 2 5 5 2" xfId="20347" xr:uid="{00000000-0005-0000-0000-00007C4F0000}"/>
    <cellStyle name="Normal 22 2 5 5 2 2" xfId="20348" xr:uid="{00000000-0005-0000-0000-00007D4F0000}"/>
    <cellStyle name="Normal 22 2 5 5 3" xfId="20349" xr:uid="{00000000-0005-0000-0000-00007E4F0000}"/>
    <cellStyle name="Normal 22 2 5 6" xfId="20350" xr:uid="{00000000-0005-0000-0000-00007F4F0000}"/>
    <cellStyle name="Normal 22 2 5 6 2" xfId="20351" xr:uid="{00000000-0005-0000-0000-0000804F0000}"/>
    <cellStyle name="Normal 22 2 5 7" xfId="20352" xr:uid="{00000000-0005-0000-0000-0000814F0000}"/>
    <cellStyle name="Normal 22 2 5 7 2" xfId="20353" xr:uid="{00000000-0005-0000-0000-0000824F0000}"/>
    <cellStyle name="Normal 22 2 5 8" xfId="20354" xr:uid="{00000000-0005-0000-0000-0000834F0000}"/>
    <cellStyle name="Normal 22 2 6" xfId="20355" xr:uid="{00000000-0005-0000-0000-0000844F0000}"/>
    <cellStyle name="Normal 22 2 6 2" xfId="20356" xr:uid="{00000000-0005-0000-0000-0000854F0000}"/>
    <cellStyle name="Normal 22 2 6 2 2" xfId="20357" xr:uid="{00000000-0005-0000-0000-0000864F0000}"/>
    <cellStyle name="Normal 22 2 6 2 2 2" xfId="20358" xr:uid="{00000000-0005-0000-0000-0000874F0000}"/>
    <cellStyle name="Normal 22 2 6 2 3" xfId="20359" xr:uid="{00000000-0005-0000-0000-0000884F0000}"/>
    <cellStyle name="Normal 22 2 6 3" xfId="20360" xr:uid="{00000000-0005-0000-0000-0000894F0000}"/>
    <cellStyle name="Normal 22 2 6 3 2" xfId="20361" xr:uid="{00000000-0005-0000-0000-00008A4F0000}"/>
    <cellStyle name="Normal 22 2 6 3 2 2" xfId="20362" xr:uid="{00000000-0005-0000-0000-00008B4F0000}"/>
    <cellStyle name="Normal 22 2 6 3 3" xfId="20363" xr:uid="{00000000-0005-0000-0000-00008C4F0000}"/>
    <cellStyle name="Normal 22 2 6 4" xfId="20364" xr:uid="{00000000-0005-0000-0000-00008D4F0000}"/>
    <cellStyle name="Normal 22 2 6 4 2" xfId="20365" xr:uid="{00000000-0005-0000-0000-00008E4F0000}"/>
    <cellStyle name="Normal 22 2 6 4 2 2" xfId="20366" xr:uid="{00000000-0005-0000-0000-00008F4F0000}"/>
    <cellStyle name="Normal 22 2 6 4 3" xfId="20367" xr:uid="{00000000-0005-0000-0000-0000904F0000}"/>
    <cellStyle name="Normal 22 2 6 5" xfId="20368" xr:uid="{00000000-0005-0000-0000-0000914F0000}"/>
    <cellStyle name="Normal 22 2 6 5 2" xfId="20369" xr:uid="{00000000-0005-0000-0000-0000924F0000}"/>
    <cellStyle name="Normal 22 2 6 6" xfId="20370" xr:uid="{00000000-0005-0000-0000-0000934F0000}"/>
    <cellStyle name="Normal 22 2 6 6 2" xfId="20371" xr:uid="{00000000-0005-0000-0000-0000944F0000}"/>
    <cellStyle name="Normal 22 2 6 7" xfId="20372" xr:uid="{00000000-0005-0000-0000-0000954F0000}"/>
    <cellStyle name="Normal 22 2 7" xfId="20373" xr:uid="{00000000-0005-0000-0000-0000964F0000}"/>
    <cellStyle name="Normal 22 2 7 2" xfId="20374" xr:uid="{00000000-0005-0000-0000-0000974F0000}"/>
    <cellStyle name="Normal 22 2 7 2 2" xfId="20375" xr:uid="{00000000-0005-0000-0000-0000984F0000}"/>
    <cellStyle name="Normal 22 2 7 2 2 2" xfId="20376" xr:uid="{00000000-0005-0000-0000-0000994F0000}"/>
    <cellStyle name="Normal 22 2 7 2 3" xfId="20377" xr:uid="{00000000-0005-0000-0000-00009A4F0000}"/>
    <cellStyle name="Normal 22 2 7 3" xfId="20378" xr:uid="{00000000-0005-0000-0000-00009B4F0000}"/>
    <cellStyle name="Normal 22 2 7 3 2" xfId="20379" xr:uid="{00000000-0005-0000-0000-00009C4F0000}"/>
    <cellStyle name="Normal 22 2 7 3 2 2" xfId="20380" xr:uid="{00000000-0005-0000-0000-00009D4F0000}"/>
    <cellStyle name="Normal 22 2 7 3 3" xfId="20381" xr:uid="{00000000-0005-0000-0000-00009E4F0000}"/>
    <cellStyle name="Normal 22 2 7 4" xfId="20382" xr:uid="{00000000-0005-0000-0000-00009F4F0000}"/>
    <cellStyle name="Normal 22 2 7 4 2" xfId="20383" xr:uid="{00000000-0005-0000-0000-0000A04F0000}"/>
    <cellStyle name="Normal 22 2 7 4 2 2" xfId="20384" xr:uid="{00000000-0005-0000-0000-0000A14F0000}"/>
    <cellStyle name="Normal 22 2 7 4 3" xfId="20385" xr:uid="{00000000-0005-0000-0000-0000A24F0000}"/>
    <cellStyle name="Normal 22 2 7 5" xfId="20386" xr:uid="{00000000-0005-0000-0000-0000A34F0000}"/>
    <cellStyle name="Normal 22 2 7 5 2" xfId="20387" xr:uid="{00000000-0005-0000-0000-0000A44F0000}"/>
    <cellStyle name="Normal 22 2 7 6" xfId="20388" xr:uid="{00000000-0005-0000-0000-0000A54F0000}"/>
    <cellStyle name="Normal 22 2 7 6 2" xfId="20389" xr:uid="{00000000-0005-0000-0000-0000A64F0000}"/>
    <cellStyle name="Normal 22 2 7 7" xfId="20390" xr:uid="{00000000-0005-0000-0000-0000A74F0000}"/>
    <cellStyle name="Normal 22 2 8" xfId="20391" xr:uid="{00000000-0005-0000-0000-0000A84F0000}"/>
    <cellStyle name="Normal 22 2 8 2" xfId="20392" xr:uid="{00000000-0005-0000-0000-0000A94F0000}"/>
    <cellStyle name="Normal 22 2 8 2 2" xfId="20393" xr:uid="{00000000-0005-0000-0000-0000AA4F0000}"/>
    <cellStyle name="Normal 22 2 8 3" xfId="20394" xr:uid="{00000000-0005-0000-0000-0000AB4F0000}"/>
    <cellStyle name="Normal 22 2 9" xfId="20395" xr:uid="{00000000-0005-0000-0000-0000AC4F0000}"/>
    <cellStyle name="Normal 22 2 9 2" xfId="20396" xr:uid="{00000000-0005-0000-0000-0000AD4F0000}"/>
    <cellStyle name="Normal 22 2 9 2 2" xfId="20397" xr:uid="{00000000-0005-0000-0000-0000AE4F0000}"/>
    <cellStyle name="Normal 22 2 9 3" xfId="20398" xr:uid="{00000000-0005-0000-0000-0000AF4F0000}"/>
    <cellStyle name="Normal 22 2_Confidential Information" xfId="20399" xr:uid="{00000000-0005-0000-0000-0000B04F0000}"/>
    <cellStyle name="Normal 22 3" xfId="20400" xr:uid="{00000000-0005-0000-0000-0000B14F0000}"/>
    <cellStyle name="Normal 22 3 10" xfId="20401" xr:uid="{00000000-0005-0000-0000-0000B24F0000}"/>
    <cellStyle name="Normal 22 3 10 2" xfId="20402" xr:uid="{00000000-0005-0000-0000-0000B34F0000}"/>
    <cellStyle name="Normal 22 3 11" xfId="20403" xr:uid="{00000000-0005-0000-0000-0000B44F0000}"/>
    <cellStyle name="Normal 22 3 2" xfId="20404" xr:uid="{00000000-0005-0000-0000-0000B54F0000}"/>
    <cellStyle name="Normal 22 3 2 2" xfId="20405" xr:uid="{00000000-0005-0000-0000-0000B64F0000}"/>
    <cellStyle name="Normal 22 3 2 2 2" xfId="20406" xr:uid="{00000000-0005-0000-0000-0000B74F0000}"/>
    <cellStyle name="Normal 22 3 2 2 2 2" xfId="20407" xr:uid="{00000000-0005-0000-0000-0000B84F0000}"/>
    <cellStyle name="Normal 22 3 2 2 2 2 2" xfId="20408" xr:uid="{00000000-0005-0000-0000-0000B94F0000}"/>
    <cellStyle name="Normal 22 3 2 2 2 3" xfId="20409" xr:uid="{00000000-0005-0000-0000-0000BA4F0000}"/>
    <cellStyle name="Normal 22 3 2 2 3" xfId="20410" xr:uid="{00000000-0005-0000-0000-0000BB4F0000}"/>
    <cellStyle name="Normal 22 3 2 2 3 2" xfId="20411" xr:uid="{00000000-0005-0000-0000-0000BC4F0000}"/>
    <cellStyle name="Normal 22 3 2 2 3 2 2" xfId="20412" xr:uid="{00000000-0005-0000-0000-0000BD4F0000}"/>
    <cellStyle name="Normal 22 3 2 2 3 3" xfId="20413" xr:uid="{00000000-0005-0000-0000-0000BE4F0000}"/>
    <cellStyle name="Normal 22 3 2 2 4" xfId="20414" xr:uid="{00000000-0005-0000-0000-0000BF4F0000}"/>
    <cellStyle name="Normal 22 3 2 2 4 2" xfId="20415" xr:uid="{00000000-0005-0000-0000-0000C04F0000}"/>
    <cellStyle name="Normal 22 3 2 2 4 2 2" xfId="20416" xr:uid="{00000000-0005-0000-0000-0000C14F0000}"/>
    <cellStyle name="Normal 22 3 2 2 4 3" xfId="20417" xr:uid="{00000000-0005-0000-0000-0000C24F0000}"/>
    <cellStyle name="Normal 22 3 2 2 5" xfId="20418" xr:uid="{00000000-0005-0000-0000-0000C34F0000}"/>
    <cellStyle name="Normal 22 3 2 2 5 2" xfId="20419" xr:uid="{00000000-0005-0000-0000-0000C44F0000}"/>
    <cellStyle name="Normal 22 3 2 2 6" xfId="20420" xr:uid="{00000000-0005-0000-0000-0000C54F0000}"/>
    <cellStyle name="Normal 22 3 2 2 6 2" xfId="20421" xr:uid="{00000000-0005-0000-0000-0000C64F0000}"/>
    <cellStyle name="Normal 22 3 2 2 7" xfId="20422" xr:uid="{00000000-0005-0000-0000-0000C74F0000}"/>
    <cellStyle name="Normal 22 3 2 3" xfId="20423" xr:uid="{00000000-0005-0000-0000-0000C84F0000}"/>
    <cellStyle name="Normal 22 3 2 3 2" xfId="20424" xr:uid="{00000000-0005-0000-0000-0000C94F0000}"/>
    <cellStyle name="Normal 22 3 2 3 2 2" xfId="20425" xr:uid="{00000000-0005-0000-0000-0000CA4F0000}"/>
    <cellStyle name="Normal 22 3 2 3 2 2 2" xfId="20426" xr:uid="{00000000-0005-0000-0000-0000CB4F0000}"/>
    <cellStyle name="Normal 22 3 2 3 2 3" xfId="20427" xr:uid="{00000000-0005-0000-0000-0000CC4F0000}"/>
    <cellStyle name="Normal 22 3 2 3 3" xfId="20428" xr:uid="{00000000-0005-0000-0000-0000CD4F0000}"/>
    <cellStyle name="Normal 22 3 2 3 3 2" xfId="20429" xr:uid="{00000000-0005-0000-0000-0000CE4F0000}"/>
    <cellStyle name="Normal 22 3 2 3 3 2 2" xfId="20430" xr:uid="{00000000-0005-0000-0000-0000CF4F0000}"/>
    <cellStyle name="Normal 22 3 2 3 3 3" xfId="20431" xr:uid="{00000000-0005-0000-0000-0000D04F0000}"/>
    <cellStyle name="Normal 22 3 2 3 4" xfId="20432" xr:uid="{00000000-0005-0000-0000-0000D14F0000}"/>
    <cellStyle name="Normal 22 3 2 3 4 2" xfId="20433" xr:uid="{00000000-0005-0000-0000-0000D24F0000}"/>
    <cellStyle name="Normal 22 3 2 3 4 2 2" xfId="20434" xr:uid="{00000000-0005-0000-0000-0000D34F0000}"/>
    <cellStyle name="Normal 22 3 2 3 4 3" xfId="20435" xr:uid="{00000000-0005-0000-0000-0000D44F0000}"/>
    <cellStyle name="Normal 22 3 2 3 5" xfId="20436" xr:uid="{00000000-0005-0000-0000-0000D54F0000}"/>
    <cellStyle name="Normal 22 3 2 3 5 2" xfId="20437" xr:uid="{00000000-0005-0000-0000-0000D64F0000}"/>
    <cellStyle name="Normal 22 3 2 3 6" xfId="20438" xr:uid="{00000000-0005-0000-0000-0000D74F0000}"/>
    <cellStyle name="Normal 22 3 2 3 6 2" xfId="20439" xr:uid="{00000000-0005-0000-0000-0000D84F0000}"/>
    <cellStyle name="Normal 22 3 2 3 7" xfId="20440" xr:uid="{00000000-0005-0000-0000-0000D94F0000}"/>
    <cellStyle name="Normal 22 3 2 4" xfId="20441" xr:uid="{00000000-0005-0000-0000-0000DA4F0000}"/>
    <cellStyle name="Normal 22 3 2 4 2" xfId="20442" xr:uid="{00000000-0005-0000-0000-0000DB4F0000}"/>
    <cellStyle name="Normal 22 3 2 4 2 2" xfId="20443" xr:uid="{00000000-0005-0000-0000-0000DC4F0000}"/>
    <cellStyle name="Normal 22 3 2 4 3" xfId="20444" xr:uid="{00000000-0005-0000-0000-0000DD4F0000}"/>
    <cellStyle name="Normal 22 3 2 5" xfId="20445" xr:uid="{00000000-0005-0000-0000-0000DE4F0000}"/>
    <cellStyle name="Normal 22 3 2 5 2" xfId="20446" xr:uid="{00000000-0005-0000-0000-0000DF4F0000}"/>
    <cellStyle name="Normal 22 3 2 5 2 2" xfId="20447" xr:uid="{00000000-0005-0000-0000-0000E04F0000}"/>
    <cellStyle name="Normal 22 3 2 5 3" xfId="20448" xr:uid="{00000000-0005-0000-0000-0000E14F0000}"/>
    <cellStyle name="Normal 22 3 2 6" xfId="20449" xr:uid="{00000000-0005-0000-0000-0000E24F0000}"/>
    <cellStyle name="Normal 22 3 2 6 2" xfId="20450" xr:uid="{00000000-0005-0000-0000-0000E34F0000}"/>
    <cellStyle name="Normal 22 3 2 6 2 2" xfId="20451" xr:uid="{00000000-0005-0000-0000-0000E44F0000}"/>
    <cellStyle name="Normal 22 3 2 6 3" xfId="20452" xr:uid="{00000000-0005-0000-0000-0000E54F0000}"/>
    <cellStyle name="Normal 22 3 2 7" xfId="20453" xr:uid="{00000000-0005-0000-0000-0000E64F0000}"/>
    <cellStyle name="Normal 22 3 2 7 2" xfId="20454" xr:uid="{00000000-0005-0000-0000-0000E74F0000}"/>
    <cellStyle name="Normal 22 3 2 8" xfId="20455" xr:uid="{00000000-0005-0000-0000-0000E84F0000}"/>
    <cellStyle name="Normal 22 3 2 8 2" xfId="20456" xr:uid="{00000000-0005-0000-0000-0000E94F0000}"/>
    <cellStyle name="Normal 22 3 2 9" xfId="20457" xr:uid="{00000000-0005-0000-0000-0000EA4F0000}"/>
    <cellStyle name="Normal 22 3 3" xfId="20458" xr:uid="{00000000-0005-0000-0000-0000EB4F0000}"/>
    <cellStyle name="Normal 22 3 3 2" xfId="20459" xr:uid="{00000000-0005-0000-0000-0000EC4F0000}"/>
    <cellStyle name="Normal 22 3 3 2 2" xfId="20460" xr:uid="{00000000-0005-0000-0000-0000ED4F0000}"/>
    <cellStyle name="Normal 22 3 3 2 2 2" xfId="20461" xr:uid="{00000000-0005-0000-0000-0000EE4F0000}"/>
    <cellStyle name="Normal 22 3 3 2 2 2 2" xfId="20462" xr:uid="{00000000-0005-0000-0000-0000EF4F0000}"/>
    <cellStyle name="Normal 22 3 3 2 2 3" xfId="20463" xr:uid="{00000000-0005-0000-0000-0000F04F0000}"/>
    <cellStyle name="Normal 22 3 3 2 3" xfId="20464" xr:uid="{00000000-0005-0000-0000-0000F14F0000}"/>
    <cellStyle name="Normal 22 3 3 2 3 2" xfId="20465" xr:uid="{00000000-0005-0000-0000-0000F24F0000}"/>
    <cellStyle name="Normal 22 3 3 2 3 2 2" xfId="20466" xr:uid="{00000000-0005-0000-0000-0000F34F0000}"/>
    <cellStyle name="Normal 22 3 3 2 3 3" xfId="20467" xr:uid="{00000000-0005-0000-0000-0000F44F0000}"/>
    <cellStyle name="Normal 22 3 3 2 4" xfId="20468" xr:uid="{00000000-0005-0000-0000-0000F54F0000}"/>
    <cellStyle name="Normal 22 3 3 2 4 2" xfId="20469" xr:uid="{00000000-0005-0000-0000-0000F64F0000}"/>
    <cellStyle name="Normal 22 3 3 2 4 2 2" xfId="20470" xr:uid="{00000000-0005-0000-0000-0000F74F0000}"/>
    <cellStyle name="Normal 22 3 3 2 4 3" xfId="20471" xr:uid="{00000000-0005-0000-0000-0000F84F0000}"/>
    <cellStyle name="Normal 22 3 3 2 5" xfId="20472" xr:uid="{00000000-0005-0000-0000-0000F94F0000}"/>
    <cellStyle name="Normal 22 3 3 2 5 2" xfId="20473" xr:uid="{00000000-0005-0000-0000-0000FA4F0000}"/>
    <cellStyle name="Normal 22 3 3 2 6" xfId="20474" xr:uid="{00000000-0005-0000-0000-0000FB4F0000}"/>
    <cellStyle name="Normal 22 3 3 2 6 2" xfId="20475" xr:uid="{00000000-0005-0000-0000-0000FC4F0000}"/>
    <cellStyle name="Normal 22 3 3 2 7" xfId="20476" xr:uid="{00000000-0005-0000-0000-0000FD4F0000}"/>
    <cellStyle name="Normal 22 3 3 3" xfId="20477" xr:uid="{00000000-0005-0000-0000-0000FE4F0000}"/>
    <cellStyle name="Normal 22 3 3 3 2" xfId="20478" xr:uid="{00000000-0005-0000-0000-0000FF4F0000}"/>
    <cellStyle name="Normal 22 3 3 3 2 2" xfId="20479" xr:uid="{00000000-0005-0000-0000-000000500000}"/>
    <cellStyle name="Normal 22 3 3 3 3" xfId="20480" xr:uid="{00000000-0005-0000-0000-000001500000}"/>
    <cellStyle name="Normal 22 3 3 4" xfId="20481" xr:uid="{00000000-0005-0000-0000-000002500000}"/>
    <cellStyle name="Normal 22 3 3 4 2" xfId="20482" xr:uid="{00000000-0005-0000-0000-000003500000}"/>
    <cellStyle name="Normal 22 3 3 4 2 2" xfId="20483" xr:uid="{00000000-0005-0000-0000-000004500000}"/>
    <cellStyle name="Normal 22 3 3 4 3" xfId="20484" xr:uid="{00000000-0005-0000-0000-000005500000}"/>
    <cellStyle name="Normal 22 3 3 5" xfId="20485" xr:uid="{00000000-0005-0000-0000-000006500000}"/>
    <cellStyle name="Normal 22 3 3 5 2" xfId="20486" xr:uid="{00000000-0005-0000-0000-000007500000}"/>
    <cellStyle name="Normal 22 3 3 5 2 2" xfId="20487" xr:uid="{00000000-0005-0000-0000-000008500000}"/>
    <cellStyle name="Normal 22 3 3 5 3" xfId="20488" xr:uid="{00000000-0005-0000-0000-000009500000}"/>
    <cellStyle name="Normal 22 3 3 6" xfId="20489" xr:uid="{00000000-0005-0000-0000-00000A500000}"/>
    <cellStyle name="Normal 22 3 3 6 2" xfId="20490" xr:uid="{00000000-0005-0000-0000-00000B500000}"/>
    <cellStyle name="Normal 22 3 3 7" xfId="20491" xr:uid="{00000000-0005-0000-0000-00000C500000}"/>
    <cellStyle name="Normal 22 3 3 7 2" xfId="20492" xr:uid="{00000000-0005-0000-0000-00000D500000}"/>
    <cellStyle name="Normal 22 3 3 8" xfId="20493" xr:uid="{00000000-0005-0000-0000-00000E500000}"/>
    <cellStyle name="Normal 22 3 4" xfId="20494" xr:uid="{00000000-0005-0000-0000-00000F500000}"/>
    <cellStyle name="Normal 22 3 4 2" xfId="20495" xr:uid="{00000000-0005-0000-0000-000010500000}"/>
    <cellStyle name="Normal 22 3 4 2 2" xfId="20496" xr:uid="{00000000-0005-0000-0000-000011500000}"/>
    <cellStyle name="Normal 22 3 4 2 2 2" xfId="20497" xr:uid="{00000000-0005-0000-0000-000012500000}"/>
    <cellStyle name="Normal 22 3 4 2 3" xfId="20498" xr:uid="{00000000-0005-0000-0000-000013500000}"/>
    <cellStyle name="Normal 22 3 4 3" xfId="20499" xr:uid="{00000000-0005-0000-0000-000014500000}"/>
    <cellStyle name="Normal 22 3 4 3 2" xfId="20500" xr:uid="{00000000-0005-0000-0000-000015500000}"/>
    <cellStyle name="Normal 22 3 4 3 2 2" xfId="20501" xr:uid="{00000000-0005-0000-0000-000016500000}"/>
    <cellStyle name="Normal 22 3 4 3 3" xfId="20502" xr:uid="{00000000-0005-0000-0000-000017500000}"/>
    <cellStyle name="Normal 22 3 4 4" xfId="20503" xr:uid="{00000000-0005-0000-0000-000018500000}"/>
    <cellStyle name="Normal 22 3 4 4 2" xfId="20504" xr:uid="{00000000-0005-0000-0000-000019500000}"/>
    <cellStyle name="Normal 22 3 4 4 2 2" xfId="20505" xr:uid="{00000000-0005-0000-0000-00001A500000}"/>
    <cellStyle name="Normal 22 3 4 4 3" xfId="20506" xr:uid="{00000000-0005-0000-0000-00001B500000}"/>
    <cellStyle name="Normal 22 3 4 5" xfId="20507" xr:uid="{00000000-0005-0000-0000-00001C500000}"/>
    <cellStyle name="Normal 22 3 4 5 2" xfId="20508" xr:uid="{00000000-0005-0000-0000-00001D500000}"/>
    <cellStyle name="Normal 22 3 4 6" xfId="20509" xr:uid="{00000000-0005-0000-0000-00001E500000}"/>
    <cellStyle name="Normal 22 3 4 6 2" xfId="20510" xr:uid="{00000000-0005-0000-0000-00001F500000}"/>
    <cellStyle name="Normal 22 3 4 7" xfId="20511" xr:uid="{00000000-0005-0000-0000-000020500000}"/>
    <cellStyle name="Normal 22 3 5" xfId="20512" xr:uid="{00000000-0005-0000-0000-000021500000}"/>
    <cellStyle name="Normal 22 3 5 2" xfId="20513" xr:uid="{00000000-0005-0000-0000-000022500000}"/>
    <cellStyle name="Normal 22 3 5 2 2" xfId="20514" xr:uid="{00000000-0005-0000-0000-000023500000}"/>
    <cellStyle name="Normal 22 3 5 2 2 2" xfId="20515" xr:uid="{00000000-0005-0000-0000-000024500000}"/>
    <cellStyle name="Normal 22 3 5 2 3" xfId="20516" xr:uid="{00000000-0005-0000-0000-000025500000}"/>
    <cellStyle name="Normal 22 3 5 3" xfId="20517" xr:uid="{00000000-0005-0000-0000-000026500000}"/>
    <cellStyle name="Normal 22 3 5 3 2" xfId="20518" xr:uid="{00000000-0005-0000-0000-000027500000}"/>
    <cellStyle name="Normal 22 3 5 3 2 2" xfId="20519" xr:uid="{00000000-0005-0000-0000-000028500000}"/>
    <cellStyle name="Normal 22 3 5 3 3" xfId="20520" xr:uid="{00000000-0005-0000-0000-000029500000}"/>
    <cellStyle name="Normal 22 3 5 4" xfId="20521" xr:uid="{00000000-0005-0000-0000-00002A500000}"/>
    <cellStyle name="Normal 22 3 5 4 2" xfId="20522" xr:uid="{00000000-0005-0000-0000-00002B500000}"/>
    <cellStyle name="Normal 22 3 5 4 2 2" xfId="20523" xr:uid="{00000000-0005-0000-0000-00002C500000}"/>
    <cellStyle name="Normal 22 3 5 4 3" xfId="20524" xr:uid="{00000000-0005-0000-0000-00002D500000}"/>
    <cellStyle name="Normal 22 3 5 5" xfId="20525" xr:uid="{00000000-0005-0000-0000-00002E500000}"/>
    <cellStyle name="Normal 22 3 5 5 2" xfId="20526" xr:uid="{00000000-0005-0000-0000-00002F500000}"/>
    <cellStyle name="Normal 22 3 5 6" xfId="20527" xr:uid="{00000000-0005-0000-0000-000030500000}"/>
    <cellStyle name="Normal 22 3 5 6 2" xfId="20528" xr:uid="{00000000-0005-0000-0000-000031500000}"/>
    <cellStyle name="Normal 22 3 5 7" xfId="20529" xr:uid="{00000000-0005-0000-0000-000032500000}"/>
    <cellStyle name="Normal 22 3 6" xfId="20530" xr:uid="{00000000-0005-0000-0000-000033500000}"/>
    <cellStyle name="Normal 22 3 6 2" xfId="20531" xr:uid="{00000000-0005-0000-0000-000034500000}"/>
    <cellStyle name="Normal 22 3 6 2 2" xfId="20532" xr:uid="{00000000-0005-0000-0000-000035500000}"/>
    <cellStyle name="Normal 22 3 6 3" xfId="20533" xr:uid="{00000000-0005-0000-0000-000036500000}"/>
    <cellStyle name="Normal 22 3 7" xfId="20534" xr:uid="{00000000-0005-0000-0000-000037500000}"/>
    <cellStyle name="Normal 22 3 7 2" xfId="20535" xr:uid="{00000000-0005-0000-0000-000038500000}"/>
    <cellStyle name="Normal 22 3 7 2 2" xfId="20536" xr:uid="{00000000-0005-0000-0000-000039500000}"/>
    <cellStyle name="Normal 22 3 7 3" xfId="20537" xr:uid="{00000000-0005-0000-0000-00003A500000}"/>
    <cellStyle name="Normal 22 3 8" xfId="20538" xr:uid="{00000000-0005-0000-0000-00003B500000}"/>
    <cellStyle name="Normal 22 3 8 2" xfId="20539" xr:uid="{00000000-0005-0000-0000-00003C500000}"/>
    <cellStyle name="Normal 22 3 8 2 2" xfId="20540" xr:uid="{00000000-0005-0000-0000-00003D500000}"/>
    <cellStyle name="Normal 22 3 8 3" xfId="20541" xr:uid="{00000000-0005-0000-0000-00003E500000}"/>
    <cellStyle name="Normal 22 3 9" xfId="20542" xr:uid="{00000000-0005-0000-0000-00003F500000}"/>
    <cellStyle name="Normal 22 3 9 2" xfId="20543" xr:uid="{00000000-0005-0000-0000-000040500000}"/>
    <cellStyle name="Normal 22 4" xfId="20544" xr:uid="{00000000-0005-0000-0000-000041500000}"/>
    <cellStyle name="Normal 22 4 10" xfId="20545" xr:uid="{00000000-0005-0000-0000-000042500000}"/>
    <cellStyle name="Normal 22 4 10 2" xfId="20546" xr:uid="{00000000-0005-0000-0000-000043500000}"/>
    <cellStyle name="Normal 22 4 11" xfId="20547" xr:uid="{00000000-0005-0000-0000-000044500000}"/>
    <cellStyle name="Normal 22 4 2" xfId="20548" xr:uid="{00000000-0005-0000-0000-000045500000}"/>
    <cellStyle name="Normal 22 4 2 2" xfId="20549" xr:uid="{00000000-0005-0000-0000-000046500000}"/>
    <cellStyle name="Normal 22 4 2 2 2" xfId="20550" xr:uid="{00000000-0005-0000-0000-000047500000}"/>
    <cellStyle name="Normal 22 4 2 2 2 2" xfId="20551" xr:uid="{00000000-0005-0000-0000-000048500000}"/>
    <cellStyle name="Normal 22 4 2 2 2 2 2" xfId="20552" xr:uid="{00000000-0005-0000-0000-000049500000}"/>
    <cellStyle name="Normal 22 4 2 2 2 3" xfId="20553" xr:uid="{00000000-0005-0000-0000-00004A500000}"/>
    <cellStyle name="Normal 22 4 2 2 3" xfId="20554" xr:uid="{00000000-0005-0000-0000-00004B500000}"/>
    <cellStyle name="Normal 22 4 2 2 3 2" xfId="20555" xr:uid="{00000000-0005-0000-0000-00004C500000}"/>
    <cellStyle name="Normal 22 4 2 2 3 2 2" xfId="20556" xr:uid="{00000000-0005-0000-0000-00004D500000}"/>
    <cellStyle name="Normal 22 4 2 2 3 3" xfId="20557" xr:uid="{00000000-0005-0000-0000-00004E500000}"/>
    <cellStyle name="Normal 22 4 2 2 4" xfId="20558" xr:uid="{00000000-0005-0000-0000-00004F500000}"/>
    <cellStyle name="Normal 22 4 2 2 4 2" xfId="20559" xr:uid="{00000000-0005-0000-0000-000050500000}"/>
    <cellStyle name="Normal 22 4 2 2 4 2 2" xfId="20560" xr:uid="{00000000-0005-0000-0000-000051500000}"/>
    <cellStyle name="Normal 22 4 2 2 4 3" xfId="20561" xr:uid="{00000000-0005-0000-0000-000052500000}"/>
    <cellStyle name="Normal 22 4 2 2 5" xfId="20562" xr:uid="{00000000-0005-0000-0000-000053500000}"/>
    <cellStyle name="Normal 22 4 2 2 5 2" xfId="20563" xr:uid="{00000000-0005-0000-0000-000054500000}"/>
    <cellStyle name="Normal 22 4 2 2 6" xfId="20564" xr:uid="{00000000-0005-0000-0000-000055500000}"/>
    <cellStyle name="Normal 22 4 2 2 6 2" xfId="20565" xr:uid="{00000000-0005-0000-0000-000056500000}"/>
    <cellStyle name="Normal 22 4 2 2 7" xfId="20566" xr:uid="{00000000-0005-0000-0000-000057500000}"/>
    <cellStyle name="Normal 22 4 2 3" xfId="20567" xr:uid="{00000000-0005-0000-0000-000058500000}"/>
    <cellStyle name="Normal 22 4 2 3 2" xfId="20568" xr:uid="{00000000-0005-0000-0000-000059500000}"/>
    <cellStyle name="Normal 22 4 2 3 2 2" xfId="20569" xr:uid="{00000000-0005-0000-0000-00005A500000}"/>
    <cellStyle name="Normal 22 4 2 3 2 2 2" xfId="20570" xr:uid="{00000000-0005-0000-0000-00005B500000}"/>
    <cellStyle name="Normal 22 4 2 3 2 3" xfId="20571" xr:uid="{00000000-0005-0000-0000-00005C500000}"/>
    <cellStyle name="Normal 22 4 2 3 3" xfId="20572" xr:uid="{00000000-0005-0000-0000-00005D500000}"/>
    <cellStyle name="Normal 22 4 2 3 3 2" xfId="20573" xr:uid="{00000000-0005-0000-0000-00005E500000}"/>
    <cellStyle name="Normal 22 4 2 3 3 2 2" xfId="20574" xr:uid="{00000000-0005-0000-0000-00005F500000}"/>
    <cellStyle name="Normal 22 4 2 3 3 3" xfId="20575" xr:uid="{00000000-0005-0000-0000-000060500000}"/>
    <cellStyle name="Normal 22 4 2 3 4" xfId="20576" xr:uid="{00000000-0005-0000-0000-000061500000}"/>
    <cellStyle name="Normal 22 4 2 3 4 2" xfId="20577" xr:uid="{00000000-0005-0000-0000-000062500000}"/>
    <cellStyle name="Normal 22 4 2 3 4 2 2" xfId="20578" xr:uid="{00000000-0005-0000-0000-000063500000}"/>
    <cellStyle name="Normal 22 4 2 3 4 3" xfId="20579" xr:uid="{00000000-0005-0000-0000-000064500000}"/>
    <cellStyle name="Normal 22 4 2 3 5" xfId="20580" xr:uid="{00000000-0005-0000-0000-000065500000}"/>
    <cellStyle name="Normal 22 4 2 3 5 2" xfId="20581" xr:uid="{00000000-0005-0000-0000-000066500000}"/>
    <cellStyle name="Normal 22 4 2 3 6" xfId="20582" xr:uid="{00000000-0005-0000-0000-000067500000}"/>
    <cellStyle name="Normal 22 4 2 3 6 2" xfId="20583" xr:uid="{00000000-0005-0000-0000-000068500000}"/>
    <cellStyle name="Normal 22 4 2 3 7" xfId="20584" xr:uid="{00000000-0005-0000-0000-000069500000}"/>
    <cellStyle name="Normal 22 4 2 4" xfId="20585" xr:uid="{00000000-0005-0000-0000-00006A500000}"/>
    <cellStyle name="Normal 22 4 2 4 2" xfId="20586" xr:uid="{00000000-0005-0000-0000-00006B500000}"/>
    <cellStyle name="Normal 22 4 2 4 2 2" xfId="20587" xr:uid="{00000000-0005-0000-0000-00006C500000}"/>
    <cellStyle name="Normal 22 4 2 4 3" xfId="20588" xr:uid="{00000000-0005-0000-0000-00006D500000}"/>
    <cellStyle name="Normal 22 4 2 5" xfId="20589" xr:uid="{00000000-0005-0000-0000-00006E500000}"/>
    <cellStyle name="Normal 22 4 2 5 2" xfId="20590" xr:uid="{00000000-0005-0000-0000-00006F500000}"/>
    <cellStyle name="Normal 22 4 2 5 2 2" xfId="20591" xr:uid="{00000000-0005-0000-0000-000070500000}"/>
    <cellStyle name="Normal 22 4 2 5 3" xfId="20592" xr:uid="{00000000-0005-0000-0000-000071500000}"/>
    <cellStyle name="Normal 22 4 2 6" xfId="20593" xr:uid="{00000000-0005-0000-0000-000072500000}"/>
    <cellStyle name="Normal 22 4 2 6 2" xfId="20594" xr:uid="{00000000-0005-0000-0000-000073500000}"/>
    <cellStyle name="Normal 22 4 2 6 2 2" xfId="20595" xr:uid="{00000000-0005-0000-0000-000074500000}"/>
    <cellStyle name="Normal 22 4 2 6 3" xfId="20596" xr:uid="{00000000-0005-0000-0000-000075500000}"/>
    <cellStyle name="Normal 22 4 2 7" xfId="20597" xr:uid="{00000000-0005-0000-0000-000076500000}"/>
    <cellStyle name="Normal 22 4 2 7 2" xfId="20598" xr:uid="{00000000-0005-0000-0000-000077500000}"/>
    <cellStyle name="Normal 22 4 2 8" xfId="20599" xr:uid="{00000000-0005-0000-0000-000078500000}"/>
    <cellStyle name="Normal 22 4 2 8 2" xfId="20600" xr:uid="{00000000-0005-0000-0000-000079500000}"/>
    <cellStyle name="Normal 22 4 2 9" xfId="20601" xr:uid="{00000000-0005-0000-0000-00007A500000}"/>
    <cellStyle name="Normal 22 4 3" xfId="20602" xr:uid="{00000000-0005-0000-0000-00007B500000}"/>
    <cellStyle name="Normal 22 4 3 2" xfId="20603" xr:uid="{00000000-0005-0000-0000-00007C500000}"/>
    <cellStyle name="Normal 22 4 3 2 2" xfId="20604" xr:uid="{00000000-0005-0000-0000-00007D500000}"/>
    <cellStyle name="Normal 22 4 3 2 2 2" xfId="20605" xr:uid="{00000000-0005-0000-0000-00007E500000}"/>
    <cellStyle name="Normal 22 4 3 2 2 2 2" xfId="20606" xr:uid="{00000000-0005-0000-0000-00007F500000}"/>
    <cellStyle name="Normal 22 4 3 2 2 3" xfId="20607" xr:uid="{00000000-0005-0000-0000-000080500000}"/>
    <cellStyle name="Normal 22 4 3 2 3" xfId="20608" xr:uid="{00000000-0005-0000-0000-000081500000}"/>
    <cellStyle name="Normal 22 4 3 2 3 2" xfId="20609" xr:uid="{00000000-0005-0000-0000-000082500000}"/>
    <cellStyle name="Normal 22 4 3 2 3 2 2" xfId="20610" xr:uid="{00000000-0005-0000-0000-000083500000}"/>
    <cellStyle name="Normal 22 4 3 2 3 3" xfId="20611" xr:uid="{00000000-0005-0000-0000-000084500000}"/>
    <cellStyle name="Normal 22 4 3 2 4" xfId="20612" xr:uid="{00000000-0005-0000-0000-000085500000}"/>
    <cellStyle name="Normal 22 4 3 2 4 2" xfId="20613" xr:uid="{00000000-0005-0000-0000-000086500000}"/>
    <cellStyle name="Normal 22 4 3 2 4 2 2" xfId="20614" xr:uid="{00000000-0005-0000-0000-000087500000}"/>
    <cellStyle name="Normal 22 4 3 2 4 3" xfId="20615" xr:uid="{00000000-0005-0000-0000-000088500000}"/>
    <cellStyle name="Normal 22 4 3 2 5" xfId="20616" xr:uid="{00000000-0005-0000-0000-000089500000}"/>
    <cellStyle name="Normal 22 4 3 2 5 2" xfId="20617" xr:uid="{00000000-0005-0000-0000-00008A500000}"/>
    <cellStyle name="Normal 22 4 3 2 6" xfId="20618" xr:uid="{00000000-0005-0000-0000-00008B500000}"/>
    <cellStyle name="Normal 22 4 3 2 6 2" xfId="20619" xr:uid="{00000000-0005-0000-0000-00008C500000}"/>
    <cellStyle name="Normal 22 4 3 2 7" xfId="20620" xr:uid="{00000000-0005-0000-0000-00008D500000}"/>
    <cellStyle name="Normal 22 4 3 3" xfId="20621" xr:uid="{00000000-0005-0000-0000-00008E500000}"/>
    <cellStyle name="Normal 22 4 3 3 2" xfId="20622" xr:uid="{00000000-0005-0000-0000-00008F500000}"/>
    <cellStyle name="Normal 22 4 3 3 2 2" xfId="20623" xr:uid="{00000000-0005-0000-0000-000090500000}"/>
    <cellStyle name="Normal 22 4 3 3 3" xfId="20624" xr:uid="{00000000-0005-0000-0000-000091500000}"/>
    <cellStyle name="Normal 22 4 3 4" xfId="20625" xr:uid="{00000000-0005-0000-0000-000092500000}"/>
    <cellStyle name="Normal 22 4 3 4 2" xfId="20626" xr:uid="{00000000-0005-0000-0000-000093500000}"/>
    <cellStyle name="Normal 22 4 3 4 2 2" xfId="20627" xr:uid="{00000000-0005-0000-0000-000094500000}"/>
    <cellStyle name="Normal 22 4 3 4 3" xfId="20628" xr:uid="{00000000-0005-0000-0000-000095500000}"/>
    <cellStyle name="Normal 22 4 3 5" xfId="20629" xr:uid="{00000000-0005-0000-0000-000096500000}"/>
    <cellStyle name="Normal 22 4 3 5 2" xfId="20630" xr:uid="{00000000-0005-0000-0000-000097500000}"/>
    <cellStyle name="Normal 22 4 3 5 2 2" xfId="20631" xr:uid="{00000000-0005-0000-0000-000098500000}"/>
    <cellStyle name="Normal 22 4 3 5 3" xfId="20632" xr:uid="{00000000-0005-0000-0000-000099500000}"/>
    <cellStyle name="Normal 22 4 3 6" xfId="20633" xr:uid="{00000000-0005-0000-0000-00009A500000}"/>
    <cellStyle name="Normal 22 4 3 6 2" xfId="20634" xr:uid="{00000000-0005-0000-0000-00009B500000}"/>
    <cellStyle name="Normal 22 4 3 7" xfId="20635" xr:uid="{00000000-0005-0000-0000-00009C500000}"/>
    <cellStyle name="Normal 22 4 3 7 2" xfId="20636" xr:uid="{00000000-0005-0000-0000-00009D500000}"/>
    <cellStyle name="Normal 22 4 3 8" xfId="20637" xr:uid="{00000000-0005-0000-0000-00009E500000}"/>
    <cellStyle name="Normal 22 4 4" xfId="20638" xr:uid="{00000000-0005-0000-0000-00009F500000}"/>
    <cellStyle name="Normal 22 4 4 2" xfId="20639" xr:uid="{00000000-0005-0000-0000-0000A0500000}"/>
    <cellStyle name="Normal 22 4 4 2 2" xfId="20640" xr:uid="{00000000-0005-0000-0000-0000A1500000}"/>
    <cellStyle name="Normal 22 4 4 2 2 2" xfId="20641" xr:uid="{00000000-0005-0000-0000-0000A2500000}"/>
    <cellStyle name="Normal 22 4 4 2 3" xfId="20642" xr:uid="{00000000-0005-0000-0000-0000A3500000}"/>
    <cellStyle name="Normal 22 4 4 3" xfId="20643" xr:uid="{00000000-0005-0000-0000-0000A4500000}"/>
    <cellStyle name="Normal 22 4 4 3 2" xfId="20644" xr:uid="{00000000-0005-0000-0000-0000A5500000}"/>
    <cellStyle name="Normal 22 4 4 3 2 2" xfId="20645" xr:uid="{00000000-0005-0000-0000-0000A6500000}"/>
    <cellStyle name="Normal 22 4 4 3 3" xfId="20646" xr:uid="{00000000-0005-0000-0000-0000A7500000}"/>
    <cellStyle name="Normal 22 4 4 4" xfId="20647" xr:uid="{00000000-0005-0000-0000-0000A8500000}"/>
    <cellStyle name="Normal 22 4 4 4 2" xfId="20648" xr:uid="{00000000-0005-0000-0000-0000A9500000}"/>
    <cellStyle name="Normal 22 4 4 4 2 2" xfId="20649" xr:uid="{00000000-0005-0000-0000-0000AA500000}"/>
    <cellStyle name="Normal 22 4 4 4 3" xfId="20650" xr:uid="{00000000-0005-0000-0000-0000AB500000}"/>
    <cellStyle name="Normal 22 4 4 5" xfId="20651" xr:uid="{00000000-0005-0000-0000-0000AC500000}"/>
    <cellStyle name="Normal 22 4 4 5 2" xfId="20652" xr:uid="{00000000-0005-0000-0000-0000AD500000}"/>
    <cellStyle name="Normal 22 4 4 6" xfId="20653" xr:uid="{00000000-0005-0000-0000-0000AE500000}"/>
    <cellStyle name="Normal 22 4 4 6 2" xfId="20654" xr:uid="{00000000-0005-0000-0000-0000AF500000}"/>
    <cellStyle name="Normal 22 4 4 7" xfId="20655" xr:uid="{00000000-0005-0000-0000-0000B0500000}"/>
    <cellStyle name="Normal 22 4 5" xfId="20656" xr:uid="{00000000-0005-0000-0000-0000B1500000}"/>
    <cellStyle name="Normal 22 4 5 2" xfId="20657" xr:uid="{00000000-0005-0000-0000-0000B2500000}"/>
    <cellStyle name="Normal 22 4 5 2 2" xfId="20658" xr:uid="{00000000-0005-0000-0000-0000B3500000}"/>
    <cellStyle name="Normal 22 4 5 2 2 2" xfId="20659" xr:uid="{00000000-0005-0000-0000-0000B4500000}"/>
    <cellStyle name="Normal 22 4 5 2 3" xfId="20660" xr:uid="{00000000-0005-0000-0000-0000B5500000}"/>
    <cellStyle name="Normal 22 4 5 3" xfId="20661" xr:uid="{00000000-0005-0000-0000-0000B6500000}"/>
    <cellStyle name="Normal 22 4 5 3 2" xfId="20662" xr:uid="{00000000-0005-0000-0000-0000B7500000}"/>
    <cellStyle name="Normal 22 4 5 3 2 2" xfId="20663" xr:uid="{00000000-0005-0000-0000-0000B8500000}"/>
    <cellStyle name="Normal 22 4 5 3 3" xfId="20664" xr:uid="{00000000-0005-0000-0000-0000B9500000}"/>
    <cellStyle name="Normal 22 4 5 4" xfId="20665" xr:uid="{00000000-0005-0000-0000-0000BA500000}"/>
    <cellStyle name="Normal 22 4 5 4 2" xfId="20666" xr:uid="{00000000-0005-0000-0000-0000BB500000}"/>
    <cellStyle name="Normal 22 4 5 4 2 2" xfId="20667" xr:uid="{00000000-0005-0000-0000-0000BC500000}"/>
    <cellStyle name="Normal 22 4 5 4 3" xfId="20668" xr:uid="{00000000-0005-0000-0000-0000BD500000}"/>
    <cellStyle name="Normal 22 4 5 5" xfId="20669" xr:uid="{00000000-0005-0000-0000-0000BE500000}"/>
    <cellStyle name="Normal 22 4 5 5 2" xfId="20670" xr:uid="{00000000-0005-0000-0000-0000BF500000}"/>
    <cellStyle name="Normal 22 4 5 6" xfId="20671" xr:uid="{00000000-0005-0000-0000-0000C0500000}"/>
    <cellStyle name="Normal 22 4 5 6 2" xfId="20672" xr:uid="{00000000-0005-0000-0000-0000C1500000}"/>
    <cellStyle name="Normal 22 4 5 7" xfId="20673" xr:uid="{00000000-0005-0000-0000-0000C2500000}"/>
    <cellStyle name="Normal 22 4 6" xfId="20674" xr:uid="{00000000-0005-0000-0000-0000C3500000}"/>
    <cellStyle name="Normal 22 4 6 2" xfId="20675" xr:uid="{00000000-0005-0000-0000-0000C4500000}"/>
    <cellStyle name="Normal 22 4 6 2 2" xfId="20676" xr:uid="{00000000-0005-0000-0000-0000C5500000}"/>
    <cellStyle name="Normal 22 4 6 3" xfId="20677" xr:uid="{00000000-0005-0000-0000-0000C6500000}"/>
    <cellStyle name="Normal 22 4 7" xfId="20678" xr:uid="{00000000-0005-0000-0000-0000C7500000}"/>
    <cellStyle name="Normal 22 4 7 2" xfId="20679" xr:uid="{00000000-0005-0000-0000-0000C8500000}"/>
    <cellStyle name="Normal 22 4 7 2 2" xfId="20680" xr:uid="{00000000-0005-0000-0000-0000C9500000}"/>
    <cellStyle name="Normal 22 4 7 3" xfId="20681" xr:uid="{00000000-0005-0000-0000-0000CA500000}"/>
    <cellStyle name="Normal 22 4 8" xfId="20682" xr:uid="{00000000-0005-0000-0000-0000CB500000}"/>
    <cellStyle name="Normal 22 4 8 2" xfId="20683" xr:uid="{00000000-0005-0000-0000-0000CC500000}"/>
    <cellStyle name="Normal 22 4 8 2 2" xfId="20684" xr:uid="{00000000-0005-0000-0000-0000CD500000}"/>
    <cellStyle name="Normal 22 4 8 3" xfId="20685" xr:uid="{00000000-0005-0000-0000-0000CE500000}"/>
    <cellStyle name="Normal 22 4 9" xfId="20686" xr:uid="{00000000-0005-0000-0000-0000CF500000}"/>
    <cellStyle name="Normal 22 4 9 2" xfId="20687" xr:uid="{00000000-0005-0000-0000-0000D0500000}"/>
    <cellStyle name="Normal 22 5" xfId="20688" xr:uid="{00000000-0005-0000-0000-0000D1500000}"/>
    <cellStyle name="Normal 22 5 2" xfId="20689" xr:uid="{00000000-0005-0000-0000-0000D2500000}"/>
    <cellStyle name="Normal 22 5 2 2" xfId="20690" xr:uid="{00000000-0005-0000-0000-0000D3500000}"/>
    <cellStyle name="Normal 22 5 2 2 2" xfId="20691" xr:uid="{00000000-0005-0000-0000-0000D4500000}"/>
    <cellStyle name="Normal 22 5 2 2 2 2" xfId="20692" xr:uid="{00000000-0005-0000-0000-0000D5500000}"/>
    <cellStyle name="Normal 22 5 2 2 3" xfId="20693" xr:uid="{00000000-0005-0000-0000-0000D6500000}"/>
    <cellStyle name="Normal 22 5 2 3" xfId="20694" xr:uid="{00000000-0005-0000-0000-0000D7500000}"/>
    <cellStyle name="Normal 22 5 2 3 2" xfId="20695" xr:uid="{00000000-0005-0000-0000-0000D8500000}"/>
    <cellStyle name="Normal 22 5 2 3 2 2" xfId="20696" xr:uid="{00000000-0005-0000-0000-0000D9500000}"/>
    <cellStyle name="Normal 22 5 2 3 3" xfId="20697" xr:uid="{00000000-0005-0000-0000-0000DA500000}"/>
    <cellStyle name="Normal 22 5 2 4" xfId="20698" xr:uid="{00000000-0005-0000-0000-0000DB500000}"/>
    <cellStyle name="Normal 22 5 2 4 2" xfId="20699" xr:uid="{00000000-0005-0000-0000-0000DC500000}"/>
    <cellStyle name="Normal 22 5 2 4 2 2" xfId="20700" xr:uid="{00000000-0005-0000-0000-0000DD500000}"/>
    <cellStyle name="Normal 22 5 2 4 3" xfId="20701" xr:uid="{00000000-0005-0000-0000-0000DE500000}"/>
    <cellStyle name="Normal 22 5 2 5" xfId="20702" xr:uid="{00000000-0005-0000-0000-0000DF500000}"/>
    <cellStyle name="Normal 22 5 2 5 2" xfId="20703" xr:uid="{00000000-0005-0000-0000-0000E0500000}"/>
    <cellStyle name="Normal 22 5 2 6" xfId="20704" xr:uid="{00000000-0005-0000-0000-0000E1500000}"/>
    <cellStyle name="Normal 22 5 2 6 2" xfId="20705" xr:uid="{00000000-0005-0000-0000-0000E2500000}"/>
    <cellStyle name="Normal 22 5 2 7" xfId="20706" xr:uid="{00000000-0005-0000-0000-0000E3500000}"/>
    <cellStyle name="Normal 22 5 3" xfId="20707" xr:uid="{00000000-0005-0000-0000-0000E4500000}"/>
    <cellStyle name="Normal 22 5 3 2" xfId="20708" xr:uid="{00000000-0005-0000-0000-0000E5500000}"/>
    <cellStyle name="Normal 22 5 3 2 2" xfId="20709" xr:uid="{00000000-0005-0000-0000-0000E6500000}"/>
    <cellStyle name="Normal 22 5 3 2 2 2" xfId="20710" xr:uid="{00000000-0005-0000-0000-0000E7500000}"/>
    <cellStyle name="Normal 22 5 3 2 3" xfId="20711" xr:uid="{00000000-0005-0000-0000-0000E8500000}"/>
    <cellStyle name="Normal 22 5 3 3" xfId="20712" xr:uid="{00000000-0005-0000-0000-0000E9500000}"/>
    <cellStyle name="Normal 22 5 3 3 2" xfId="20713" xr:uid="{00000000-0005-0000-0000-0000EA500000}"/>
    <cellStyle name="Normal 22 5 3 3 2 2" xfId="20714" xr:uid="{00000000-0005-0000-0000-0000EB500000}"/>
    <cellStyle name="Normal 22 5 3 3 3" xfId="20715" xr:uid="{00000000-0005-0000-0000-0000EC500000}"/>
    <cellStyle name="Normal 22 5 3 4" xfId="20716" xr:uid="{00000000-0005-0000-0000-0000ED500000}"/>
    <cellStyle name="Normal 22 5 3 4 2" xfId="20717" xr:uid="{00000000-0005-0000-0000-0000EE500000}"/>
    <cellStyle name="Normal 22 5 3 4 2 2" xfId="20718" xr:uid="{00000000-0005-0000-0000-0000EF500000}"/>
    <cellStyle name="Normal 22 5 3 4 3" xfId="20719" xr:uid="{00000000-0005-0000-0000-0000F0500000}"/>
    <cellStyle name="Normal 22 5 3 5" xfId="20720" xr:uid="{00000000-0005-0000-0000-0000F1500000}"/>
    <cellStyle name="Normal 22 5 3 5 2" xfId="20721" xr:uid="{00000000-0005-0000-0000-0000F2500000}"/>
    <cellStyle name="Normal 22 5 3 6" xfId="20722" xr:uid="{00000000-0005-0000-0000-0000F3500000}"/>
    <cellStyle name="Normal 22 5 3 6 2" xfId="20723" xr:uid="{00000000-0005-0000-0000-0000F4500000}"/>
    <cellStyle name="Normal 22 5 3 7" xfId="20724" xr:uid="{00000000-0005-0000-0000-0000F5500000}"/>
    <cellStyle name="Normal 22 5 4" xfId="20725" xr:uid="{00000000-0005-0000-0000-0000F6500000}"/>
    <cellStyle name="Normal 22 5 4 2" xfId="20726" xr:uid="{00000000-0005-0000-0000-0000F7500000}"/>
    <cellStyle name="Normal 22 5 4 2 2" xfId="20727" xr:uid="{00000000-0005-0000-0000-0000F8500000}"/>
    <cellStyle name="Normal 22 5 4 3" xfId="20728" xr:uid="{00000000-0005-0000-0000-0000F9500000}"/>
    <cellStyle name="Normal 22 5 5" xfId="20729" xr:uid="{00000000-0005-0000-0000-0000FA500000}"/>
    <cellStyle name="Normal 22 5 5 2" xfId="20730" xr:uid="{00000000-0005-0000-0000-0000FB500000}"/>
    <cellStyle name="Normal 22 5 5 2 2" xfId="20731" xr:uid="{00000000-0005-0000-0000-0000FC500000}"/>
    <cellStyle name="Normal 22 5 5 3" xfId="20732" xr:uid="{00000000-0005-0000-0000-0000FD500000}"/>
    <cellStyle name="Normal 22 5 6" xfId="20733" xr:uid="{00000000-0005-0000-0000-0000FE500000}"/>
    <cellStyle name="Normal 22 5 6 2" xfId="20734" xr:uid="{00000000-0005-0000-0000-0000FF500000}"/>
    <cellStyle name="Normal 22 5 6 2 2" xfId="20735" xr:uid="{00000000-0005-0000-0000-000000510000}"/>
    <cellStyle name="Normal 22 5 6 3" xfId="20736" xr:uid="{00000000-0005-0000-0000-000001510000}"/>
    <cellStyle name="Normal 22 5 7" xfId="20737" xr:uid="{00000000-0005-0000-0000-000002510000}"/>
    <cellStyle name="Normal 22 5 7 2" xfId="20738" xr:uid="{00000000-0005-0000-0000-000003510000}"/>
    <cellStyle name="Normal 22 5 8" xfId="20739" xr:uid="{00000000-0005-0000-0000-000004510000}"/>
    <cellStyle name="Normal 22 5 8 2" xfId="20740" xr:uid="{00000000-0005-0000-0000-000005510000}"/>
    <cellStyle name="Normal 22 5 9" xfId="20741" xr:uid="{00000000-0005-0000-0000-000006510000}"/>
    <cellStyle name="Normal 22 6" xfId="20742" xr:uid="{00000000-0005-0000-0000-000007510000}"/>
    <cellStyle name="Normal 22 6 2" xfId="20743" xr:uid="{00000000-0005-0000-0000-000008510000}"/>
    <cellStyle name="Normal 22 6 2 2" xfId="20744" xr:uid="{00000000-0005-0000-0000-000009510000}"/>
    <cellStyle name="Normal 22 6 2 2 2" xfId="20745" xr:uid="{00000000-0005-0000-0000-00000A510000}"/>
    <cellStyle name="Normal 22 6 2 2 2 2" xfId="20746" xr:uid="{00000000-0005-0000-0000-00000B510000}"/>
    <cellStyle name="Normal 22 6 2 2 3" xfId="20747" xr:uid="{00000000-0005-0000-0000-00000C510000}"/>
    <cellStyle name="Normal 22 6 2 3" xfId="20748" xr:uid="{00000000-0005-0000-0000-00000D510000}"/>
    <cellStyle name="Normal 22 6 2 3 2" xfId="20749" xr:uid="{00000000-0005-0000-0000-00000E510000}"/>
    <cellStyle name="Normal 22 6 2 3 2 2" xfId="20750" xr:uid="{00000000-0005-0000-0000-00000F510000}"/>
    <cellStyle name="Normal 22 6 2 3 3" xfId="20751" xr:uid="{00000000-0005-0000-0000-000010510000}"/>
    <cellStyle name="Normal 22 6 2 4" xfId="20752" xr:uid="{00000000-0005-0000-0000-000011510000}"/>
    <cellStyle name="Normal 22 6 2 4 2" xfId="20753" xr:uid="{00000000-0005-0000-0000-000012510000}"/>
    <cellStyle name="Normal 22 6 2 4 2 2" xfId="20754" xr:uid="{00000000-0005-0000-0000-000013510000}"/>
    <cellStyle name="Normal 22 6 2 4 3" xfId="20755" xr:uid="{00000000-0005-0000-0000-000014510000}"/>
    <cellStyle name="Normal 22 6 2 5" xfId="20756" xr:uid="{00000000-0005-0000-0000-000015510000}"/>
    <cellStyle name="Normal 22 6 2 5 2" xfId="20757" xr:uid="{00000000-0005-0000-0000-000016510000}"/>
    <cellStyle name="Normal 22 6 2 6" xfId="20758" xr:uid="{00000000-0005-0000-0000-000017510000}"/>
    <cellStyle name="Normal 22 6 2 6 2" xfId="20759" xr:uid="{00000000-0005-0000-0000-000018510000}"/>
    <cellStyle name="Normal 22 6 2 7" xfId="20760" xr:uid="{00000000-0005-0000-0000-000019510000}"/>
    <cellStyle name="Normal 22 6 3" xfId="20761" xr:uid="{00000000-0005-0000-0000-00001A510000}"/>
    <cellStyle name="Normal 22 6 3 2" xfId="20762" xr:uid="{00000000-0005-0000-0000-00001B510000}"/>
    <cellStyle name="Normal 22 6 3 2 2" xfId="20763" xr:uid="{00000000-0005-0000-0000-00001C510000}"/>
    <cellStyle name="Normal 22 6 3 3" xfId="20764" xr:uid="{00000000-0005-0000-0000-00001D510000}"/>
    <cellStyle name="Normal 22 6 4" xfId="20765" xr:uid="{00000000-0005-0000-0000-00001E510000}"/>
    <cellStyle name="Normal 22 6 4 2" xfId="20766" xr:uid="{00000000-0005-0000-0000-00001F510000}"/>
    <cellStyle name="Normal 22 6 4 2 2" xfId="20767" xr:uid="{00000000-0005-0000-0000-000020510000}"/>
    <cellStyle name="Normal 22 6 4 3" xfId="20768" xr:uid="{00000000-0005-0000-0000-000021510000}"/>
    <cellStyle name="Normal 22 6 5" xfId="20769" xr:uid="{00000000-0005-0000-0000-000022510000}"/>
    <cellStyle name="Normal 22 6 5 2" xfId="20770" xr:uid="{00000000-0005-0000-0000-000023510000}"/>
    <cellStyle name="Normal 22 6 5 2 2" xfId="20771" xr:uid="{00000000-0005-0000-0000-000024510000}"/>
    <cellStyle name="Normal 22 6 5 3" xfId="20772" xr:uid="{00000000-0005-0000-0000-000025510000}"/>
    <cellStyle name="Normal 22 6 6" xfId="20773" xr:uid="{00000000-0005-0000-0000-000026510000}"/>
    <cellStyle name="Normal 22 6 6 2" xfId="20774" xr:uid="{00000000-0005-0000-0000-000027510000}"/>
    <cellStyle name="Normal 22 6 7" xfId="20775" xr:uid="{00000000-0005-0000-0000-000028510000}"/>
    <cellStyle name="Normal 22 6 7 2" xfId="20776" xr:uid="{00000000-0005-0000-0000-000029510000}"/>
    <cellStyle name="Normal 22 6 8" xfId="20777" xr:uid="{00000000-0005-0000-0000-00002A510000}"/>
    <cellStyle name="Normal 22 7" xfId="20778" xr:uid="{00000000-0005-0000-0000-00002B510000}"/>
    <cellStyle name="Normal 22 7 2" xfId="20779" xr:uid="{00000000-0005-0000-0000-00002C510000}"/>
    <cellStyle name="Normal 22 7 2 2" xfId="20780" xr:uid="{00000000-0005-0000-0000-00002D510000}"/>
    <cellStyle name="Normal 22 7 2 2 2" xfId="20781" xr:uid="{00000000-0005-0000-0000-00002E510000}"/>
    <cellStyle name="Normal 22 7 2 3" xfId="20782" xr:uid="{00000000-0005-0000-0000-00002F510000}"/>
    <cellStyle name="Normal 22 7 3" xfId="20783" xr:uid="{00000000-0005-0000-0000-000030510000}"/>
    <cellStyle name="Normal 22 7 3 2" xfId="20784" xr:uid="{00000000-0005-0000-0000-000031510000}"/>
    <cellStyle name="Normal 22 7 3 2 2" xfId="20785" xr:uid="{00000000-0005-0000-0000-000032510000}"/>
    <cellStyle name="Normal 22 7 3 3" xfId="20786" xr:uid="{00000000-0005-0000-0000-000033510000}"/>
    <cellStyle name="Normal 22 7 4" xfId="20787" xr:uid="{00000000-0005-0000-0000-000034510000}"/>
    <cellStyle name="Normal 22 7 4 2" xfId="20788" xr:uid="{00000000-0005-0000-0000-000035510000}"/>
    <cellStyle name="Normal 22 7 4 2 2" xfId="20789" xr:uid="{00000000-0005-0000-0000-000036510000}"/>
    <cellStyle name="Normal 22 7 4 3" xfId="20790" xr:uid="{00000000-0005-0000-0000-000037510000}"/>
    <cellStyle name="Normal 22 7 5" xfId="20791" xr:uid="{00000000-0005-0000-0000-000038510000}"/>
    <cellStyle name="Normal 22 7 5 2" xfId="20792" xr:uid="{00000000-0005-0000-0000-000039510000}"/>
    <cellStyle name="Normal 22 7 6" xfId="20793" xr:uid="{00000000-0005-0000-0000-00003A510000}"/>
    <cellStyle name="Normal 22 7 6 2" xfId="20794" xr:uid="{00000000-0005-0000-0000-00003B510000}"/>
    <cellStyle name="Normal 22 7 7" xfId="20795" xr:uid="{00000000-0005-0000-0000-00003C510000}"/>
    <cellStyle name="Normal 22 8" xfId="20796" xr:uid="{00000000-0005-0000-0000-00003D510000}"/>
    <cellStyle name="Normal 22 8 2" xfId="20797" xr:uid="{00000000-0005-0000-0000-00003E510000}"/>
    <cellStyle name="Normal 22 8 2 2" xfId="20798" xr:uid="{00000000-0005-0000-0000-00003F510000}"/>
    <cellStyle name="Normal 22 8 2 2 2" xfId="20799" xr:uid="{00000000-0005-0000-0000-000040510000}"/>
    <cellStyle name="Normal 22 8 2 3" xfId="20800" xr:uid="{00000000-0005-0000-0000-000041510000}"/>
    <cellStyle name="Normal 22 8 3" xfId="20801" xr:uid="{00000000-0005-0000-0000-000042510000}"/>
    <cellStyle name="Normal 22 8 3 2" xfId="20802" xr:uid="{00000000-0005-0000-0000-000043510000}"/>
    <cellStyle name="Normal 22 8 3 2 2" xfId="20803" xr:uid="{00000000-0005-0000-0000-000044510000}"/>
    <cellStyle name="Normal 22 8 3 3" xfId="20804" xr:uid="{00000000-0005-0000-0000-000045510000}"/>
    <cellStyle name="Normal 22 8 4" xfId="20805" xr:uid="{00000000-0005-0000-0000-000046510000}"/>
    <cellStyle name="Normal 22 8 4 2" xfId="20806" xr:uid="{00000000-0005-0000-0000-000047510000}"/>
    <cellStyle name="Normal 22 8 4 2 2" xfId="20807" xr:uid="{00000000-0005-0000-0000-000048510000}"/>
    <cellStyle name="Normal 22 8 4 3" xfId="20808" xr:uid="{00000000-0005-0000-0000-000049510000}"/>
    <cellStyle name="Normal 22 8 5" xfId="20809" xr:uid="{00000000-0005-0000-0000-00004A510000}"/>
    <cellStyle name="Normal 22 8 5 2" xfId="20810" xr:uid="{00000000-0005-0000-0000-00004B510000}"/>
    <cellStyle name="Normal 22 8 6" xfId="20811" xr:uid="{00000000-0005-0000-0000-00004C510000}"/>
    <cellStyle name="Normal 22 8 6 2" xfId="20812" xr:uid="{00000000-0005-0000-0000-00004D510000}"/>
    <cellStyle name="Normal 22 8 7" xfId="20813" xr:uid="{00000000-0005-0000-0000-00004E510000}"/>
    <cellStyle name="Normal 22 9" xfId="20814" xr:uid="{00000000-0005-0000-0000-00004F510000}"/>
    <cellStyle name="Normal 22 9 2" xfId="20815" xr:uid="{00000000-0005-0000-0000-000050510000}"/>
    <cellStyle name="Normal 22 9 2 2" xfId="20816" xr:uid="{00000000-0005-0000-0000-000051510000}"/>
    <cellStyle name="Normal 22 9 3" xfId="20817" xr:uid="{00000000-0005-0000-0000-000052510000}"/>
    <cellStyle name="Normal 22_Confidential Information" xfId="20818" xr:uid="{00000000-0005-0000-0000-000053510000}"/>
    <cellStyle name="Normal 23" xfId="20819" xr:uid="{00000000-0005-0000-0000-000054510000}"/>
    <cellStyle name="Normal 23 10" xfId="20820" xr:uid="{00000000-0005-0000-0000-000055510000}"/>
    <cellStyle name="Normal 23 10 2" xfId="20821" xr:uid="{00000000-0005-0000-0000-000056510000}"/>
    <cellStyle name="Normal 23 10 2 2" xfId="20822" xr:uid="{00000000-0005-0000-0000-000057510000}"/>
    <cellStyle name="Normal 23 10 3" xfId="20823" xr:uid="{00000000-0005-0000-0000-000058510000}"/>
    <cellStyle name="Normal 23 11" xfId="20824" xr:uid="{00000000-0005-0000-0000-000059510000}"/>
    <cellStyle name="Normal 23 11 2" xfId="20825" xr:uid="{00000000-0005-0000-0000-00005A510000}"/>
    <cellStyle name="Normal 23 12" xfId="20826" xr:uid="{00000000-0005-0000-0000-00005B510000}"/>
    <cellStyle name="Normal 23 12 2" xfId="20827" xr:uid="{00000000-0005-0000-0000-00005C510000}"/>
    <cellStyle name="Normal 23 13" xfId="20828" xr:uid="{00000000-0005-0000-0000-00005D510000}"/>
    <cellStyle name="Normal 23 2" xfId="20829" xr:uid="{00000000-0005-0000-0000-00005E510000}"/>
    <cellStyle name="Normal 23 2 10" xfId="20830" xr:uid="{00000000-0005-0000-0000-00005F510000}"/>
    <cellStyle name="Normal 23 2 10 2" xfId="20831" xr:uid="{00000000-0005-0000-0000-000060510000}"/>
    <cellStyle name="Normal 23 2 11" xfId="20832" xr:uid="{00000000-0005-0000-0000-000061510000}"/>
    <cellStyle name="Normal 23 2 2" xfId="20833" xr:uid="{00000000-0005-0000-0000-000062510000}"/>
    <cellStyle name="Normal 23 2 2 2" xfId="20834" xr:uid="{00000000-0005-0000-0000-000063510000}"/>
    <cellStyle name="Normal 23 2 2 2 2" xfId="20835" xr:uid="{00000000-0005-0000-0000-000064510000}"/>
    <cellStyle name="Normal 23 2 2 2 2 2" xfId="20836" xr:uid="{00000000-0005-0000-0000-000065510000}"/>
    <cellStyle name="Normal 23 2 2 2 2 2 2" xfId="20837" xr:uid="{00000000-0005-0000-0000-000066510000}"/>
    <cellStyle name="Normal 23 2 2 2 2 3" xfId="20838" xr:uid="{00000000-0005-0000-0000-000067510000}"/>
    <cellStyle name="Normal 23 2 2 2 3" xfId="20839" xr:uid="{00000000-0005-0000-0000-000068510000}"/>
    <cellStyle name="Normal 23 2 2 2 3 2" xfId="20840" xr:uid="{00000000-0005-0000-0000-000069510000}"/>
    <cellStyle name="Normal 23 2 2 2 3 2 2" xfId="20841" xr:uid="{00000000-0005-0000-0000-00006A510000}"/>
    <cellStyle name="Normal 23 2 2 2 3 3" xfId="20842" xr:uid="{00000000-0005-0000-0000-00006B510000}"/>
    <cellStyle name="Normal 23 2 2 2 4" xfId="20843" xr:uid="{00000000-0005-0000-0000-00006C510000}"/>
    <cellStyle name="Normal 23 2 2 2 4 2" xfId="20844" xr:uid="{00000000-0005-0000-0000-00006D510000}"/>
    <cellStyle name="Normal 23 2 2 2 4 2 2" xfId="20845" xr:uid="{00000000-0005-0000-0000-00006E510000}"/>
    <cellStyle name="Normal 23 2 2 2 4 3" xfId="20846" xr:uid="{00000000-0005-0000-0000-00006F510000}"/>
    <cellStyle name="Normal 23 2 2 2 5" xfId="20847" xr:uid="{00000000-0005-0000-0000-000070510000}"/>
    <cellStyle name="Normal 23 2 2 2 5 2" xfId="20848" xr:uid="{00000000-0005-0000-0000-000071510000}"/>
    <cellStyle name="Normal 23 2 2 2 6" xfId="20849" xr:uid="{00000000-0005-0000-0000-000072510000}"/>
    <cellStyle name="Normal 23 2 2 2 6 2" xfId="20850" xr:uid="{00000000-0005-0000-0000-000073510000}"/>
    <cellStyle name="Normal 23 2 2 2 7" xfId="20851" xr:uid="{00000000-0005-0000-0000-000074510000}"/>
    <cellStyle name="Normal 23 2 2 3" xfId="20852" xr:uid="{00000000-0005-0000-0000-000075510000}"/>
    <cellStyle name="Normal 23 2 2 3 2" xfId="20853" xr:uid="{00000000-0005-0000-0000-000076510000}"/>
    <cellStyle name="Normal 23 2 2 3 2 2" xfId="20854" xr:uid="{00000000-0005-0000-0000-000077510000}"/>
    <cellStyle name="Normal 23 2 2 3 2 2 2" xfId="20855" xr:uid="{00000000-0005-0000-0000-000078510000}"/>
    <cellStyle name="Normal 23 2 2 3 2 3" xfId="20856" xr:uid="{00000000-0005-0000-0000-000079510000}"/>
    <cellStyle name="Normal 23 2 2 3 3" xfId="20857" xr:uid="{00000000-0005-0000-0000-00007A510000}"/>
    <cellStyle name="Normal 23 2 2 3 3 2" xfId="20858" xr:uid="{00000000-0005-0000-0000-00007B510000}"/>
    <cellStyle name="Normal 23 2 2 3 3 2 2" xfId="20859" xr:uid="{00000000-0005-0000-0000-00007C510000}"/>
    <cellStyle name="Normal 23 2 2 3 3 3" xfId="20860" xr:uid="{00000000-0005-0000-0000-00007D510000}"/>
    <cellStyle name="Normal 23 2 2 3 4" xfId="20861" xr:uid="{00000000-0005-0000-0000-00007E510000}"/>
    <cellStyle name="Normal 23 2 2 3 4 2" xfId="20862" xr:uid="{00000000-0005-0000-0000-00007F510000}"/>
    <cellStyle name="Normal 23 2 2 3 4 2 2" xfId="20863" xr:uid="{00000000-0005-0000-0000-000080510000}"/>
    <cellStyle name="Normal 23 2 2 3 4 3" xfId="20864" xr:uid="{00000000-0005-0000-0000-000081510000}"/>
    <cellStyle name="Normal 23 2 2 3 5" xfId="20865" xr:uid="{00000000-0005-0000-0000-000082510000}"/>
    <cellStyle name="Normal 23 2 2 3 5 2" xfId="20866" xr:uid="{00000000-0005-0000-0000-000083510000}"/>
    <cellStyle name="Normal 23 2 2 3 6" xfId="20867" xr:uid="{00000000-0005-0000-0000-000084510000}"/>
    <cellStyle name="Normal 23 2 2 3 6 2" xfId="20868" xr:uid="{00000000-0005-0000-0000-000085510000}"/>
    <cellStyle name="Normal 23 2 2 3 7" xfId="20869" xr:uid="{00000000-0005-0000-0000-000086510000}"/>
    <cellStyle name="Normal 23 2 2 4" xfId="20870" xr:uid="{00000000-0005-0000-0000-000087510000}"/>
    <cellStyle name="Normal 23 2 2 4 2" xfId="20871" xr:uid="{00000000-0005-0000-0000-000088510000}"/>
    <cellStyle name="Normal 23 2 2 4 2 2" xfId="20872" xr:uid="{00000000-0005-0000-0000-000089510000}"/>
    <cellStyle name="Normal 23 2 2 4 3" xfId="20873" xr:uid="{00000000-0005-0000-0000-00008A510000}"/>
    <cellStyle name="Normal 23 2 2 5" xfId="20874" xr:uid="{00000000-0005-0000-0000-00008B510000}"/>
    <cellStyle name="Normal 23 2 2 5 2" xfId="20875" xr:uid="{00000000-0005-0000-0000-00008C510000}"/>
    <cellStyle name="Normal 23 2 2 5 2 2" xfId="20876" xr:uid="{00000000-0005-0000-0000-00008D510000}"/>
    <cellStyle name="Normal 23 2 2 5 3" xfId="20877" xr:uid="{00000000-0005-0000-0000-00008E510000}"/>
    <cellStyle name="Normal 23 2 2 6" xfId="20878" xr:uid="{00000000-0005-0000-0000-00008F510000}"/>
    <cellStyle name="Normal 23 2 2 6 2" xfId="20879" xr:uid="{00000000-0005-0000-0000-000090510000}"/>
    <cellStyle name="Normal 23 2 2 6 2 2" xfId="20880" xr:uid="{00000000-0005-0000-0000-000091510000}"/>
    <cellStyle name="Normal 23 2 2 6 3" xfId="20881" xr:uid="{00000000-0005-0000-0000-000092510000}"/>
    <cellStyle name="Normal 23 2 2 7" xfId="20882" xr:uid="{00000000-0005-0000-0000-000093510000}"/>
    <cellStyle name="Normal 23 2 2 7 2" xfId="20883" xr:uid="{00000000-0005-0000-0000-000094510000}"/>
    <cellStyle name="Normal 23 2 2 8" xfId="20884" xr:uid="{00000000-0005-0000-0000-000095510000}"/>
    <cellStyle name="Normal 23 2 2 8 2" xfId="20885" xr:uid="{00000000-0005-0000-0000-000096510000}"/>
    <cellStyle name="Normal 23 2 2 9" xfId="20886" xr:uid="{00000000-0005-0000-0000-000097510000}"/>
    <cellStyle name="Normal 23 2 3" xfId="20887" xr:uid="{00000000-0005-0000-0000-000098510000}"/>
    <cellStyle name="Normal 23 2 3 2" xfId="20888" xr:uid="{00000000-0005-0000-0000-000099510000}"/>
    <cellStyle name="Normal 23 2 3 2 2" xfId="20889" xr:uid="{00000000-0005-0000-0000-00009A510000}"/>
    <cellStyle name="Normal 23 2 3 2 2 2" xfId="20890" xr:uid="{00000000-0005-0000-0000-00009B510000}"/>
    <cellStyle name="Normal 23 2 3 2 2 2 2" xfId="20891" xr:uid="{00000000-0005-0000-0000-00009C510000}"/>
    <cellStyle name="Normal 23 2 3 2 2 3" xfId="20892" xr:uid="{00000000-0005-0000-0000-00009D510000}"/>
    <cellStyle name="Normal 23 2 3 2 3" xfId="20893" xr:uid="{00000000-0005-0000-0000-00009E510000}"/>
    <cellStyle name="Normal 23 2 3 2 3 2" xfId="20894" xr:uid="{00000000-0005-0000-0000-00009F510000}"/>
    <cellStyle name="Normal 23 2 3 2 3 2 2" xfId="20895" xr:uid="{00000000-0005-0000-0000-0000A0510000}"/>
    <cellStyle name="Normal 23 2 3 2 3 3" xfId="20896" xr:uid="{00000000-0005-0000-0000-0000A1510000}"/>
    <cellStyle name="Normal 23 2 3 2 4" xfId="20897" xr:uid="{00000000-0005-0000-0000-0000A2510000}"/>
    <cellStyle name="Normal 23 2 3 2 4 2" xfId="20898" xr:uid="{00000000-0005-0000-0000-0000A3510000}"/>
    <cellStyle name="Normal 23 2 3 2 4 2 2" xfId="20899" xr:uid="{00000000-0005-0000-0000-0000A4510000}"/>
    <cellStyle name="Normal 23 2 3 2 4 3" xfId="20900" xr:uid="{00000000-0005-0000-0000-0000A5510000}"/>
    <cellStyle name="Normal 23 2 3 2 5" xfId="20901" xr:uid="{00000000-0005-0000-0000-0000A6510000}"/>
    <cellStyle name="Normal 23 2 3 2 5 2" xfId="20902" xr:uid="{00000000-0005-0000-0000-0000A7510000}"/>
    <cellStyle name="Normal 23 2 3 2 6" xfId="20903" xr:uid="{00000000-0005-0000-0000-0000A8510000}"/>
    <cellStyle name="Normal 23 2 3 2 6 2" xfId="20904" xr:uid="{00000000-0005-0000-0000-0000A9510000}"/>
    <cellStyle name="Normal 23 2 3 2 7" xfId="20905" xr:uid="{00000000-0005-0000-0000-0000AA510000}"/>
    <cellStyle name="Normal 23 2 3 3" xfId="20906" xr:uid="{00000000-0005-0000-0000-0000AB510000}"/>
    <cellStyle name="Normal 23 2 3 3 2" xfId="20907" xr:uid="{00000000-0005-0000-0000-0000AC510000}"/>
    <cellStyle name="Normal 23 2 3 3 2 2" xfId="20908" xr:uid="{00000000-0005-0000-0000-0000AD510000}"/>
    <cellStyle name="Normal 23 2 3 3 3" xfId="20909" xr:uid="{00000000-0005-0000-0000-0000AE510000}"/>
    <cellStyle name="Normal 23 2 3 4" xfId="20910" xr:uid="{00000000-0005-0000-0000-0000AF510000}"/>
    <cellStyle name="Normal 23 2 3 4 2" xfId="20911" xr:uid="{00000000-0005-0000-0000-0000B0510000}"/>
    <cellStyle name="Normal 23 2 3 4 2 2" xfId="20912" xr:uid="{00000000-0005-0000-0000-0000B1510000}"/>
    <cellStyle name="Normal 23 2 3 4 3" xfId="20913" xr:uid="{00000000-0005-0000-0000-0000B2510000}"/>
    <cellStyle name="Normal 23 2 3 5" xfId="20914" xr:uid="{00000000-0005-0000-0000-0000B3510000}"/>
    <cellStyle name="Normal 23 2 3 5 2" xfId="20915" xr:uid="{00000000-0005-0000-0000-0000B4510000}"/>
    <cellStyle name="Normal 23 2 3 5 2 2" xfId="20916" xr:uid="{00000000-0005-0000-0000-0000B5510000}"/>
    <cellStyle name="Normal 23 2 3 5 3" xfId="20917" xr:uid="{00000000-0005-0000-0000-0000B6510000}"/>
    <cellStyle name="Normal 23 2 3 6" xfId="20918" xr:uid="{00000000-0005-0000-0000-0000B7510000}"/>
    <cellStyle name="Normal 23 2 3 6 2" xfId="20919" xr:uid="{00000000-0005-0000-0000-0000B8510000}"/>
    <cellStyle name="Normal 23 2 3 7" xfId="20920" xr:uid="{00000000-0005-0000-0000-0000B9510000}"/>
    <cellStyle name="Normal 23 2 3 7 2" xfId="20921" xr:uid="{00000000-0005-0000-0000-0000BA510000}"/>
    <cellStyle name="Normal 23 2 3 8" xfId="20922" xr:uid="{00000000-0005-0000-0000-0000BB510000}"/>
    <cellStyle name="Normal 23 2 4" xfId="20923" xr:uid="{00000000-0005-0000-0000-0000BC510000}"/>
    <cellStyle name="Normal 23 2 4 2" xfId="20924" xr:uid="{00000000-0005-0000-0000-0000BD510000}"/>
    <cellStyle name="Normal 23 2 4 2 2" xfId="20925" xr:uid="{00000000-0005-0000-0000-0000BE510000}"/>
    <cellStyle name="Normal 23 2 4 2 2 2" xfId="20926" xr:uid="{00000000-0005-0000-0000-0000BF510000}"/>
    <cellStyle name="Normal 23 2 4 2 3" xfId="20927" xr:uid="{00000000-0005-0000-0000-0000C0510000}"/>
    <cellStyle name="Normal 23 2 4 3" xfId="20928" xr:uid="{00000000-0005-0000-0000-0000C1510000}"/>
    <cellStyle name="Normal 23 2 4 3 2" xfId="20929" xr:uid="{00000000-0005-0000-0000-0000C2510000}"/>
    <cellStyle name="Normal 23 2 4 3 2 2" xfId="20930" xr:uid="{00000000-0005-0000-0000-0000C3510000}"/>
    <cellStyle name="Normal 23 2 4 3 3" xfId="20931" xr:uid="{00000000-0005-0000-0000-0000C4510000}"/>
    <cellStyle name="Normal 23 2 4 4" xfId="20932" xr:uid="{00000000-0005-0000-0000-0000C5510000}"/>
    <cellStyle name="Normal 23 2 4 4 2" xfId="20933" xr:uid="{00000000-0005-0000-0000-0000C6510000}"/>
    <cellStyle name="Normal 23 2 4 4 2 2" xfId="20934" xr:uid="{00000000-0005-0000-0000-0000C7510000}"/>
    <cellStyle name="Normal 23 2 4 4 3" xfId="20935" xr:uid="{00000000-0005-0000-0000-0000C8510000}"/>
    <cellStyle name="Normal 23 2 4 5" xfId="20936" xr:uid="{00000000-0005-0000-0000-0000C9510000}"/>
    <cellStyle name="Normal 23 2 4 5 2" xfId="20937" xr:uid="{00000000-0005-0000-0000-0000CA510000}"/>
    <cellStyle name="Normal 23 2 4 6" xfId="20938" xr:uid="{00000000-0005-0000-0000-0000CB510000}"/>
    <cellStyle name="Normal 23 2 4 6 2" xfId="20939" xr:uid="{00000000-0005-0000-0000-0000CC510000}"/>
    <cellStyle name="Normal 23 2 4 7" xfId="20940" xr:uid="{00000000-0005-0000-0000-0000CD510000}"/>
    <cellStyle name="Normal 23 2 5" xfId="20941" xr:uid="{00000000-0005-0000-0000-0000CE510000}"/>
    <cellStyle name="Normal 23 2 5 2" xfId="20942" xr:uid="{00000000-0005-0000-0000-0000CF510000}"/>
    <cellStyle name="Normal 23 2 5 2 2" xfId="20943" xr:uid="{00000000-0005-0000-0000-0000D0510000}"/>
    <cellStyle name="Normal 23 2 5 2 2 2" xfId="20944" xr:uid="{00000000-0005-0000-0000-0000D1510000}"/>
    <cellStyle name="Normal 23 2 5 2 3" xfId="20945" xr:uid="{00000000-0005-0000-0000-0000D2510000}"/>
    <cellStyle name="Normal 23 2 5 3" xfId="20946" xr:uid="{00000000-0005-0000-0000-0000D3510000}"/>
    <cellStyle name="Normal 23 2 5 3 2" xfId="20947" xr:uid="{00000000-0005-0000-0000-0000D4510000}"/>
    <cellStyle name="Normal 23 2 5 3 2 2" xfId="20948" xr:uid="{00000000-0005-0000-0000-0000D5510000}"/>
    <cellStyle name="Normal 23 2 5 3 3" xfId="20949" xr:uid="{00000000-0005-0000-0000-0000D6510000}"/>
    <cellStyle name="Normal 23 2 5 4" xfId="20950" xr:uid="{00000000-0005-0000-0000-0000D7510000}"/>
    <cellStyle name="Normal 23 2 5 4 2" xfId="20951" xr:uid="{00000000-0005-0000-0000-0000D8510000}"/>
    <cellStyle name="Normal 23 2 5 4 2 2" xfId="20952" xr:uid="{00000000-0005-0000-0000-0000D9510000}"/>
    <cellStyle name="Normal 23 2 5 4 3" xfId="20953" xr:uid="{00000000-0005-0000-0000-0000DA510000}"/>
    <cellStyle name="Normal 23 2 5 5" xfId="20954" xr:uid="{00000000-0005-0000-0000-0000DB510000}"/>
    <cellStyle name="Normal 23 2 5 5 2" xfId="20955" xr:uid="{00000000-0005-0000-0000-0000DC510000}"/>
    <cellStyle name="Normal 23 2 5 6" xfId="20956" xr:uid="{00000000-0005-0000-0000-0000DD510000}"/>
    <cellStyle name="Normal 23 2 5 6 2" xfId="20957" xr:uid="{00000000-0005-0000-0000-0000DE510000}"/>
    <cellStyle name="Normal 23 2 5 7" xfId="20958" xr:uid="{00000000-0005-0000-0000-0000DF510000}"/>
    <cellStyle name="Normal 23 2 6" xfId="20959" xr:uid="{00000000-0005-0000-0000-0000E0510000}"/>
    <cellStyle name="Normal 23 2 6 2" xfId="20960" xr:uid="{00000000-0005-0000-0000-0000E1510000}"/>
    <cellStyle name="Normal 23 2 6 2 2" xfId="20961" xr:uid="{00000000-0005-0000-0000-0000E2510000}"/>
    <cellStyle name="Normal 23 2 6 3" xfId="20962" xr:uid="{00000000-0005-0000-0000-0000E3510000}"/>
    <cellStyle name="Normal 23 2 7" xfId="20963" xr:uid="{00000000-0005-0000-0000-0000E4510000}"/>
    <cellStyle name="Normal 23 2 7 2" xfId="20964" xr:uid="{00000000-0005-0000-0000-0000E5510000}"/>
    <cellStyle name="Normal 23 2 7 2 2" xfId="20965" xr:uid="{00000000-0005-0000-0000-0000E6510000}"/>
    <cellStyle name="Normal 23 2 7 3" xfId="20966" xr:uid="{00000000-0005-0000-0000-0000E7510000}"/>
    <cellStyle name="Normal 23 2 8" xfId="20967" xr:uid="{00000000-0005-0000-0000-0000E8510000}"/>
    <cellStyle name="Normal 23 2 8 2" xfId="20968" xr:uid="{00000000-0005-0000-0000-0000E9510000}"/>
    <cellStyle name="Normal 23 2 8 2 2" xfId="20969" xr:uid="{00000000-0005-0000-0000-0000EA510000}"/>
    <cellStyle name="Normal 23 2 8 3" xfId="20970" xr:uid="{00000000-0005-0000-0000-0000EB510000}"/>
    <cellStyle name="Normal 23 2 9" xfId="20971" xr:uid="{00000000-0005-0000-0000-0000EC510000}"/>
    <cellStyle name="Normal 23 2 9 2" xfId="20972" xr:uid="{00000000-0005-0000-0000-0000ED510000}"/>
    <cellStyle name="Normal 23 3" xfId="20973" xr:uid="{00000000-0005-0000-0000-0000EE510000}"/>
    <cellStyle name="Normal 23 3 10" xfId="20974" xr:uid="{00000000-0005-0000-0000-0000EF510000}"/>
    <cellStyle name="Normal 23 3 10 2" xfId="20975" xr:uid="{00000000-0005-0000-0000-0000F0510000}"/>
    <cellStyle name="Normal 23 3 11" xfId="20976" xr:uid="{00000000-0005-0000-0000-0000F1510000}"/>
    <cellStyle name="Normal 23 3 2" xfId="20977" xr:uid="{00000000-0005-0000-0000-0000F2510000}"/>
    <cellStyle name="Normal 23 3 2 2" xfId="20978" xr:uid="{00000000-0005-0000-0000-0000F3510000}"/>
    <cellStyle name="Normal 23 3 2 2 2" xfId="20979" xr:uid="{00000000-0005-0000-0000-0000F4510000}"/>
    <cellStyle name="Normal 23 3 2 2 2 2" xfId="20980" xr:uid="{00000000-0005-0000-0000-0000F5510000}"/>
    <cellStyle name="Normal 23 3 2 2 2 2 2" xfId="20981" xr:uid="{00000000-0005-0000-0000-0000F6510000}"/>
    <cellStyle name="Normal 23 3 2 2 2 3" xfId="20982" xr:uid="{00000000-0005-0000-0000-0000F7510000}"/>
    <cellStyle name="Normal 23 3 2 2 3" xfId="20983" xr:uid="{00000000-0005-0000-0000-0000F8510000}"/>
    <cellStyle name="Normal 23 3 2 2 3 2" xfId="20984" xr:uid="{00000000-0005-0000-0000-0000F9510000}"/>
    <cellStyle name="Normal 23 3 2 2 3 2 2" xfId="20985" xr:uid="{00000000-0005-0000-0000-0000FA510000}"/>
    <cellStyle name="Normal 23 3 2 2 3 3" xfId="20986" xr:uid="{00000000-0005-0000-0000-0000FB510000}"/>
    <cellStyle name="Normal 23 3 2 2 4" xfId="20987" xr:uid="{00000000-0005-0000-0000-0000FC510000}"/>
    <cellStyle name="Normal 23 3 2 2 4 2" xfId="20988" xr:uid="{00000000-0005-0000-0000-0000FD510000}"/>
    <cellStyle name="Normal 23 3 2 2 4 2 2" xfId="20989" xr:uid="{00000000-0005-0000-0000-0000FE510000}"/>
    <cellStyle name="Normal 23 3 2 2 4 3" xfId="20990" xr:uid="{00000000-0005-0000-0000-0000FF510000}"/>
    <cellStyle name="Normal 23 3 2 2 5" xfId="20991" xr:uid="{00000000-0005-0000-0000-000000520000}"/>
    <cellStyle name="Normal 23 3 2 2 5 2" xfId="20992" xr:uid="{00000000-0005-0000-0000-000001520000}"/>
    <cellStyle name="Normal 23 3 2 2 6" xfId="20993" xr:uid="{00000000-0005-0000-0000-000002520000}"/>
    <cellStyle name="Normal 23 3 2 2 6 2" xfId="20994" xr:uid="{00000000-0005-0000-0000-000003520000}"/>
    <cellStyle name="Normal 23 3 2 2 7" xfId="20995" xr:uid="{00000000-0005-0000-0000-000004520000}"/>
    <cellStyle name="Normal 23 3 2 3" xfId="20996" xr:uid="{00000000-0005-0000-0000-000005520000}"/>
    <cellStyle name="Normal 23 3 2 3 2" xfId="20997" xr:uid="{00000000-0005-0000-0000-000006520000}"/>
    <cellStyle name="Normal 23 3 2 3 2 2" xfId="20998" xr:uid="{00000000-0005-0000-0000-000007520000}"/>
    <cellStyle name="Normal 23 3 2 3 2 2 2" xfId="20999" xr:uid="{00000000-0005-0000-0000-000008520000}"/>
    <cellStyle name="Normal 23 3 2 3 2 3" xfId="21000" xr:uid="{00000000-0005-0000-0000-000009520000}"/>
    <cellStyle name="Normal 23 3 2 3 3" xfId="21001" xr:uid="{00000000-0005-0000-0000-00000A520000}"/>
    <cellStyle name="Normal 23 3 2 3 3 2" xfId="21002" xr:uid="{00000000-0005-0000-0000-00000B520000}"/>
    <cellStyle name="Normal 23 3 2 3 3 2 2" xfId="21003" xr:uid="{00000000-0005-0000-0000-00000C520000}"/>
    <cellStyle name="Normal 23 3 2 3 3 3" xfId="21004" xr:uid="{00000000-0005-0000-0000-00000D520000}"/>
    <cellStyle name="Normal 23 3 2 3 4" xfId="21005" xr:uid="{00000000-0005-0000-0000-00000E520000}"/>
    <cellStyle name="Normal 23 3 2 3 4 2" xfId="21006" xr:uid="{00000000-0005-0000-0000-00000F520000}"/>
    <cellStyle name="Normal 23 3 2 3 4 2 2" xfId="21007" xr:uid="{00000000-0005-0000-0000-000010520000}"/>
    <cellStyle name="Normal 23 3 2 3 4 3" xfId="21008" xr:uid="{00000000-0005-0000-0000-000011520000}"/>
    <cellStyle name="Normal 23 3 2 3 5" xfId="21009" xr:uid="{00000000-0005-0000-0000-000012520000}"/>
    <cellStyle name="Normal 23 3 2 3 5 2" xfId="21010" xr:uid="{00000000-0005-0000-0000-000013520000}"/>
    <cellStyle name="Normal 23 3 2 3 6" xfId="21011" xr:uid="{00000000-0005-0000-0000-000014520000}"/>
    <cellStyle name="Normal 23 3 2 3 6 2" xfId="21012" xr:uid="{00000000-0005-0000-0000-000015520000}"/>
    <cellStyle name="Normal 23 3 2 3 7" xfId="21013" xr:uid="{00000000-0005-0000-0000-000016520000}"/>
    <cellStyle name="Normal 23 3 2 4" xfId="21014" xr:uid="{00000000-0005-0000-0000-000017520000}"/>
    <cellStyle name="Normal 23 3 2 4 2" xfId="21015" xr:uid="{00000000-0005-0000-0000-000018520000}"/>
    <cellStyle name="Normal 23 3 2 4 2 2" xfId="21016" xr:uid="{00000000-0005-0000-0000-000019520000}"/>
    <cellStyle name="Normal 23 3 2 4 3" xfId="21017" xr:uid="{00000000-0005-0000-0000-00001A520000}"/>
    <cellStyle name="Normal 23 3 2 5" xfId="21018" xr:uid="{00000000-0005-0000-0000-00001B520000}"/>
    <cellStyle name="Normal 23 3 2 5 2" xfId="21019" xr:uid="{00000000-0005-0000-0000-00001C520000}"/>
    <cellStyle name="Normal 23 3 2 5 2 2" xfId="21020" xr:uid="{00000000-0005-0000-0000-00001D520000}"/>
    <cellStyle name="Normal 23 3 2 5 3" xfId="21021" xr:uid="{00000000-0005-0000-0000-00001E520000}"/>
    <cellStyle name="Normal 23 3 2 6" xfId="21022" xr:uid="{00000000-0005-0000-0000-00001F520000}"/>
    <cellStyle name="Normal 23 3 2 6 2" xfId="21023" xr:uid="{00000000-0005-0000-0000-000020520000}"/>
    <cellStyle name="Normal 23 3 2 6 2 2" xfId="21024" xr:uid="{00000000-0005-0000-0000-000021520000}"/>
    <cellStyle name="Normal 23 3 2 6 3" xfId="21025" xr:uid="{00000000-0005-0000-0000-000022520000}"/>
    <cellStyle name="Normal 23 3 2 7" xfId="21026" xr:uid="{00000000-0005-0000-0000-000023520000}"/>
    <cellStyle name="Normal 23 3 2 7 2" xfId="21027" xr:uid="{00000000-0005-0000-0000-000024520000}"/>
    <cellStyle name="Normal 23 3 2 8" xfId="21028" xr:uid="{00000000-0005-0000-0000-000025520000}"/>
    <cellStyle name="Normal 23 3 2 8 2" xfId="21029" xr:uid="{00000000-0005-0000-0000-000026520000}"/>
    <cellStyle name="Normal 23 3 2 9" xfId="21030" xr:uid="{00000000-0005-0000-0000-000027520000}"/>
    <cellStyle name="Normal 23 3 3" xfId="21031" xr:uid="{00000000-0005-0000-0000-000028520000}"/>
    <cellStyle name="Normal 23 3 3 2" xfId="21032" xr:uid="{00000000-0005-0000-0000-000029520000}"/>
    <cellStyle name="Normal 23 3 3 2 2" xfId="21033" xr:uid="{00000000-0005-0000-0000-00002A520000}"/>
    <cellStyle name="Normal 23 3 3 2 2 2" xfId="21034" xr:uid="{00000000-0005-0000-0000-00002B520000}"/>
    <cellStyle name="Normal 23 3 3 2 2 2 2" xfId="21035" xr:uid="{00000000-0005-0000-0000-00002C520000}"/>
    <cellStyle name="Normal 23 3 3 2 2 3" xfId="21036" xr:uid="{00000000-0005-0000-0000-00002D520000}"/>
    <cellStyle name="Normal 23 3 3 2 3" xfId="21037" xr:uid="{00000000-0005-0000-0000-00002E520000}"/>
    <cellStyle name="Normal 23 3 3 2 3 2" xfId="21038" xr:uid="{00000000-0005-0000-0000-00002F520000}"/>
    <cellStyle name="Normal 23 3 3 2 3 2 2" xfId="21039" xr:uid="{00000000-0005-0000-0000-000030520000}"/>
    <cellStyle name="Normal 23 3 3 2 3 3" xfId="21040" xr:uid="{00000000-0005-0000-0000-000031520000}"/>
    <cellStyle name="Normal 23 3 3 2 4" xfId="21041" xr:uid="{00000000-0005-0000-0000-000032520000}"/>
    <cellStyle name="Normal 23 3 3 2 4 2" xfId="21042" xr:uid="{00000000-0005-0000-0000-000033520000}"/>
    <cellStyle name="Normal 23 3 3 2 4 2 2" xfId="21043" xr:uid="{00000000-0005-0000-0000-000034520000}"/>
    <cellStyle name="Normal 23 3 3 2 4 3" xfId="21044" xr:uid="{00000000-0005-0000-0000-000035520000}"/>
    <cellStyle name="Normal 23 3 3 2 5" xfId="21045" xr:uid="{00000000-0005-0000-0000-000036520000}"/>
    <cellStyle name="Normal 23 3 3 2 5 2" xfId="21046" xr:uid="{00000000-0005-0000-0000-000037520000}"/>
    <cellStyle name="Normal 23 3 3 2 6" xfId="21047" xr:uid="{00000000-0005-0000-0000-000038520000}"/>
    <cellStyle name="Normal 23 3 3 2 6 2" xfId="21048" xr:uid="{00000000-0005-0000-0000-000039520000}"/>
    <cellStyle name="Normal 23 3 3 2 7" xfId="21049" xr:uid="{00000000-0005-0000-0000-00003A520000}"/>
    <cellStyle name="Normal 23 3 3 3" xfId="21050" xr:uid="{00000000-0005-0000-0000-00003B520000}"/>
    <cellStyle name="Normal 23 3 3 3 2" xfId="21051" xr:uid="{00000000-0005-0000-0000-00003C520000}"/>
    <cellStyle name="Normal 23 3 3 3 2 2" xfId="21052" xr:uid="{00000000-0005-0000-0000-00003D520000}"/>
    <cellStyle name="Normal 23 3 3 3 3" xfId="21053" xr:uid="{00000000-0005-0000-0000-00003E520000}"/>
    <cellStyle name="Normal 23 3 3 4" xfId="21054" xr:uid="{00000000-0005-0000-0000-00003F520000}"/>
    <cellStyle name="Normal 23 3 3 4 2" xfId="21055" xr:uid="{00000000-0005-0000-0000-000040520000}"/>
    <cellStyle name="Normal 23 3 3 4 2 2" xfId="21056" xr:uid="{00000000-0005-0000-0000-000041520000}"/>
    <cellStyle name="Normal 23 3 3 4 3" xfId="21057" xr:uid="{00000000-0005-0000-0000-000042520000}"/>
    <cellStyle name="Normal 23 3 3 5" xfId="21058" xr:uid="{00000000-0005-0000-0000-000043520000}"/>
    <cellStyle name="Normal 23 3 3 5 2" xfId="21059" xr:uid="{00000000-0005-0000-0000-000044520000}"/>
    <cellStyle name="Normal 23 3 3 5 2 2" xfId="21060" xr:uid="{00000000-0005-0000-0000-000045520000}"/>
    <cellStyle name="Normal 23 3 3 5 3" xfId="21061" xr:uid="{00000000-0005-0000-0000-000046520000}"/>
    <cellStyle name="Normal 23 3 3 6" xfId="21062" xr:uid="{00000000-0005-0000-0000-000047520000}"/>
    <cellStyle name="Normal 23 3 3 6 2" xfId="21063" xr:uid="{00000000-0005-0000-0000-000048520000}"/>
    <cellStyle name="Normal 23 3 3 7" xfId="21064" xr:uid="{00000000-0005-0000-0000-000049520000}"/>
    <cellStyle name="Normal 23 3 3 7 2" xfId="21065" xr:uid="{00000000-0005-0000-0000-00004A520000}"/>
    <cellStyle name="Normal 23 3 3 8" xfId="21066" xr:uid="{00000000-0005-0000-0000-00004B520000}"/>
    <cellStyle name="Normal 23 3 4" xfId="21067" xr:uid="{00000000-0005-0000-0000-00004C520000}"/>
    <cellStyle name="Normal 23 3 4 2" xfId="21068" xr:uid="{00000000-0005-0000-0000-00004D520000}"/>
    <cellStyle name="Normal 23 3 4 2 2" xfId="21069" xr:uid="{00000000-0005-0000-0000-00004E520000}"/>
    <cellStyle name="Normal 23 3 4 2 2 2" xfId="21070" xr:uid="{00000000-0005-0000-0000-00004F520000}"/>
    <cellStyle name="Normal 23 3 4 2 3" xfId="21071" xr:uid="{00000000-0005-0000-0000-000050520000}"/>
    <cellStyle name="Normal 23 3 4 3" xfId="21072" xr:uid="{00000000-0005-0000-0000-000051520000}"/>
    <cellStyle name="Normal 23 3 4 3 2" xfId="21073" xr:uid="{00000000-0005-0000-0000-000052520000}"/>
    <cellStyle name="Normal 23 3 4 3 2 2" xfId="21074" xr:uid="{00000000-0005-0000-0000-000053520000}"/>
    <cellStyle name="Normal 23 3 4 3 3" xfId="21075" xr:uid="{00000000-0005-0000-0000-000054520000}"/>
    <cellStyle name="Normal 23 3 4 4" xfId="21076" xr:uid="{00000000-0005-0000-0000-000055520000}"/>
    <cellStyle name="Normal 23 3 4 4 2" xfId="21077" xr:uid="{00000000-0005-0000-0000-000056520000}"/>
    <cellStyle name="Normal 23 3 4 4 2 2" xfId="21078" xr:uid="{00000000-0005-0000-0000-000057520000}"/>
    <cellStyle name="Normal 23 3 4 4 3" xfId="21079" xr:uid="{00000000-0005-0000-0000-000058520000}"/>
    <cellStyle name="Normal 23 3 4 5" xfId="21080" xr:uid="{00000000-0005-0000-0000-000059520000}"/>
    <cellStyle name="Normal 23 3 4 5 2" xfId="21081" xr:uid="{00000000-0005-0000-0000-00005A520000}"/>
    <cellStyle name="Normal 23 3 4 6" xfId="21082" xr:uid="{00000000-0005-0000-0000-00005B520000}"/>
    <cellStyle name="Normal 23 3 4 6 2" xfId="21083" xr:uid="{00000000-0005-0000-0000-00005C520000}"/>
    <cellStyle name="Normal 23 3 4 7" xfId="21084" xr:uid="{00000000-0005-0000-0000-00005D520000}"/>
    <cellStyle name="Normal 23 3 5" xfId="21085" xr:uid="{00000000-0005-0000-0000-00005E520000}"/>
    <cellStyle name="Normal 23 3 5 2" xfId="21086" xr:uid="{00000000-0005-0000-0000-00005F520000}"/>
    <cellStyle name="Normal 23 3 5 2 2" xfId="21087" xr:uid="{00000000-0005-0000-0000-000060520000}"/>
    <cellStyle name="Normal 23 3 5 2 2 2" xfId="21088" xr:uid="{00000000-0005-0000-0000-000061520000}"/>
    <cellStyle name="Normal 23 3 5 2 3" xfId="21089" xr:uid="{00000000-0005-0000-0000-000062520000}"/>
    <cellStyle name="Normal 23 3 5 3" xfId="21090" xr:uid="{00000000-0005-0000-0000-000063520000}"/>
    <cellStyle name="Normal 23 3 5 3 2" xfId="21091" xr:uid="{00000000-0005-0000-0000-000064520000}"/>
    <cellStyle name="Normal 23 3 5 3 2 2" xfId="21092" xr:uid="{00000000-0005-0000-0000-000065520000}"/>
    <cellStyle name="Normal 23 3 5 3 3" xfId="21093" xr:uid="{00000000-0005-0000-0000-000066520000}"/>
    <cellStyle name="Normal 23 3 5 4" xfId="21094" xr:uid="{00000000-0005-0000-0000-000067520000}"/>
    <cellStyle name="Normal 23 3 5 4 2" xfId="21095" xr:uid="{00000000-0005-0000-0000-000068520000}"/>
    <cellStyle name="Normal 23 3 5 4 2 2" xfId="21096" xr:uid="{00000000-0005-0000-0000-000069520000}"/>
    <cellStyle name="Normal 23 3 5 4 3" xfId="21097" xr:uid="{00000000-0005-0000-0000-00006A520000}"/>
    <cellStyle name="Normal 23 3 5 5" xfId="21098" xr:uid="{00000000-0005-0000-0000-00006B520000}"/>
    <cellStyle name="Normal 23 3 5 5 2" xfId="21099" xr:uid="{00000000-0005-0000-0000-00006C520000}"/>
    <cellStyle name="Normal 23 3 5 6" xfId="21100" xr:uid="{00000000-0005-0000-0000-00006D520000}"/>
    <cellStyle name="Normal 23 3 5 6 2" xfId="21101" xr:uid="{00000000-0005-0000-0000-00006E520000}"/>
    <cellStyle name="Normal 23 3 5 7" xfId="21102" xr:uid="{00000000-0005-0000-0000-00006F520000}"/>
    <cellStyle name="Normal 23 3 6" xfId="21103" xr:uid="{00000000-0005-0000-0000-000070520000}"/>
    <cellStyle name="Normal 23 3 6 2" xfId="21104" xr:uid="{00000000-0005-0000-0000-000071520000}"/>
    <cellStyle name="Normal 23 3 6 2 2" xfId="21105" xr:uid="{00000000-0005-0000-0000-000072520000}"/>
    <cellStyle name="Normal 23 3 6 3" xfId="21106" xr:uid="{00000000-0005-0000-0000-000073520000}"/>
    <cellStyle name="Normal 23 3 7" xfId="21107" xr:uid="{00000000-0005-0000-0000-000074520000}"/>
    <cellStyle name="Normal 23 3 7 2" xfId="21108" xr:uid="{00000000-0005-0000-0000-000075520000}"/>
    <cellStyle name="Normal 23 3 7 2 2" xfId="21109" xr:uid="{00000000-0005-0000-0000-000076520000}"/>
    <cellStyle name="Normal 23 3 7 3" xfId="21110" xr:uid="{00000000-0005-0000-0000-000077520000}"/>
    <cellStyle name="Normal 23 3 8" xfId="21111" xr:uid="{00000000-0005-0000-0000-000078520000}"/>
    <cellStyle name="Normal 23 3 8 2" xfId="21112" xr:uid="{00000000-0005-0000-0000-000079520000}"/>
    <cellStyle name="Normal 23 3 8 2 2" xfId="21113" xr:uid="{00000000-0005-0000-0000-00007A520000}"/>
    <cellStyle name="Normal 23 3 8 3" xfId="21114" xr:uid="{00000000-0005-0000-0000-00007B520000}"/>
    <cellStyle name="Normal 23 3 9" xfId="21115" xr:uid="{00000000-0005-0000-0000-00007C520000}"/>
    <cellStyle name="Normal 23 3 9 2" xfId="21116" xr:uid="{00000000-0005-0000-0000-00007D520000}"/>
    <cellStyle name="Normal 23 4" xfId="21117" xr:uid="{00000000-0005-0000-0000-00007E520000}"/>
    <cellStyle name="Normal 23 4 2" xfId="21118" xr:uid="{00000000-0005-0000-0000-00007F520000}"/>
    <cellStyle name="Normal 23 4 2 2" xfId="21119" xr:uid="{00000000-0005-0000-0000-000080520000}"/>
    <cellStyle name="Normal 23 4 2 2 2" xfId="21120" xr:uid="{00000000-0005-0000-0000-000081520000}"/>
    <cellStyle name="Normal 23 4 2 2 2 2" xfId="21121" xr:uid="{00000000-0005-0000-0000-000082520000}"/>
    <cellStyle name="Normal 23 4 2 2 3" xfId="21122" xr:uid="{00000000-0005-0000-0000-000083520000}"/>
    <cellStyle name="Normal 23 4 2 3" xfId="21123" xr:uid="{00000000-0005-0000-0000-000084520000}"/>
    <cellStyle name="Normal 23 4 2 3 2" xfId="21124" xr:uid="{00000000-0005-0000-0000-000085520000}"/>
    <cellStyle name="Normal 23 4 2 3 2 2" xfId="21125" xr:uid="{00000000-0005-0000-0000-000086520000}"/>
    <cellStyle name="Normal 23 4 2 3 3" xfId="21126" xr:uid="{00000000-0005-0000-0000-000087520000}"/>
    <cellStyle name="Normal 23 4 2 4" xfId="21127" xr:uid="{00000000-0005-0000-0000-000088520000}"/>
    <cellStyle name="Normal 23 4 2 4 2" xfId="21128" xr:uid="{00000000-0005-0000-0000-000089520000}"/>
    <cellStyle name="Normal 23 4 2 4 2 2" xfId="21129" xr:uid="{00000000-0005-0000-0000-00008A520000}"/>
    <cellStyle name="Normal 23 4 2 4 3" xfId="21130" xr:uid="{00000000-0005-0000-0000-00008B520000}"/>
    <cellStyle name="Normal 23 4 2 5" xfId="21131" xr:uid="{00000000-0005-0000-0000-00008C520000}"/>
    <cellStyle name="Normal 23 4 2 5 2" xfId="21132" xr:uid="{00000000-0005-0000-0000-00008D520000}"/>
    <cellStyle name="Normal 23 4 2 6" xfId="21133" xr:uid="{00000000-0005-0000-0000-00008E520000}"/>
    <cellStyle name="Normal 23 4 2 6 2" xfId="21134" xr:uid="{00000000-0005-0000-0000-00008F520000}"/>
    <cellStyle name="Normal 23 4 2 7" xfId="21135" xr:uid="{00000000-0005-0000-0000-000090520000}"/>
    <cellStyle name="Normal 23 4 3" xfId="21136" xr:uid="{00000000-0005-0000-0000-000091520000}"/>
    <cellStyle name="Normal 23 4 3 2" xfId="21137" xr:uid="{00000000-0005-0000-0000-000092520000}"/>
    <cellStyle name="Normal 23 4 3 2 2" xfId="21138" xr:uid="{00000000-0005-0000-0000-000093520000}"/>
    <cellStyle name="Normal 23 4 3 2 2 2" xfId="21139" xr:uid="{00000000-0005-0000-0000-000094520000}"/>
    <cellStyle name="Normal 23 4 3 2 3" xfId="21140" xr:uid="{00000000-0005-0000-0000-000095520000}"/>
    <cellStyle name="Normal 23 4 3 3" xfId="21141" xr:uid="{00000000-0005-0000-0000-000096520000}"/>
    <cellStyle name="Normal 23 4 3 3 2" xfId="21142" xr:uid="{00000000-0005-0000-0000-000097520000}"/>
    <cellStyle name="Normal 23 4 3 3 2 2" xfId="21143" xr:uid="{00000000-0005-0000-0000-000098520000}"/>
    <cellStyle name="Normal 23 4 3 3 3" xfId="21144" xr:uid="{00000000-0005-0000-0000-000099520000}"/>
    <cellStyle name="Normal 23 4 3 4" xfId="21145" xr:uid="{00000000-0005-0000-0000-00009A520000}"/>
    <cellStyle name="Normal 23 4 3 4 2" xfId="21146" xr:uid="{00000000-0005-0000-0000-00009B520000}"/>
    <cellStyle name="Normal 23 4 3 4 2 2" xfId="21147" xr:uid="{00000000-0005-0000-0000-00009C520000}"/>
    <cellStyle name="Normal 23 4 3 4 3" xfId="21148" xr:uid="{00000000-0005-0000-0000-00009D520000}"/>
    <cellStyle name="Normal 23 4 3 5" xfId="21149" xr:uid="{00000000-0005-0000-0000-00009E520000}"/>
    <cellStyle name="Normal 23 4 3 5 2" xfId="21150" xr:uid="{00000000-0005-0000-0000-00009F520000}"/>
    <cellStyle name="Normal 23 4 3 6" xfId="21151" xr:uid="{00000000-0005-0000-0000-0000A0520000}"/>
    <cellStyle name="Normal 23 4 3 6 2" xfId="21152" xr:uid="{00000000-0005-0000-0000-0000A1520000}"/>
    <cellStyle name="Normal 23 4 3 7" xfId="21153" xr:uid="{00000000-0005-0000-0000-0000A2520000}"/>
    <cellStyle name="Normal 23 4 4" xfId="21154" xr:uid="{00000000-0005-0000-0000-0000A3520000}"/>
    <cellStyle name="Normal 23 4 4 2" xfId="21155" xr:uid="{00000000-0005-0000-0000-0000A4520000}"/>
    <cellStyle name="Normal 23 4 4 2 2" xfId="21156" xr:uid="{00000000-0005-0000-0000-0000A5520000}"/>
    <cellStyle name="Normal 23 4 4 3" xfId="21157" xr:uid="{00000000-0005-0000-0000-0000A6520000}"/>
    <cellStyle name="Normal 23 4 5" xfId="21158" xr:uid="{00000000-0005-0000-0000-0000A7520000}"/>
    <cellStyle name="Normal 23 4 5 2" xfId="21159" xr:uid="{00000000-0005-0000-0000-0000A8520000}"/>
    <cellStyle name="Normal 23 4 5 2 2" xfId="21160" xr:uid="{00000000-0005-0000-0000-0000A9520000}"/>
    <cellStyle name="Normal 23 4 5 3" xfId="21161" xr:uid="{00000000-0005-0000-0000-0000AA520000}"/>
    <cellStyle name="Normal 23 4 6" xfId="21162" xr:uid="{00000000-0005-0000-0000-0000AB520000}"/>
    <cellStyle name="Normal 23 4 6 2" xfId="21163" xr:uid="{00000000-0005-0000-0000-0000AC520000}"/>
    <cellStyle name="Normal 23 4 6 2 2" xfId="21164" xr:uid="{00000000-0005-0000-0000-0000AD520000}"/>
    <cellStyle name="Normal 23 4 6 3" xfId="21165" xr:uid="{00000000-0005-0000-0000-0000AE520000}"/>
    <cellStyle name="Normal 23 4 7" xfId="21166" xr:uid="{00000000-0005-0000-0000-0000AF520000}"/>
    <cellStyle name="Normal 23 4 7 2" xfId="21167" xr:uid="{00000000-0005-0000-0000-0000B0520000}"/>
    <cellStyle name="Normal 23 4 8" xfId="21168" xr:uid="{00000000-0005-0000-0000-0000B1520000}"/>
    <cellStyle name="Normal 23 4 8 2" xfId="21169" xr:uid="{00000000-0005-0000-0000-0000B2520000}"/>
    <cellStyle name="Normal 23 4 9" xfId="21170" xr:uid="{00000000-0005-0000-0000-0000B3520000}"/>
    <cellStyle name="Normal 23 5" xfId="21171" xr:uid="{00000000-0005-0000-0000-0000B4520000}"/>
    <cellStyle name="Normal 23 5 2" xfId="21172" xr:uid="{00000000-0005-0000-0000-0000B5520000}"/>
    <cellStyle name="Normal 23 5 2 2" xfId="21173" xr:uid="{00000000-0005-0000-0000-0000B6520000}"/>
    <cellStyle name="Normal 23 5 2 2 2" xfId="21174" xr:uid="{00000000-0005-0000-0000-0000B7520000}"/>
    <cellStyle name="Normal 23 5 2 2 2 2" xfId="21175" xr:uid="{00000000-0005-0000-0000-0000B8520000}"/>
    <cellStyle name="Normal 23 5 2 2 3" xfId="21176" xr:uid="{00000000-0005-0000-0000-0000B9520000}"/>
    <cellStyle name="Normal 23 5 2 3" xfId="21177" xr:uid="{00000000-0005-0000-0000-0000BA520000}"/>
    <cellStyle name="Normal 23 5 2 3 2" xfId="21178" xr:uid="{00000000-0005-0000-0000-0000BB520000}"/>
    <cellStyle name="Normal 23 5 2 3 2 2" xfId="21179" xr:uid="{00000000-0005-0000-0000-0000BC520000}"/>
    <cellStyle name="Normal 23 5 2 3 3" xfId="21180" xr:uid="{00000000-0005-0000-0000-0000BD520000}"/>
    <cellStyle name="Normal 23 5 2 4" xfId="21181" xr:uid="{00000000-0005-0000-0000-0000BE520000}"/>
    <cellStyle name="Normal 23 5 2 4 2" xfId="21182" xr:uid="{00000000-0005-0000-0000-0000BF520000}"/>
    <cellStyle name="Normal 23 5 2 4 2 2" xfId="21183" xr:uid="{00000000-0005-0000-0000-0000C0520000}"/>
    <cellStyle name="Normal 23 5 2 4 3" xfId="21184" xr:uid="{00000000-0005-0000-0000-0000C1520000}"/>
    <cellStyle name="Normal 23 5 2 5" xfId="21185" xr:uid="{00000000-0005-0000-0000-0000C2520000}"/>
    <cellStyle name="Normal 23 5 2 5 2" xfId="21186" xr:uid="{00000000-0005-0000-0000-0000C3520000}"/>
    <cellStyle name="Normal 23 5 2 6" xfId="21187" xr:uid="{00000000-0005-0000-0000-0000C4520000}"/>
    <cellStyle name="Normal 23 5 2 6 2" xfId="21188" xr:uid="{00000000-0005-0000-0000-0000C5520000}"/>
    <cellStyle name="Normal 23 5 2 7" xfId="21189" xr:uid="{00000000-0005-0000-0000-0000C6520000}"/>
    <cellStyle name="Normal 23 5 3" xfId="21190" xr:uid="{00000000-0005-0000-0000-0000C7520000}"/>
    <cellStyle name="Normal 23 5 3 2" xfId="21191" xr:uid="{00000000-0005-0000-0000-0000C8520000}"/>
    <cellStyle name="Normal 23 5 3 2 2" xfId="21192" xr:uid="{00000000-0005-0000-0000-0000C9520000}"/>
    <cellStyle name="Normal 23 5 3 3" xfId="21193" xr:uid="{00000000-0005-0000-0000-0000CA520000}"/>
    <cellStyle name="Normal 23 5 4" xfId="21194" xr:uid="{00000000-0005-0000-0000-0000CB520000}"/>
    <cellStyle name="Normal 23 5 4 2" xfId="21195" xr:uid="{00000000-0005-0000-0000-0000CC520000}"/>
    <cellStyle name="Normal 23 5 4 2 2" xfId="21196" xr:uid="{00000000-0005-0000-0000-0000CD520000}"/>
    <cellStyle name="Normal 23 5 4 3" xfId="21197" xr:uid="{00000000-0005-0000-0000-0000CE520000}"/>
    <cellStyle name="Normal 23 5 5" xfId="21198" xr:uid="{00000000-0005-0000-0000-0000CF520000}"/>
    <cellStyle name="Normal 23 5 5 2" xfId="21199" xr:uid="{00000000-0005-0000-0000-0000D0520000}"/>
    <cellStyle name="Normal 23 5 5 2 2" xfId="21200" xr:uid="{00000000-0005-0000-0000-0000D1520000}"/>
    <cellStyle name="Normal 23 5 5 3" xfId="21201" xr:uid="{00000000-0005-0000-0000-0000D2520000}"/>
    <cellStyle name="Normal 23 5 6" xfId="21202" xr:uid="{00000000-0005-0000-0000-0000D3520000}"/>
    <cellStyle name="Normal 23 5 6 2" xfId="21203" xr:uid="{00000000-0005-0000-0000-0000D4520000}"/>
    <cellStyle name="Normal 23 5 7" xfId="21204" xr:uid="{00000000-0005-0000-0000-0000D5520000}"/>
    <cellStyle name="Normal 23 5 7 2" xfId="21205" xr:uid="{00000000-0005-0000-0000-0000D6520000}"/>
    <cellStyle name="Normal 23 5 8" xfId="21206" xr:uid="{00000000-0005-0000-0000-0000D7520000}"/>
    <cellStyle name="Normal 23 6" xfId="21207" xr:uid="{00000000-0005-0000-0000-0000D8520000}"/>
    <cellStyle name="Normal 23 6 2" xfId="21208" xr:uid="{00000000-0005-0000-0000-0000D9520000}"/>
    <cellStyle name="Normal 23 6 2 2" xfId="21209" xr:uid="{00000000-0005-0000-0000-0000DA520000}"/>
    <cellStyle name="Normal 23 6 2 2 2" xfId="21210" xr:uid="{00000000-0005-0000-0000-0000DB520000}"/>
    <cellStyle name="Normal 23 6 2 3" xfId="21211" xr:uid="{00000000-0005-0000-0000-0000DC520000}"/>
    <cellStyle name="Normal 23 6 3" xfId="21212" xr:uid="{00000000-0005-0000-0000-0000DD520000}"/>
    <cellStyle name="Normal 23 6 3 2" xfId="21213" xr:uid="{00000000-0005-0000-0000-0000DE520000}"/>
    <cellStyle name="Normal 23 6 3 2 2" xfId="21214" xr:uid="{00000000-0005-0000-0000-0000DF520000}"/>
    <cellStyle name="Normal 23 6 3 3" xfId="21215" xr:uid="{00000000-0005-0000-0000-0000E0520000}"/>
    <cellStyle name="Normal 23 6 4" xfId="21216" xr:uid="{00000000-0005-0000-0000-0000E1520000}"/>
    <cellStyle name="Normal 23 6 4 2" xfId="21217" xr:uid="{00000000-0005-0000-0000-0000E2520000}"/>
    <cellStyle name="Normal 23 6 4 2 2" xfId="21218" xr:uid="{00000000-0005-0000-0000-0000E3520000}"/>
    <cellStyle name="Normal 23 6 4 3" xfId="21219" xr:uid="{00000000-0005-0000-0000-0000E4520000}"/>
    <cellStyle name="Normal 23 6 5" xfId="21220" xr:uid="{00000000-0005-0000-0000-0000E5520000}"/>
    <cellStyle name="Normal 23 6 5 2" xfId="21221" xr:uid="{00000000-0005-0000-0000-0000E6520000}"/>
    <cellStyle name="Normal 23 6 6" xfId="21222" xr:uid="{00000000-0005-0000-0000-0000E7520000}"/>
    <cellStyle name="Normal 23 6 6 2" xfId="21223" xr:uid="{00000000-0005-0000-0000-0000E8520000}"/>
    <cellStyle name="Normal 23 6 7" xfId="21224" xr:uid="{00000000-0005-0000-0000-0000E9520000}"/>
    <cellStyle name="Normal 23 7" xfId="21225" xr:uid="{00000000-0005-0000-0000-0000EA520000}"/>
    <cellStyle name="Normal 23 7 2" xfId="21226" xr:uid="{00000000-0005-0000-0000-0000EB520000}"/>
    <cellStyle name="Normal 23 7 2 2" xfId="21227" xr:uid="{00000000-0005-0000-0000-0000EC520000}"/>
    <cellStyle name="Normal 23 7 2 2 2" xfId="21228" xr:uid="{00000000-0005-0000-0000-0000ED520000}"/>
    <cellStyle name="Normal 23 7 2 3" xfId="21229" xr:uid="{00000000-0005-0000-0000-0000EE520000}"/>
    <cellStyle name="Normal 23 7 3" xfId="21230" xr:uid="{00000000-0005-0000-0000-0000EF520000}"/>
    <cellStyle name="Normal 23 7 3 2" xfId="21231" xr:uid="{00000000-0005-0000-0000-0000F0520000}"/>
    <cellStyle name="Normal 23 7 3 2 2" xfId="21232" xr:uid="{00000000-0005-0000-0000-0000F1520000}"/>
    <cellStyle name="Normal 23 7 3 3" xfId="21233" xr:uid="{00000000-0005-0000-0000-0000F2520000}"/>
    <cellStyle name="Normal 23 7 4" xfId="21234" xr:uid="{00000000-0005-0000-0000-0000F3520000}"/>
    <cellStyle name="Normal 23 7 4 2" xfId="21235" xr:uid="{00000000-0005-0000-0000-0000F4520000}"/>
    <cellStyle name="Normal 23 7 4 2 2" xfId="21236" xr:uid="{00000000-0005-0000-0000-0000F5520000}"/>
    <cellStyle name="Normal 23 7 4 3" xfId="21237" xr:uid="{00000000-0005-0000-0000-0000F6520000}"/>
    <cellStyle name="Normal 23 7 5" xfId="21238" xr:uid="{00000000-0005-0000-0000-0000F7520000}"/>
    <cellStyle name="Normal 23 7 5 2" xfId="21239" xr:uid="{00000000-0005-0000-0000-0000F8520000}"/>
    <cellStyle name="Normal 23 7 6" xfId="21240" xr:uid="{00000000-0005-0000-0000-0000F9520000}"/>
    <cellStyle name="Normal 23 7 6 2" xfId="21241" xr:uid="{00000000-0005-0000-0000-0000FA520000}"/>
    <cellStyle name="Normal 23 7 7" xfId="21242" xr:uid="{00000000-0005-0000-0000-0000FB520000}"/>
    <cellStyle name="Normal 23 8" xfId="21243" xr:uid="{00000000-0005-0000-0000-0000FC520000}"/>
    <cellStyle name="Normal 23 8 2" xfId="21244" xr:uid="{00000000-0005-0000-0000-0000FD520000}"/>
    <cellStyle name="Normal 23 8 2 2" xfId="21245" xr:uid="{00000000-0005-0000-0000-0000FE520000}"/>
    <cellStyle name="Normal 23 8 3" xfId="21246" xr:uid="{00000000-0005-0000-0000-0000FF520000}"/>
    <cellStyle name="Normal 23 9" xfId="21247" xr:uid="{00000000-0005-0000-0000-000000530000}"/>
    <cellStyle name="Normal 23 9 2" xfId="21248" xr:uid="{00000000-0005-0000-0000-000001530000}"/>
    <cellStyle name="Normal 23 9 2 2" xfId="21249" xr:uid="{00000000-0005-0000-0000-000002530000}"/>
    <cellStyle name="Normal 23 9 3" xfId="21250" xr:uid="{00000000-0005-0000-0000-000003530000}"/>
    <cellStyle name="Normal 23_Confidential Information" xfId="21251" xr:uid="{00000000-0005-0000-0000-000004530000}"/>
    <cellStyle name="Normal 24" xfId="21252" xr:uid="{00000000-0005-0000-0000-000005530000}"/>
    <cellStyle name="Normal 24 10" xfId="21253" xr:uid="{00000000-0005-0000-0000-000006530000}"/>
    <cellStyle name="Normal 24 10 2" xfId="21254" xr:uid="{00000000-0005-0000-0000-000007530000}"/>
    <cellStyle name="Normal 24 10 2 2" xfId="21255" xr:uid="{00000000-0005-0000-0000-000008530000}"/>
    <cellStyle name="Normal 24 10 3" xfId="21256" xr:uid="{00000000-0005-0000-0000-000009530000}"/>
    <cellStyle name="Normal 24 11" xfId="21257" xr:uid="{00000000-0005-0000-0000-00000A530000}"/>
    <cellStyle name="Normal 24 11 2" xfId="21258" xr:uid="{00000000-0005-0000-0000-00000B530000}"/>
    <cellStyle name="Normal 24 12" xfId="21259" xr:uid="{00000000-0005-0000-0000-00000C530000}"/>
    <cellStyle name="Normal 24 12 2" xfId="21260" xr:uid="{00000000-0005-0000-0000-00000D530000}"/>
    <cellStyle name="Normal 24 13" xfId="21261" xr:uid="{00000000-0005-0000-0000-00000E530000}"/>
    <cellStyle name="Normal 24 2" xfId="21262" xr:uid="{00000000-0005-0000-0000-00000F530000}"/>
    <cellStyle name="Normal 24 2 10" xfId="21263" xr:uid="{00000000-0005-0000-0000-000010530000}"/>
    <cellStyle name="Normal 24 2 10 2" xfId="21264" xr:uid="{00000000-0005-0000-0000-000011530000}"/>
    <cellStyle name="Normal 24 2 11" xfId="21265" xr:uid="{00000000-0005-0000-0000-000012530000}"/>
    <cellStyle name="Normal 24 2 2" xfId="21266" xr:uid="{00000000-0005-0000-0000-000013530000}"/>
    <cellStyle name="Normal 24 2 2 2" xfId="21267" xr:uid="{00000000-0005-0000-0000-000014530000}"/>
    <cellStyle name="Normal 24 2 2 2 2" xfId="21268" xr:uid="{00000000-0005-0000-0000-000015530000}"/>
    <cellStyle name="Normal 24 2 2 2 2 2" xfId="21269" xr:uid="{00000000-0005-0000-0000-000016530000}"/>
    <cellStyle name="Normal 24 2 2 2 2 2 2" xfId="21270" xr:uid="{00000000-0005-0000-0000-000017530000}"/>
    <cellStyle name="Normal 24 2 2 2 2 3" xfId="21271" xr:uid="{00000000-0005-0000-0000-000018530000}"/>
    <cellStyle name="Normal 24 2 2 2 3" xfId="21272" xr:uid="{00000000-0005-0000-0000-000019530000}"/>
    <cellStyle name="Normal 24 2 2 2 3 2" xfId="21273" xr:uid="{00000000-0005-0000-0000-00001A530000}"/>
    <cellStyle name="Normal 24 2 2 2 3 2 2" xfId="21274" xr:uid="{00000000-0005-0000-0000-00001B530000}"/>
    <cellStyle name="Normal 24 2 2 2 3 3" xfId="21275" xr:uid="{00000000-0005-0000-0000-00001C530000}"/>
    <cellStyle name="Normal 24 2 2 2 4" xfId="21276" xr:uid="{00000000-0005-0000-0000-00001D530000}"/>
    <cellStyle name="Normal 24 2 2 2 4 2" xfId="21277" xr:uid="{00000000-0005-0000-0000-00001E530000}"/>
    <cellStyle name="Normal 24 2 2 2 4 2 2" xfId="21278" xr:uid="{00000000-0005-0000-0000-00001F530000}"/>
    <cellStyle name="Normal 24 2 2 2 4 3" xfId="21279" xr:uid="{00000000-0005-0000-0000-000020530000}"/>
    <cellStyle name="Normal 24 2 2 2 5" xfId="21280" xr:uid="{00000000-0005-0000-0000-000021530000}"/>
    <cellStyle name="Normal 24 2 2 2 5 2" xfId="21281" xr:uid="{00000000-0005-0000-0000-000022530000}"/>
    <cellStyle name="Normal 24 2 2 2 6" xfId="21282" xr:uid="{00000000-0005-0000-0000-000023530000}"/>
    <cellStyle name="Normal 24 2 2 2 6 2" xfId="21283" xr:uid="{00000000-0005-0000-0000-000024530000}"/>
    <cellStyle name="Normal 24 2 2 2 7" xfId="21284" xr:uid="{00000000-0005-0000-0000-000025530000}"/>
    <cellStyle name="Normal 24 2 2 3" xfId="21285" xr:uid="{00000000-0005-0000-0000-000026530000}"/>
    <cellStyle name="Normal 24 2 2 3 2" xfId="21286" xr:uid="{00000000-0005-0000-0000-000027530000}"/>
    <cellStyle name="Normal 24 2 2 3 2 2" xfId="21287" xr:uid="{00000000-0005-0000-0000-000028530000}"/>
    <cellStyle name="Normal 24 2 2 3 2 2 2" xfId="21288" xr:uid="{00000000-0005-0000-0000-000029530000}"/>
    <cellStyle name="Normal 24 2 2 3 2 3" xfId="21289" xr:uid="{00000000-0005-0000-0000-00002A530000}"/>
    <cellStyle name="Normal 24 2 2 3 3" xfId="21290" xr:uid="{00000000-0005-0000-0000-00002B530000}"/>
    <cellStyle name="Normal 24 2 2 3 3 2" xfId="21291" xr:uid="{00000000-0005-0000-0000-00002C530000}"/>
    <cellStyle name="Normal 24 2 2 3 3 2 2" xfId="21292" xr:uid="{00000000-0005-0000-0000-00002D530000}"/>
    <cellStyle name="Normal 24 2 2 3 3 3" xfId="21293" xr:uid="{00000000-0005-0000-0000-00002E530000}"/>
    <cellStyle name="Normal 24 2 2 3 4" xfId="21294" xr:uid="{00000000-0005-0000-0000-00002F530000}"/>
    <cellStyle name="Normal 24 2 2 3 4 2" xfId="21295" xr:uid="{00000000-0005-0000-0000-000030530000}"/>
    <cellStyle name="Normal 24 2 2 3 4 2 2" xfId="21296" xr:uid="{00000000-0005-0000-0000-000031530000}"/>
    <cellStyle name="Normal 24 2 2 3 4 3" xfId="21297" xr:uid="{00000000-0005-0000-0000-000032530000}"/>
    <cellStyle name="Normal 24 2 2 3 5" xfId="21298" xr:uid="{00000000-0005-0000-0000-000033530000}"/>
    <cellStyle name="Normal 24 2 2 3 5 2" xfId="21299" xr:uid="{00000000-0005-0000-0000-000034530000}"/>
    <cellStyle name="Normal 24 2 2 3 6" xfId="21300" xr:uid="{00000000-0005-0000-0000-000035530000}"/>
    <cellStyle name="Normal 24 2 2 3 6 2" xfId="21301" xr:uid="{00000000-0005-0000-0000-000036530000}"/>
    <cellStyle name="Normal 24 2 2 3 7" xfId="21302" xr:uid="{00000000-0005-0000-0000-000037530000}"/>
    <cellStyle name="Normal 24 2 2 4" xfId="21303" xr:uid="{00000000-0005-0000-0000-000038530000}"/>
    <cellStyle name="Normal 24 2 2 4 2" xfId="21304" xr:uid="{00000000-0005-0000-0000-000039530000}"/>
    <cellStyle name="Normal 24 2 2 4 2 2" xfId="21305" xr:uid="{00000000-0005-0000-0000-00003A530000}"/>
    <cellStyle name="Normal 24 2 2 4 3" xfId="21306" xr:uid="{00000000-0005-0000-0000-00003B530000}"/>
    <cellStyle name="Normal 24 2 2 5" xfId="21307" xr:uid="{00000000-0005-0000-0000-00003C530000}"/>
    <cellStyle name="Normal 24 2 2 5 2" xfId="21308" xr:uid="{00000000-0005-0000-0000-00003D530000}"/>
    <cellStyle name="Normal 24 2 2 5 2 2" xfId="21309" xr:uid="{00000000-0005-0000-0000-00003E530000}"/>
    <cellStyle name="Normal 24 2 2 5 3" xfId="21310" xr:uid="{00000000-0005-0000-0000-00003F530000}"/>
    <cellStyle name="Normal 24 2 2 6" xfId="21311" xr:uid="{00000000-0005-0000-0000-000040530000}"/>
    <cellStyle name="Normal 24 2 2 6 2" xfId="21312" xr:uid="{00000000-0005-0000-0000-000041530000}"/>
    <cellStyle name="Normal 24 2 2 6 2 2" xfId="21313" xr:uid="{00000000-0005-0000-0000-000042530000}"/>
    <cellStyle name="Normal 24 2 2 6 3" xfId="21314" xr:uid="{00000000-0005-0000-0000-000043530000}"/>
    <cellStyle name="Normal 24 2 2 7" xfId="21315" xr:uid="{00000000-0005-0000-0000-000044530000}"/>
    <cellStyle name="Normal 24 2 2 7 2" xfId="21316" xr:uid="{00000000-0005-0000-0000-000045530000}"/>
    <cellStyle name="Normal 24 2 2 8" xfId="21317" xr:uid="{00000000-0005-0000-0000-000046530000}"/>
    <cellStyle name="Normal 24 2 2 8 2" xfId="21318" xr:uid="{00000000-0005-0000-0000-000047530000}"/>
    <cellStyle name="Normal 24 2 2 9" xfId="21319" xr:uid="{00000000-0005-0000-0000-000048530000}"/>
    <cellStyle name="Normal 24 2 3" xfId="21320" xr:uid="{00000000-0005-0000-0000-000049530000}"/>
    <cellStyle name="Normal 24 2 3 2" xfId="21321" xr:uid="{00000000-0005-0000-0000-00004A530000}"/>
    <cellStyle name="Normal 24 2 3 2 2" xfId="21322" xr:uid="{00000000-0005-0000-0000-00004B530000}"/>
    <cellStyle name="Normal 24 2 3 2 2 2" xfId="21323" xr:uid="{00000000-0005-0000-0000-00004C530000}"/>
    <cellStyle name="Normal 24 2 3 2 2 2 2" xfId="21324" xr:uid="{00000000-0005-0000-0000-00004D530000}"/>
    <cellStyle name="Normal 24 2 3 2 2 3" xfId="21325" xr:uid="{00000000-0005-0000-0000-00004E530000}"/>
    <cellStyle name="Normal 24 2 3 2 3" xfId="21326" xr:uid="{00000000-0005-0000-0000-00004F530000}"/>
    <cellStyle name="Normal 24 2 3 2 3 2" xfId="21327" xr:uid="{00000000-0005-0000-0000-000050530000}"/>
    <cellStyle name="Normal 24 2 3 2 3 2 2" xfId="21328" xr:uid="{00000000-0005-0000-0000-000051530000}"/>
    <cellStyle name="Normal 24 2 3 2 3 3" xfId="21329" xr:uid="{00000000-0005-0000-0000-000052530000}"/>
    <cellStyle name="Normal 24 2 3 2 4" xfId="21330" xr:uid="{00000000-0005-0000-0000-000053530000}"/>
    <cellStyle name="Normal 24 2 3 2 4 2" xfId="21331" xr:uid="{00000000-0005-0000-0000-000054530000}"/>
    <cellStyle name="Normal 24 2 3 2 4 2 2" xfId="21332" xr:uid="{00000000-0005-0000-0000-000055530000}"/>
    <cellStyle name="Normal 24 2 3 2 4 3" xfId="21333" xr:uid="{00000000-0005-0000-0000-000056530000}"/>
    <cellStyle name="Normal 24 2 3 2 5" xfId="21334" xr:uid="{00000000-0005-0000-0000-000057530000}"/>
    <cellStyle name="Normal 24 2 3 2 5 2" xfId="21335" xr:uid="{00000000-0005-0000-0000-000058530000}"/>
    <cellStyle name="Normal 24 2 3 2 6" xfId="21336" xr:uid="{00000000-0005-0000-0000-000059530000}"/>
    <cellStyle name="Normal 24 2 3 2 6 2" xfId="21337" xr:uid="{00000000-0005-0000-0000-00005A530000}"/>
    <cellStyle name="Normal 24 2 3 2 7" xfId="21338" xr:uid="{00000000-0005-0000-0000-00005B530000}"/>
    <cellStyle name="Normal 24 2 3 3" xfId="21339" xr:uid="{00000000-0005-0000-0000-00005C530000}"/>
    <cellStyle name="Normal 24 2 3 3 2" xfId="21340" xr:uid="{00000000-0005-0000-0000-00005D530000}"/>
    <cellStyle name="Normal 24 2 3 3 2 2" xfId="21341" xr:uid="{00000000-0005-0000-0000-00005E530000}"/>
    <cellStyle name="Normal 24 2 3 3 3" xfId="21342" xr:uid="{00000000-0005-0000-0000-00005F530000}"/>
    <cellStyle name="Normal 24 2 3 4" xfId="21343" xr:uid="{00000000-0005-0000-0000-000060530000}"/>
    <cellStyle name="Normal 24 2 3 4 2" xfId="21344" xr:uid="{00000000-0005-0000-0000-000061530000}"/>
    <cellStyle name="Normal 24 2 3 4 2 2" xfId="21345" xr:uid="{00000000-0005-0000-0000-000062530000}"/>
    <cellStyle name="Normal 24 2 3 4 3" xfId="21346" xr:uid="{00000000-0005-0000-0000-000063530000}"/>
    <cellStyle name="Normal 24 2 3 5" xfId="21347" xr:uid="{00000000-0005-0000-0000-000064530000}"/>
    <cellStyle name="Normal 24 2 3 5 2" xfId="21348" xr:uid="{00000000-0005-0000-0000-000065530000}"/>
    <cellStyle name="Normal 24 2 3 5 2 2" xfId="21349" xr:uid="{00000000-0005-0000-0000-000066530000}"/>
    <cellStyle name="Normal 24 2 3 5 3" xfId="21350" xr:uid="{00000000-0005-0000-0000-000067530000}"/>
    <cellStyle name="Normal 24 2 3 6" xfId="21351" xr:uid="{00000000-0005-0000-0000-000068530000}"/>
    <cellStyle name="Normal 24 2 3 6 2" xfId="21352" xr:uid="{00000000-0005-0000-0000-000069530000}"/>
    <cellStyle name="Normal 24 2 3 7" xfId="21353" xr:uid="{00000000-0005-0000-0000-00006A530000}"/>
    <cellStyle name="Normal 24 2 3 7 2" xfId="21354" xr:uid="{00000000-0005-0000-0000-00006B530000}"/>
    <cellStyle name="Normal 24 2 3 8" xfId="21355" xr:uid="{00000000-0005-0000-0000-00006C530000}"/>
    <cellStyle name="Normal 24 2 4" xfId="21356" xr:uid="{00000000-0005-0000-0000-00006D530000}"/>
    <cellStyle name="Normal 24 2 4 2" xfId="21357" xr:uid="{00000000-0005-0000-0000-00006E530000}"/>
    <cellStyle name="Normal 24 2 4 2 2" xfId="21358" xr:uid="{00000000-0005-0000-0000-00006F530000}"/>
    <cellStyle name="Normal 24 2 4 2 2 2" xfId="21359" xr:uid="{00000000-0005-0000-0000-000070530000}"/>
    <cellStyle name="Normal 24 2 4 2 3" xfId="21360" xr:uid="{00000000-0005-0000-0000-000071530000}"/>
    <cellStyle name="Normal 24 2 4 3" xfId="21361" xr:uid="{00000000-0005-0000-0000-000072530000}"/>
    <cellStyle name="Normal 24 2 4 3 2" xfId="21362" xr:uid="{00000000-0005-0000-0000-000073530000}"/>
    <cellStyle name="Normal 24 2 4 3 2 2" xfId="21363" xr:uid="{00000000-0005-0000-0000-000074530000}"/>
    <cellStyle name="Normal 24 2 4 3 3" xfId="21364" xr:uid="{00000000-0005-0000-0000-000075530000}"/>
    <cellStyle name="Normal 24 2 4 4" xfId="21365" xr:uid="{00000000-0005-0000-0000-000076530000}"/>
    <cellStyle name="Normal 24 2 4 4 2" xfId="21366" xr:uid="{00000000-0005-0000-0000-000077530000}"/>
    <cellStyle name="Normal 24 2 4 4 2 2" xfId="21367" xr:uid="{00000000-0005-0000-0000-000078530000}"/>
    <cellStyle name="Normal 24 2 4 4 3" xfId="21368" xr:uid="{00000000-0005-0000-0000-000079530000}"/>
    <cellStyle name="Normal 24 2 4 5" xfId="21369" xr:uid="{00000000-0005-0000-0000-00007A530000}"/>
    <cellStyle name="Normal 24 2 4 5 2" xfId="21370" xr:uid="{00000000-0005-0000-0000-00007B530000}"/>
    <cellStyle name="Normal 24 2 4 6" xfId="21371" xr:uid="{00000000-0005-0000-0000-00007C530000}"/>
    <cellStyle name="Normal 24 2 4 6 2" xfId="21372" xr:uid="{00000000-0005-0000-0000-00007D530000}"/>
    <cellStyle name="Normal 24 2 4 7" xfId="21373" xr:uid="{00000000-0005-0000-0000-00007E530000}"/>
    <cellStyle name="Normal 24 2 5" xfId="21374" xr:uid="{00000000-0005-0000-0000-00007F530000}"/>
    <cellStyle name="Normal 24 2 5 2" xfId="21375" xr:uid="{00000000-0005-0000-0000-000080530000}"/>
    <cellStyle name="Normal 24 2 5 2 2" xfId="21376" xr:uid="{00000000-0005-0000-0000-000081530000}"/>
    <cellStyle name="Normal 24 2 5 2 2 2" xfId="21377" xr:uid="{00000000-0005-0000-0000-000082530000}"/>
    <cellStyle name="Normal 24 2 5 2 3" xfId="21378" xr:uid="{00000000-0005-0000-0000-000083530000}"/>
    <cellStyle name="Normal 24 2 5 3" xfId="21379" xr:uid="{00000000-0005-0000-0000-000084530000}"/>
    <cellStyle name="Normal 24 2 5 3 2" xfId="21380" xr:uid="{00000000-0005-0000-0000-000085530000}"/>
    <cellStyle name="Normal 24 2 5 3 2 2" xfId="21381" xr:uid="{00000000-0005-0000-0000-000086530000}"/>
    <cellStyle name="Normal 24 2 5 3 3" xfId="21382" xr:uid="{00000000-0005-0000-0000-000087530000}"/>
    <cellStyle name="Normal 24 2 5 4" xfId="21383" xr:uid="{00000000-0005-0000-0000-000088530000}"/>
    <cellStyle name="Normal 24 2 5 4 2" xfId="21384" xr:uid="{00000000-0005-0000-0000-000089530000}"/>
    <cellStyle name="Normal 24 2 5 4 2 2" xfId="21385" xr:uid="{00000000-0005-0000-0000-00008A530000}"/>
    <cellStyle name="Normal 24 2 5 4 3" xfId="21386" xr:uid="{00000000-0005-0000-0000-00008B530000}"/>
    <cellStyle name="Normal 24 2 5 5" xfId="21387" xr:uid="{00000000-0005-0000-0000-00008C530000}"/>
    <cellStyle name="Normal 24 2 5 5 2" xfId="21388" xr:uid="{00000000-0005-0000-0000-00008D530000}"/>
    <cellStyle name="Normal 24 2 5 6" xfId="21389" xr:uid="{00000000-0005-0000-0000-00008E530000}"/>
    <cellStyle name="Normal 24 2 5 6 2" xfId="21390" xr:uid="{00000000-0005-0000-0000-00008F530000}"/>
    <cellStyle name="Normal 24 2 5 7" xfId="21391" xr:uid="{00000000-0005-0000-0000-000090530000}"/>
    <cellStyle name="Normal 24 2 6" xfId="21392" xr:uid="{00000000-0005-0000-0000-000091530000}"/>
    <cellStyle name="Normal 24 2 6 2" xfId="21393" xr:uid="{00000000-0005-0000-0000-000092530000}"/>
    <cellStyle name="Normal 24 2 6 2 2" xfId="21394" xr:uid="{00000000-0005-0000-0000-000093530000}"/>
    <cellStyle name="Normal 24 2 6 3" xfId="21395" xr:uid="{00000000-0005-0000-0000-000094530000}"/>
    <cellStyle name="Normal 24 2 7" xfId="21396" xr:uid="{00000000-0005-0000-0000-000095530000}"/>
    <cellStyle name="Normal 24 2 7 2" xfId="21397" xr:uid="{00000000-0005-0000-0000-000096530000}"/>
    <cellStyle name="Normal 24 2 7 2 2" xfId="21398" xr:uid="{00000000-0005-0000-0000-000097530000}"/>
    <cellStyle name="Normal 24 2 7 3" xfId="21399" xr:uid="{00000000-0005-0000-0000-000098530000}"/>
    <cellStyle name="Normal 24 2 8" xfId="21400" xr:uid="{00000000-0005-0000-0000-000099530000}"/>
    <cellStyle name="Normal 24 2 8 2" xfId="21401" xr:uid="{00000000-0005-0000-0000-00009A530000}"/>
    <cellStyle name="Normal 24 2 8 2 2" xfId="21402" xr:uid="{00000000-0005-0000-0000-00009B530000}"/>
    <cellStyle name="Normal 24 2 8 3" xfId="21403" xr:uid="{00000000-0005-0000-0000-00009C530000}"/>
    <cellStyle name="Normal 24 2 9" xfId="21404" xr:uid="{00000000-0005-0000-0000-00009D530000}"/>
    <cellStyle name="Normal 24 2 9 2" xfId="21405" xr:uid="{00000000-0005-0000-0000-00009E530000}"/>
    <cellStyle name="Normal 24 3" xfId="21406" xr:uid="{00000000-0005-0000-0000-00009F530000}"/>
    <cellStyle name="Normal 24 3 10" xfId="21407" xr:uid="{00000000-0005-0000-0000-0000A0530000}"/>
    <cellStyle name="Normal 24 3 10 2" xfId="21408" xr:uid="{00000000-0005-0000-0000-0000A1530000}"/>
    <cellStyle name="Normal 24 3 11" xfId="21409" xr:uid="{00000000-0005-0000-0000-0000A2530000}"/>
    <cellStyle name="Normal 24 3 2" xfId="21410" xr:uid="{00000000-0005-0000-0000-0000A3530000}"/>
    <cellStyle name="Normal 24 3 2 2" xfId="21411" xr:uid="{00000000-0005-0000-0000-0000A4530000}"/>
    <cellStyle name="Normal 24 3 2 2 2" xfId="21412" xr:uid="{00000000-0005-0000-0000-0000A5530000}"/>
    <cellStyle name="Normal 24 3 2 2 2 2" xfId="21413" xr:uid="{00000000-0005-0000-0000-0000A6530000}"/>
    <cellStyle name="Normal 24 3 2 2 2 2 2" xfId="21414" xr:uid="{00000000-0005-0000-0000-0000A7530000}"/>
    <cellStyle name="Normal 24 3 2 2 2 3" xfId="21415" xr:uid="{00000000-0005-0000-0000-0000A8530000}"/>
    <cellStyle name="Normal 24 3 2 2 3" xfId="21416" xr:uid="{00000000-0005-0000-0000-0000A9530000}"/>
    <cellStyle name="Normal 24 3 2 2 3 2" xfId="21417" xr:uid="{00000000-0005-0000-0000-0000AA530000}"/>
    <cellStyle name="Normal 24 3 2 2 3 2 2" xfId="21418" xr:uid="{00000000-0005-0000-0000-0000AB530000}"/>
    <cellStyle name="Normal 24 3 2 2 3 3" xfId="21419" xr:uid="{00000000-0005-0000-0000-0000AC530000}"/>
    <cellStyle name="Normal 24 3 2 2 4" xfId="21420" xr:uid="{00000000-0005-0000-0000-0000AD530000}"/>
    <cellStyle name="Normal 24 3 2 2 4 2" xfId="21421" xr:uid="{00000000-0005-0000-0000-0000AE530000}"/>
    <cellStyle name="Normal 24 3 2 2 4 2 2" xfId="21422" xr:uid="{00000000-0005-0000-0000-0000AF530000}"/>
    <cellStyle name="Normal 24 3 2 2 4 3" xfId="21423" xr:uid="{00000000-0005-0000-0000-0000B0530000}"/>
    <cellStyle name="Normal 24 3 2 2 5" xfId="21424" xr:uid="{00000000-0005-0000-0000-0000B1530000}"/>
    <cellStyle name="Normal 24 3 2 2 5 2" xfId="21425" xr:uid="{00000000-0005-0000-0000-0000B2530000}"/>
    <cellStyle name="Normal 24 3 2 2 6" xfId="21426" xr:uid="{00000000-0005-0000-0000-0000B3530000}"/>
    <cellStyle name="Normal 24 3 2 2 6 2" xfId="21427" xr:uid="{00000000-0005-0000-0000-0000B4530000}"/>
    <cellStyle name="Normal 24 3 2 2 7" xfId="21428" xr:uid="{00000000-0005-0000-0000-0000B5530000}"/>
    <cellStyle name="Normal 24 3 2 3" xfId="21429" xr:uid="{00000000-0005-0000-0000-0000B6530000}"/>
    <cellStyle name="Normal 24 3 2 3 2" xfId="21430" xr:uid="{00000000-0005-0000-0000-0000B7530000}"/>
    <cellStyle name="Normal 24 3 2 3 2 2" xfId="21431" xr:uid="{00000000-0005-0000-0000-0000B8530000}"/>
    <cellStyle name="Normal 24 3 2 3 2 2 2" xfId="21432" xr:uid="{00000000-0005-0000-0000-0000B9530000}"/>
    <cellStyle name="Normal 24 3 2 3 2 3" xfId="21433" xr:uid="{00000000-0005-0000-0000-0000BA530000}"/>
    <cellStyle name="Normal 24 3 2 3 3" xfId="21434" xr:uid="{00000000-0005-0000-0000-0000BB530000}"/>
    <cellStyle name="Normal 24 3 2 3 3 2" xfId="21435" xr:uid="{00000000-0005-0000-0000-0000BC530000}"/>
    <cellStyle name="Normal 24 3 2 3 3 2 2" xfId="21436" xr:uid="{00000000-0005-0000-0000-0000BD530000}"/>
    <cellStyle name="Normal 24 3 2 3 3 3" xfId="21437" xr:uid="{00000000-0005-0000-0000-0000BE530000}"/>
    <cellStyle name="Normal 24 3 2 3 4" xfId="21438" xr:uid="{00000000-0005-0000-0000-0000BF530000}"/>
    <cellStyle name="Normal 24 3 2 3 4 2" xfId="21439" xr:uid="{00000000-0005-0000-0000-0000C0530000}"/>
    <cellStyle name="Normal 24 3 2 3 4 2 2" xfId="21440" xr:uid="{00000000-0005-0000-0000-0000C1530000}"/>
    <cellStyle name="Normal 24 3 2 3 4 3" xfId="21441" xr:uid="{00000000-0005-0000-0000-0000C2530000}"/>
    <cellStyle name="Normal 24 3 2 3 5" xfId="21442" xr:uid="{00000000-0005-0000-0000-0000C3530000}"/>
    <cellStyle name="Normal 24 3 2 3 5 2" xfId="21443" xr:uid="{00000000-0005-0000-0000-0000C4530000}"/>
    <cellStyle name="Normal 24 3 2 3 6" xfId="21444" xr:uid="{00000000-0005-0000-0000-0000C5530000}"/>
    <cellStyle name="Normal 24 3 2 3 6 2" xfId="21445" xr:uid="{00000000-0005-0000-0000-0000C6530000}"/>
    <cellStyle name="Normal 24 3 2 3 7" xfId="21446" xr:uid="{00000000-0005-0000-0000-0000C7530000}"/>
    <cellStyle name="Normal 24 3 2 4" xfId="21447" xr:uid="{00000000-0005-0000-0000-0000C8530000}"/>
    <cellStyle name="Normal 24 3 2 4 2" xfId="21448" xr:uid="{00000000-0005-0000-0000-0000C9530000}"/>
    <cellStyle name="Normal 24 3 2 4 2 2" xfId="21449" xr:uid="{00000000-0005-0000-0000-0000CA530000}"/>
    <cellStyle name="Normal 24 3 2 4 3" xfId="21450" xr:uid="{00000000-0005-0000-0000-0000CB530000}"/>
    <cellStyle name="Normal 24 3 2 5" xfId="21451" xr:uid="{00000000-0005-0000-0000-0000CC530000}"/>
    <cellStyle name="Normal 24 3 2 5 2" xfId="21452" xr:uid="{00000000-0005-0000-0000-0000CD530000}"/>
    <cellStyle name="Normal 24 3 2 5 2 2" xfId="21453" xr:uid="{00000000-0005-0000-0000-0000CE530000}"/>
    <cellStyle name="Normal 24 3 2 5 3" xfId="21454" xr:uid="{00000000-0005-0000-0000-0000CF530000}"/>
    <cellStyle name="Normal 24 3 2 6" xfId="21455" xr:uid="{00000000-0005-0000-0000-0000D0530000}"/>
    <cellStyle name="Normal 24 3 2 6 2" xfId="21456" xr:uid="{00000000-0005-0000-0000-0000D1530000}"/>
    <cellStyle name="Normal 24 3 2 6 2 2" xfId="21457" xr:uid="{00000000-0005-0000-0000-0000D2530000}"/>
    <cellStyle name="Normal 24 3 2 6 3" xfId="21458" xr:uid="{00000000-0005-0000-0000-0000D3530000}"/>
    <cellStyle name="Normal 24 3 2 7" xfId="21459" xr:uid="{00000000-0005-0000-0000-0000D4530000}"/>
    <cellStyle name="Normal 24 3 2 7 2" xfId="21460" xr:uid="{00000000-0005-0000-0000-0000D5530000}"/>
    <cellStyle name="Normal 24 3 2 8" xfId="21461" xr:uid="{00000000-0005-0000-0000-0000D6530000}"/>
    <cellStyle name="Normal 24 3 2 8 2" xfId="21462" xr:uid="{00000000-0005-0000-0000-0000D7530000}"/>
    <cellStyle name="Normal 24 3 2 9" xfId="21463" xr:uid="{00000000-0005-0000-0000-0000D8530000}"/>
    <cellStyle name="Normal 24 3 3" xfId="21464" xr:uid="{00000000-0005-0000-0000-0000D9530000}"/>
    <cellStyle name="Normal 24 3 3 2" xfId="21465" xr:uid="{00000000-0005-0000-0000-0000DA530000}"/>
    <cellStyle name="Normal 24 3 3 2 2" xfId="21466" xr:uid="{00000000-0005-0000-0000-0000DB530000}"/>
    <cellStyle name="Normal 24 3 3 2 2 2" xfId="21467" xr:uid="{00000000-0005-0000-0000-0000DC530000}"/>
    <cellStyle name="Normal 24 3 3 2 2 2 2" xfId="21468" xr:uid="{00000000-0005-0000-0000-0000DD530000}"/>
    <cellStyle name="Normal 24 3 3 2 2 3" xfId="21469" xr:uid="{00000000-0005-0000-0000-0000DE530000}"/>
    <cellStyle name="Normal 24 3 3 2 3" xfId="21470" xr:uid="{00000000-0005-0000-0000-0000DF530000}"/>
    <cellStyle name="Normal 24 3 3 2 3 2" xfId="21471" xr:uid="{00000000-0005-0000-0000-0000E0530000}"/>
    <cellStyle name="Normal 24 3 3 2 3 2 2" xfId="21472" xr:uid="{00000000-0005-0000-0000-0000E1530000}"/>
    <cellStyle name="Normal 24 3 3 2 3 3" xfId="21473" xr:uid="{00000000-0005-0000-0000-0000E2530000}"/>
    <cellStyle name="Normal 24 3 3 2 4" xfId="21474" xr:uid="{00000000-0005-0000-0000-0000E3530000}"/>
    <cellStyle name="Normal 24 3 3 2 4 2" xfId="21475" xr:uid="{00000000-0005-0000-0000-0000E4530000}"/>
    <cellStyle name="Normal 24 3 3 2 4 2 2" xfId="21476" xr:uid="{00000000-0005-0000-0000-0000E5530000}"/>
    <cellStyle name="Normal 24 3 3 2 4 3" xfId="21477" xr:uid="{00000000-0005-0000-0000-0000E6530000}"/>
    <cellStyle name="Normal 24 3 3 2 5" xfId="21478" xr:uid="{00000000-0005-0000-0000-0000E7530000}"/>
    <cellStyle name="Normal 24 3 3 2 5 2" xfId="21479" xr:uid="{00000000-0005-0000-0000-0000E8530000}"/>
    <cellStyle name="Normal 24 3 3 2 6" xfId="21480" xr:uid="{00000000-0005-0000-0000-0000E9530000}"/>
    <cellStyle name="Normal 24 3 3 2 6 2" xfId="21481" xr:uid="{00000000-0005-0000-0000-0000EA530000}"/>
    <cellStyle name="Normal 24 3 3 2 7" xfId="21482" xr:uid="{00000000-0005-0000-0000-0000EB530000}"/>
    <cellStyle name="Normal 24 3 3 3" xfId="21483" xr:uid="{00000000-0005-0000-0000-0000EC530000}"/>
    <cellStyle name="Normal 24 3 3 3 2" xfId="21484" xr:uid="{00000000-0005-0000-0000-0000ED530000}"/>
    <cellStyle name="Normal 24 3 3 3 2 2" xfId="21485" xr:uid="{00000000-0005-0000-0000-0000EE530000}"/>
    <cellStyle name="Normal 24 3 3 3 3" xfId="21486" xr:uid="{00000000-0005-0000-0000-0000EF530000}"/>
    <cellStyle name="Normal 24 3 3 4" xfId="21487" xr:uid="{00000000-0005-0000-0000-0000F0530000}"/>
    <cellStyle name="Normal 24 3 3 4 2" xfId="21488" xr:uid="{00000000-0005-0000-0000-0000F1530000}"/>
    <cellStyle name="Normal 24 3 3 4 2 2" xfId="21489" xr:uid="{00000000-0005-0000-0000-0000F2530000}"/>
    <cellStyle name="Normal 24 3 3 4 3" xfId="21490" xr:uid="{00000000-0005-0000-0000-0000F3530000}"/>
    <cellStyle name="Normal 24 3 3 5" xfId="21491" xr:uid="{00000000-0005-0000-0000-0000F4530000}"/>
    <cellStyle name="Normal 24 3 3 5 2" xfId="21492" xr:uid="{00000000-0005-0000-0000-0000F5530000}"/>
    <cellStyle name="Normal 24 3 3 5 2 2" xfId="21493" xr:uid="{00000000-0005-0000-0000-0000F6530000}"/>
    <cellStyle name="Normal 24 3 3 5 3" xfId="21494" xr:uid="{00000000-0005-0000-0000-0000F7530000}"/>
    <cellStyle name="Normal 24 3 3 6" xfId="21495" xr:uid="{00000000-0005-0000-0000-0000F8530000}"/>
    <cellStyle name="Normal 24 3 3 6 2" xfId="21496" xr:uid="{00000000-0005-0000-0000-0000F9530000}"/>
    <cellStyle name="Normal 24 3 3 7" xfId="21497" xr:uid="{00000000-0005-0000-0000-0000FA530000}"/>
    <cellStyle name="Normal 24 3 3 7 2" xfId="21498" xr:uid="{00000000-0005-0000-0000-0000FB530000}"/>
    <cellStyle name="Normal 24 3 3 8" xfId="21499" xr:uid="{00000000-0005-0000-0000-0000FC530000}"/>
    <cellStyle name="Normal 24 3 4" xfId="21500" xr:uid="{00000000-0005-0000-0000-0000FD530000}"/>
    <cellStyle name="Normal 24 3 4 2" xfId="21501" xr:uid="{00000000-0005-0000-0000-0000FE530000}"/>
    <cellStyle name="Normal 24 3 4 2 2" xfId="21502" xr:uid="{00000000-0005-0000-0000-0000FF530000}"/>
    <cellStyle name="Normal 24 3 4 2 2 2" xfId="21503" xr:uid="{00000000-0005-0000-0000-000000540000}"/>
    <cellStyle name="Normal 24 3 4 2 3" xfId="21504" xr:uid="{00000000-0005-0000-0000-000001540000}"/>
    <cellStyle name="Normal 24 3 4 3" xfId="21505" xr:uid="{00000000-0005-0000-0000-000002540000}"/>
    <cellStyle name="Normal 24 3 4 3 2" xfId="21506" xr:uid="{00000000-0005-0000-0000-000003540000}"/>
    <cellStyle name="Normal 24 3 4 3 2 2" xfId="21507" xr:uid="{00000000-0005-0000-0000-000004540000}"/>
    <cellStyle name="Normal 24 3 4 3 3" xfId="21508" xr:uid="{00000000-0005-0000-0000-000005540000}"/>
    <cellStyle name="Normal 24 3 4 4" xfId="21509" xr:uid="{00000000-0005-0000-0000-000006540000}"/>
    <cellStyle name="Normal 24 3 4 4 2" xfId="21510" xr:uid="{00000000-0005-0000-0000-000007540000}"/>
    <cellStyle name="Normal 24 3 4 4 2 2" xfId="21511" xr:uid="{00000000-0005-0000-0000-000008540000}"/>
    <cellStyle name="Normal 24 3 4 4 3" xfId="21512" xr:uid="{00000000-0005-0000-0000-000009540000}"/>
    <cellStyle name="Normal 24 3 4 5" xfId="21513" xr:uid="{00000000-0005-0000-0000-00000A540000}"/>
    <cellStyle name="Normal 24 3 4 5 2" xfId="21514" xr:uid="{00000000-0005-0000-0000-00000B540000}"/>
    <cellStyle name="Normal 24 3 4 6" xfId="21515" xr:uid="{00000000-0005-0000-0000-00000C540000}"/>
    <cellStyle name="Normal 24 3 4 6 2" xfId="21516" xr:uid="{00000000-0005-0000-0000-00000D540000}"/>
    <cellStyle name="Normal 24 3 4 7" xfId="21517" xr:uid="{00000000-0005-0000-0000-00000E540000}"/>
    <cellStyle name="Normal 24 3 5" xfId="21518" xr:uid="{00000000-0005-0000-0000-00000F540000}"/>
    <cellStyle name="Normal 24 3 5 2" xfId="21519" xr:uid="{00000000-0005-0000-0000-000010540000}"/>
    <cellStyle name="Normal 24 3 5 2 2" xfId="21520" xr:uid="{00000000-0005-0000-0000-000011540000}"/>
    <cellStyle name="Normal 24 3 5 2 2 2" xfId="21521" xr:uid="{00000000-0005-0000-0000-000012540000}"/>
    <cellStyle name="Normal 24 3 5 2 3" xfId="21522" xr:uid="{00000000-0005-0000-0000-000013540000}"/>
    <cellStyle name="Normal 24 3 5 3" xfId="21523" xr:uid="{00000000-0005-0000-0000-000014540000}"/>
    <cellStyle name="Normal 24 3 5 3 2" xfId="21524" xr:uid="{00000000-0005-0000-0000-000015540000}"/>
    <cellStyle name="Normal 24 3 5 3 2 2" xfId="21525" xr:uid="{00000000-0005-0000-0000-000016540000}"/>
    <cellStyle name="Normal 24 3 5 3 3" xfId="21526" xr:uid="{00000000-0005-0000-0000-000017540000}"/>
    <cellStyle name="Normal 24 3 5 4" xfId="21527" xr:uid="{00000000-0005-0000-0000-000018540000}"/>
    <cellStyle name="Normal 24 3 5 4 2" xfId="21528" xr:uid="{00000000-0005-0000-0000-000019540000}"/>
    <cellStyle name="Normal 24 3 5 4 2 2" xfId="21529" xr:uid="{00000000-0005-0000-0000-00001A540000}"/>
    <cellStyle name="Normal 24 3 5 4 3" xfId="21530" xr:uid="{00000000-0005-0000-0000-00001B540000}"/>
    <cellStyle name="Normal 24 3 5 5" xfId="21531" xr:uid="{00000000-0005-0000-0000-00001C540000}"/>
    <cellStyle name="Normal 24 3 5 5 2" xfId="21532" xr:uid="{00000000-0005-0000-0000-00001D540000}"/>
    <cellStyle name="Normal 24 3 5 6" xfId="21533" xr:uid="{00000000-0005-0000-0000-00001E540000}"/>
    <cellStyle name="Normal 24 3 5 6 2" xfId="21534" xr:uid="{00000000-0005-0000-0000-00001F540000}"/>
    <cellStyle name="Normal 24 3 5 7" xfId="21535" xr:uid="{00000000-0005-0000-0000-000020540000}"/>
    <cellStyle name="Normal 24 3 6" xfId="21536" xr:uid="{00000000-0005-0000-0000-000021540000}"/>
    <cellStyle name="Normal 24 3 6 2" xfId="21537" xr:uid="{00000000-0005-0000-0000-000022540000}"/>
    <cellStyle name="Normal 24 3 6 2 2" xfId="21538" xr:uid="{00000000-0005-0000-0000-000023540000}"/>
    <cellStyle name="Normal 24 3 6 3" xfId="21539" xr:uid="{00000000-0005-0000-0000-000024540000}"/>
    <cellStyle name="Normal 24 3 7" xfId="21540" xr:uid="{00000000-0005-0000-0000-000025540000}"/>
    <cellStyle name="Normal 24 3 7 2" xfId="21541" xr:uid="{00000000-0005-0000-0000-000026540000}"/>
    <cellStyle name="Normal 24 3 7 2 2" xfId="21542" xr:uid="{00000000-0005-0000-0000-000027540000}"/>
    <cellStyle name="Normal 24 3 7 3" xfId="21543" xr:uid="{00000000-0005-0000-0000-000028540000}"/>
    <cellStyle name="Normal 24 3 8" xfId="21544" xr:uid="{00000000-0005-0000-0000-000029540000}"/>
    <cellStyle name="Normal 24 3 8 2" xfId="21545" xr:uid="{00000000-0005-0000-0000-00002A540000}"/>
    <cellStyle name="Normal 24 3 8 2 2" xfId="21546" xr:uid="{00000000-0005-0000-0000-00002B540000}"/>
    <cellStyle name="Normal 24 3 8 3" xfId="21547" xr:uid="{00000000-0005-0000-0000-00002C540000}"/>
    <cellStyle name="Normal 24 3 9" xfId="21548" xr:uid="{00000000-0005-0000-0000-00002D540000}"/>
    <cellStyle name="Normal 24 3 9 2" xfId="21549" xr:uid="{00000000-0005-0000-0000-00002E540000}"/>
    <cellStyle name="Normal 24 4" xfId="21550" xr:uid="{00000000-0005-0000-0000-00002F540000}"/>
    <cellStyle name="Normal 24 4 2" xfId="21551" xr:uid="{00000000-0005-0000-0000-000030540000}"/>
    <cellStyle name="Normal 24 4 2 2" xfId="21552" xr:uid="{00000000-0005-0000-0000-000031540000}"/>
    <cellStyle name="Normal 24 4 2 2 2" xfId="21553" xr:uid="{00000000-0005-0000-0000-000032540000}"/>
    <cellStyle name="Normal 24 4 2 2 2 2" xfId="21554" xr:uid="{00000000-0005-0000-0000-000033540000}"/>
    <cellStyle name="Normal 24 4 2 2 3" xfId="21555" xr:uid="{00000000-0005-0000-0000-000034540000}"/>
    <cellStyle name="Normal 24 4 2 3" xfId="21556" xr:uid="{00000000-0005-0000-0000-000035540000}"/>
    <cellStyle name="Normal 24 4 2 3 2" xfId="21557" xr:uid="{00000000-0005-0000-0000-000036540000}"/>
    <cellStyle name="Normal 24 4 2 3 2 2" xfId="21558" xr:uid="{00000000-0005-0000-0000-000037540000}"/>
    <cellStyle name="Normal 24 4 2 3 3" xfId="21559" xr:uid="{00000000-0005-0000-0000-000038540000}"/>
    <cellStyle name="Normal 24 4 2 4" xfId="21560" xr:uid="{00000000-0005-0000-0000-000039540000}"/>
    <cellStyle name="Normal 24 4 2 4 2" xfId="21561" xr:uid="{00000000-0005-0000-0000-00003A540000}"/>
    <cellStyle name="Normal 24 4 2 4 2 2" xfId="21562" xr:uid="{00000000-0005-0000-0000-00003B540000}"/>
    <cellStyle name="Normal 24 4 2 4 3" xfId="21563" xr:uid="{00000000-0005-0000-0000-00003C540000}"/>
    <cellStyle name="Normal 24 4 2 5" xfId="21564" xr:uid="{00000000-0005-0000-0000-00003D540000}"/>
    <cellStyle name="Normal 24 4 2 5 2" xfId="21565" xr:uid="{00000000-0005-0000-0000-00003E540000}"/>
    <cellStyle name="Normal 24 4 2 6" xfId="21566" xr:uid="{00000000-0005-0000-0000-00003F540000}"/>
    <cellStyle name="Normal 24 4 2 6 2" xfId="21567" xr:uid="{00000000-0005-0000-0000-000040540000}"/>
    <cellStyle name="Normal 24 4 2 7" xfId="21568" xr:uid="{00000000-0005-0000-0000-000041540000}"/>
    <cellStyle name="Normal 24 4 3" xfId="21569" xr:uid="{00000000-0005-0000-0000-000042540000}"/>
    <cellStyle name="Normal 24 4 3 2" xfId="21570" xr:uid="{00000000-0005-0000-0000-000043540000}"/>
    <cellStyle name="Normal 24 4 3 2 2" xfId="21571" xr:uid="{00000000-0005-0000-0000-000044540000}"/>
    <cellStyle name="Normal 24 4 3 2 2 2" xfId="21572" xr:uid="{00000000-0005-0000-0000-000045540000}"/>
    <cellStyle name="Normal 24 4 3 2 3" xfId="21573" xr:uid="{00000000-0005-0000-0000-000046540000}"/>
    <cellStyle name="Normal 24 4 3 3" xfId="21574" xr:uid="{00000000-0005-0000-0000-000047540000}"/>
    <cellStyle name="Normal 24 4 3 3 2" xfId="21575" xr:uid="{00000000-0005-0000-0000-000048540000}"/>
    <cellStyle name="Normal 24 4 3 3 2 2" xfId="21576" xr:uid="{00000000-0005-0000-0000-000049540000}"/>
    <cellStyle name="Normal 24 4 3 3 3" xfId="21577" xr:uid="{00000000-0005-0000-0000-00004A540000}"/>
    <cellStyle name="Normal 24 4 3 4" xfId="21578" xr:uid="{00000000-0005-0000-0000-00004B540000}"/>
    <cellStyle name="Normal 24 4 3 4 2" xfId="21579" xr:uid="{00000000-0005-0000-0000-00004C540000}"/>
    <cellStyle name="Normal 24 4 3 4 2 2" xfId="21580" xr:uid="{00000000-0005-0000-0000-00004D540000}"/>
    <cellStyle name="Normal 24 4 3 4 3" xfId="21581" xr:uid="{00000000-0005-0000-0000-00004E540000}"/>
    <cellStyle name="Normal 24 4 3 5" xfId="21582" xr:uid="{00000000-0005-0000-0000-00004F540000}"/>
    <cellStyle name="Normal 24 4 3 5 2" xfId="21583" xr:uid="{00000000-0005-0000-0000-000050540000}"/>
    <cellStyle name="Normal 24 4 3 6" xfId="21584" xr:uid="{00000000-0005-0000-0000-000051540000}"/>
    <cellStyle name="Normal 24 4 3 6 2" xfId="21585" xr:uid="{00000000-0005-0000-0000-000052540000}"/>
    <cellStyle name="Normal 24 4 3 7" xfId="21586" xr:uid="{00000000-0005-0000-0000-000053540000}"/>
    <cellStyle name="Normal 24 4 4" xfId="21587" xr:uid="{00000000-0005-0000-0000-000054540000}"/>
    <cellStyle name="Normal 24 4 4 2" xfId="21588" xr:uid="{00000000-0005-0000-0000-000055540000}"/>
    <cellStyle name="Normal 24 4 4 2 2" xfId="21589" xr:uid="{00000000-0005-0000-0000-000056540000}"/>
    <cellStyle name="Normal 24 4 4 3" xfId="21590" xr:uid="{00000000-0005-0000-0000-000057540000}"/>
    <cellStyle name="Normal 24 4 5" xfId="21591" xr:uid="{00000000-0005-0000-0000-000058540000}"/>
    <cellStyle name="Normal 24 4 5 2" xfId="21592" xr:uid="{00000000-0005-0000-0000-000059540000}"/>
    <cellStyle name="Normal 24 4 5 2 2" xfId="21593" xr:uid="{00000000-0005-0000-0000-00005A540000}"/>
    <cellStyle name="Normal 24 4 5 3" xfId="21594" xr:uid="{00000000-0005-0000-0000-00005B540000}"/>
    <cellStyle name="Normal 24 4 6" xfId="21595" xr:uid="{00000000-0005-0000-0000-00005C540000}"/>
    <cellStyle name="Normal 24 4 6 2" xfId="21596" xr:uid="{00000000-0005-0000-0000-00005D540000}"/>
    <cellStyle name="Normal 24 4 6 2 2" xfId="21597" xr:uid="{00000000-0005-0000-0000-00005E540000}"/>
    <cellStyle name="Normal 24 4 6 3" xfId="21598" xr:uid="{00000000-0005-0000-0000-00005F540000}"/>
    <cellStyle name="Normal 24 4 7" xfId="21599" xr:uid="{00000000-0005-0000-0000-000060540000}"/>
    <cellStyle name="Normal 24 4 7 2" xfId="21600" xr:uid="{00000000-0005-0000-0000-000061540000}"/>
    <cellStyle name="Normal 24 4 8" xfId="21601" xr:uid="{00000000-0005-0000-0000-000062540000}"/>
    <cellStyle name="Normal 24 4 8 2" xfId="21602" xr:uid="{00000000-0005-0000-0000-000063540000}"/>
    <cellStyle name="Normal 24 4 9" xfId="21603" xr:uid="{00000000-0005-0000-0000-000064540000}"/>
    <cellStyle name="Normal 24 5" xfId="21604" xr:uid="{00000000-0005-0000-0000-000065540000}"/>
    <cellStyle name="Normal 24 5 2" xfId="21605" xr:uid="{00000000-0005-0000-0000-000066540000}"/>
    <cellStyle name="Normal 24 5 2 2" xfId="21606" xr:uid="{00000000-0005-0000-0000-000067540000}"/>
    <cellStyle name="Normal 24 5 2 2 2" xfId="21607" xr:uid="{00000000-0005-0000-0000-000068540000}"/>
    <cellStyle name="Normal 24 5 2 2 2 2" xfId="21608" xr:uid="{00000000-0005-0000-0000-000069540000}"/>
    <cellStyle name="Normal 24 5 2 2 3" xfId="21609" xr:uid="{00000000-0005-0000-0000-00006A540000}"/>
    <cellStyle name="Normal 24 5 2 3" xfId="21610" xr:uid="{00000000-0005-0000-0000-00006B540000}"/>
    <cellStyle name="Normal 24 5 2 3 2" xfId="21611" xr:uid="{00000000-0005-0000-0000-00006C540000}"/>
    <cellStyle name="Normal 24 5 2 3 2 2" xfId="21612" xr:uid="{00000000-0005-0000-0000-00006D540000}"/>
    <cellStyle name="Normal 24 5 2 3 3" xfId="21613" xr:uid="{00000000-0005-0000-0000-00006E540000}"/>
    <cellStyle name="Normal 24 5 2 4" xfId="21614" xr:uid="{00000000-0005-0000-0000-00006F540000}"/>
    <cellStyle name="Normal 24 5 2 4 2" xfId="21615" xr:uid="{00000000-0005-0000-0000-000070540000}"/>
    <cellStyle name="Normal 24 5 2 4 2 2" xfId="21616" xr:uid="{00000000-0005-0000-0000-000071540000}"/>
    <cellStyle name="Normal 24 5 2 4 3" xfId="21617" xr:uid="{00000000-0005-0000-0000-000072540000}"/>
    <cellStyle name="Normal 24 5 2 5" xfId="21618" xr:uid="{00000000-0005-0000-0000-000073540000}"/>
    <cellStyle name="Normal 24 5 2 5 2" xfId="21619" xr:uid="{00000000-0005-0000-0000-000074540000}"/>
    <cellStyle name="Normal 24 5 2 6" xfId="21620" xr:uid="{00000000-0005-0000-0000-000075540000}"/>
    <cellStyle name="Normal 24 5 2 6 2" xfId="21621" xr:uid="{00000000-0005-0000-0000-000076540000}"/>
    <cellStyle name="Normal 24 5 2 7" xfId="21622" xr:uid="{00000000-0005-0000-0000-000077540000}"/>
    <cellStyle name="Normal 24 5 3" xfId="21623" xr:uid="{00000000-0005-0000-0000-000078540000}"/>
    <cellStyle name="Normal 24 5 3 2" xfId="21624" xr:uid="{00000000-0005-0000-0000-000079540000}"/>
    <cellStyle name="Normal 24 5 3 2 2" xfId="21625" xr:uid="{00000000-0005-0000-0000-00007A540000}"/>
    <cellStyle name="Normal 24 5 3 3" xfId="21626" xr:uid="{00000000-0005-0000-0000-00007B540000}"/>
    <cellStyle name="Normal 24 5 4" xfId="21627" xr:uid="{00000000-0005-0000-0000-00007C540000}"/>
    <cellStyle name="Normal 24 5 4 2" xfId="21628" xr:uid="{00000000-0005-0000-0000-00007D540000}"/>
    <cellStyle name="Normal 24 5 4 2 2" xfId="21629" xr:uid="{00000000-0005-0000-0000-00007E540000}"/>
    <cellStyle name="Normal 24 5 4 3" xfId="21630" xr:uid="{00000000-0005-0000-0000-00007F540000}"/>
    <cellStyle name="Normal 24 5 5" xfId="21631" xr:uid="{00000000-0005-0000-0000-000080540000}"/>
    <cellStyle name="Normal 24 5 5 2" xfId="21632" xr:uid="{00000000-0005-0000-0000-000081540000}"/>
    <cellStyle name="Normal 24 5 5 2 2" xfId="21633" xr:uid="{00000000-0005-0000-0000-000082540000}"/>
    <cellStyle name="Normal 24 5 5 3" xfId="21634" xr:uid="{00000000-0005-0000-0000-000083540000}"/>
    <cellStyle name="Normal 24 5 6" xfId="21635" xr:uid="{00000000-0005-0000-0000-000084540000}"/>
    <cellStyle name="Normal 24 5 6 2" xfId="21636" xr:uid="{00000000-0005-0000-0000-000085540000}"/>
    <cellStyle name="Normal 24 5 7" xfId="21637" xr:uid="{00000000-0005-0000-0000-000086540000}"/>
    <cellStyle name="Normal 24 5 7 2" xfId="21638" xr:uid="{00000000-0005-0000-0000-000087540000}"/>
    <cellStyle name="Normal 24 5 8" xfId="21639" xr:uid="{00000000-0005-0000-0000-000088540000}"/>
    <cellStyle name="Normal 24 6" xfId="21640" xr:uid="{00000000-0005-0000-0000-000089540000}"/>
    <cellStyle name="Normal 24 6 2" xfId="21641" xr:uid="{00000000-0005-0000-0000-00008A540000}"/>
    <cellStyle name="Normal 24 6 2 2" xfId="21642" xr:uid="{00000000-0005-0000-0000-00008B540000}"/>
    <cellStyle name="Normal 24 6 2 2 2" xfId="21643" xr:uid="{00000000-0005-0000-0000-00008C540000}"/>
    <cellStyle name="Normal 24 6 2 3" xfId="21644" xr:uid="{00000000-0005-0000-0000-00008D540000}"/>
    <cellStyle name="Normal 24 6 3" xfId="21645" xr:uid="{00000000-0005-0000-0000-00008E540000}"/>
    <cellStyle name="Normal 24 6 3 2" xfId="21646" xr:uid="{00000000-0005-0000-0000-00008F540000}"/>
    <cellStyle name="Normal 24 6 3 2 2" xfId="21647" xr:uid="{00000000-0005-0000-0000-000090540000}"/>
    <cellStyle name="Normal 24 6 3 3" xfId="21648" xr:uid="{00000000-0005-0000-0000-000091540000}"/>
    <cellStyle name="Normal 24 6 4" xfId="21649" xr:uid="{00000000-0005-0000-0000-000092540000}"/>
    <cellStyle name="Normal 24 6 4 2" xfId="21650" xr:uid="{00000000-0005-0000-0000-000093540000}"/>
    <cellStyle name="Normal 24 6 4 2 2" xfId="21651" xr:uid="{00000000-0005-0000-0000-000094540000}"/>
    <cellStyle name="Normal 24 6 4 3" xfId="21652" xr:uid="{00000000-0005-0000-0000-000095540000}"/>
    <cellStyle name="Normal 24 6 5" xfId="21653" xr:uid="{00000000-0005-0000-0000-000096540000}"/>
    <cellStyle name="Normal 24 6 5 2" xfId="21654" xr:uid="{00000000-0005-0000-0000-000097540000}"/>
    <cellStyle name="Normal 24 6 6" xfId="21655" xr:uid="{00000000-0005-0000-0000-000098540000}"/>
    <cellStyle name="Normal 24 6 6 2" xfId="21656" xr:uid="{00000000-0005-0000-0000-000099540000}"/>
    <cellStyle name="Normal 24 6 7" xfId="21657" xr:uid="{00000000-0005-0000-0000-00009A540000}"/>
    <cellStyle name="Normal 24 7" xfId="21658" xr:uid="{00000000-0005-0000-0000-00009B540000}"/>
    <cellStyle name="Normal 24 7 2" xfId="21659" xr:uid="{00000000-0005-0000-0000-00009C540000}"/>
    <cellStyle name="Normal 24 7 2 2" xfId="21660" xr:uid="{00000000-0005-0000-0000-00009D540000}"/>
    <cellStyle name="Normal 24 7 2 2 2" xfId="21661" xr:uid="{00000000-0005-0000-0000-00009E540000}"/>
    <cellStyle name="Normal 24 7 2 3" xfId="21662" xr:uid="{00000000-0005-0000-0000-00009F540000}"/>
    <cellStyle name="Normal 24 7 3" xfId="21663" xr:uid="{00000000-0005-0000-0000-0000A0540000}"/>
    <cellStyle name="Normal 24 7 3 2" xfId="21664" xr:uid="{00000000-0005-0000-0000-0000A1540000}"/>
    <cellStyle name="Normal 24 7 3 2 2" xfId="21665" xr:uid="{00000000-0005-0000-0000-0000A2540000}"/>
    <cellStyle name="Normal 24 7 3 3" xfId="21666" xr:uid="{00000000-0005-0000-0000-0000A3540000}"/>
    <cellStyle name="Normal 24 7 4" xfId="21667" xr:uid="{00000000-0005-0000-0000-0000A4540000}"/>
    <cellStyle name="Normal 24 7 4 2" xfId="21668" xr:uid="{00000000-0005-0000-0000-0000A5540000}"/>
    <cellStyle name="Normal 24 7 4 2 2" xfId="21669" xr:uid="{00000000-0005-0000-0000-0000A6540000}"/>
    <cellStyle name="Normal 24 7 4 3" xfId="21670" xr:uid="{00000000-0005-0000-0000-0000A7540000}"/>
    <cellStyle name="Normal 24 7 5" xfId="21671" xr:uid="{00000000-0005-0000-0000-0000A8540000}"/>
    <cellStyle name="Normal 24 7 5 2" xfId="21672" xr:uid="{00000000-0005-0000-0000-0000A9540000}"/>
    <cellStyle name="Normal 24 7 6" xfId="21673" xr:uid="{00000000-0005-0000-0000-0000AA540000}"/>
    <cellStyle name="Normal 24 7 6 2" xfId="21674" xr:uid="{00000000-0005-0000-0000-0000AB540000}"/>
    <cellStyle name="Normal 24 7 7" xfId="21675" xr:uid="{00000000-0005-0000-0000-0000AC540000}"/>
    <cellStyle name="Normal 24 8" xfId="21676" xr:uid="{00000000-0005-0000-0000-0000AD540000}"/>
    <cellStyle name="Normal 24 8 2" xfId="21677" xr:uid="{00000000-0005-0000-0000-0000AE540000}"/>
    <cellStyle name="Normal 24 8 2 2" xfId="21678" xr:uid="{00000000-0005-0000-0000-0000AF540000}"/>
    <cellStyle name="Normal 24 8 3" xfId="21679" xr:uid="{00000000-0005-0000-0000-0000B0540000}"/>
    <cellStyle name="Normal 24 9" xfId="21680" xr:uid="{00000000-0005-0000-0000-0000B1540000}"/>
    <cellStyle name="Normal 24 9 2" xfId="21681" xr:uid="{00000000-0005-0000-0000-0000B2540000}"/>
    <cellStyle name="Normal 24 9 2 2" xfId="21682" xr:uid="{00000000-0005-0000-0000-0000B3540000}"/>
    <cellStyle name="Normal 24 9 3" xfId="21683" xr:uid="{00000000-0005-0000-0000-0000B4540000}"/>
    <cellStyle name="Normal 24_Confidential Information" xfId="21684" xr:uid="{00000000-0005-0000-0000-0000B5540000}"/>
    <cellStyle name="Normal 25" xfId="21685" xr:uid="{00000000-0005-0000-0000-0000B6540000}"/>
    <cellStyle name="Normal 25 10" xfId="21686" xr:uid="{00000000-0005-0000-0000-0000B7540000}"/>
    <cellStyle name="Normal 25 10 2" xfId="21687" xr:uid="{00000000-0005-0000-0000-0000B8540000}"/>
    <cellStyle name="Normal 25 10 2 2" xfId="21688" xr:uid="{00000000-0005-0000-0000-0000B9540000}"/>
    <cellStyle name="Normal 25 10 3" xfId="21689" xr:uid="{00000000-0005-0000-0000-0000BA540000}"/>
    <cellStyle name="Normal 25 11" xfId="21690" xr:uid="{00000000-0005-0000-0000-0000BB540000}"/>
    <cellStyle name="Normal 25 11 2" xfId="21691" xr:uid="{00000000-0005-0000-0000-0000BC540000}"/>
    <cellStyle name="Normal 25 12" xfId="21692" xr:uid="{00000000-0005-0000-0000-0000BD540000}"/>
    <cellStyle name="Normal 25 12 2" xfId="21693" xr:uid="{00000000-0005-0000-0000-0000BE540000}"/>
    <cellStyle name="Normal 25 13" xfId="21694" xr:uid="{00000000-0005-0000-0000-0000BF540000}"/>
    <cellStyle name="Normal 25 2" xfId="21695" xr:uid="{00000000-0005-0000-0000-0000C0540000}"/>
    <cellStyle name="Normal 25 2 10" xfId="21696" xr:uid="{00000000-0005-0000-0000-0000C1540000}"/>
    <cellStyle name="Normal 25 2 10 2" xfId="21697" xr:uid="{00000000-0005-0000-0000-0000C2540000}"/>
    <cellStyle name="Normal 25 2 11" xfId="21698" xr:uid="{00000000-0005-0000-0000-0000C3540000}"/>
    <cellStyle name="Normal 25 2 2" xfId="21699" xr:uid="{00000000-0005-0000-0000-0000C4540000}"/>
    <cellStyle name="Normal 25 2 2 2" xfId="21700" xr:uid="{00000000-0005-0000-0000-0000C5540000}"/>
    <cellStyle name="Normal 25 2 2 2 2" xfId="21701" xr:uid="{00000000-0005-0000-0000-0000C6540000}"/>
    <cellStyle name="Normal 25 2 2 2 2 2" xfId="21702" xr:uid="{00000000-0005-0000-0000-0000C7540000}"/>
    <cellStyle name="Normal 25 2 2 2 2 2 2" xfId="21703" xr:uid="{00000000-0005-0000-0000-0000C8540000}"/>
    <cellStyle name="Normal 25 2 2 2 2 3" xfId="21704" xr:uid="{00000000-0005-0000-0000-0000C9540000}"/>
    <cellStyle name="Normal 25 2 2 2 3" xfId="21705" xr:uid="{00000000-0005-0000-0000-0000CA540000}"/>
    <cellStyle name="Normal 25 2 2 2 3 2" xfId="21706" xr:uid="{00000000-0005-0000-0000-0000CB540000}"/>
    <cellStyle name="Normal 25 2 2 2 3 2 2" xfId="21707" xr:uid="{00000000-0005-0000-0000-0000CC540000}"/>
    <cellStyle name="Normal 25 2 2 2 3 3" xfId="21708" xr:uid="{00000000-0005-0000-0000-0000CD540000}"/>
    <cellStyle name="Normal 25 2 2 2 4" xfId="21709" xr:uid="{00000000-0005-0000-0000-0000CE540000}"/>
    <cellStyle name="Normal 25 2 2 2 4 2" xfId="21710" xr:uid="{00000000-0005-0000-0000-0000CF540000}"/>
    <cellStyle name="Normal 25 2 2 2 4 2 2" xfId="21711" xr:uid="{00000000-0005-0000-0000-0000D0540000}"/>
    <cellStyle name="Normal 25 2 2 2 4 3" xfId="21712" xr:uid="{00000000-0005-0000-0000-0000D1540000}"/>
    <cellStyle name="Normal 25 2 2 2 5" xfId="21713" xr:uid="{00000000-0005-0000-0000-0000D2540000}"/>
    <cellStyle name="Normal 25 2 2 2 5 2" xfId="21714" xr:uid="{00000000-0005-0000-0000-0000D3540000}"/>
    <cellStyle name="Normal 25 2 2 2 6" xfId="21715" xr:uid="{00000000-0005-0000-0000-0000D4540000}"/>
    <cellStyle name="Normal 25 2 2 2 6 2" xfId="21716" xr:uid="{00000000-0005-0000-0000-0000D5540000}"/>
    <cellStyle name="Normal 25 2 2 2 7" xfId="21717" xr:uid="{00000000-0005-0000-0000-0000D6540000}"/>
    <cellStyle name="Normal 25 2 2 3" xfId="21718" xr:uid="{00000000-0005-0000-0000-0000D7540000}"/>
    <cellStyle name="Normal 25 2 2 3 2" xfId="21719" xr:uid="{00000000-0005-0000-0000-0000D8540000}"/>
    <cellStyle name="Normal 25 2 2 3 2 2" xfId="21720" xr:uid="{00000000-0005-0000-0000-0000D9540000}"/>
    <cellStyle name="Normal 25 2 2 3 2 2 2" xfId="21721" xr:uid="{00000000-0005-0000-0000-0000DA540000}"/>
    <cellStyle name="Normal 25 2 2 3 2 3" xfId="21722" xr:uid="{00000000-0005-0000-0000-0000DB540000}"/>
    <cellStyle name="Normal 25 2 2 3 3" xfId="21723" xr:uid="{00000000-0005-0000-0000-0000DC540000}"/>
    <cellStyle name="Normal 25 2 2 3 3 2" xfId="21724" xr:uid="{00000000-0005-0000-0000-0000DD540000}"/>
    <cellStyle name="Normal 25 2 2 3 3 2 2" xfId="21725" xr:uid="{00000000-0005-0000-0000-0000DE540000}"/>
    <cellStyle name="Normal 25 2 2 3 3 3" xfId="21726" xr:uid="{00000000-0005-0000-0000-0000DF540000}"/>
    <cellStyle name="Normal 25 2 2 3 4" xfId="21727" xr:uid="{00000000-0005-0000-0000-0000E0540000}"/>
    <cellStyle name="Normal 25 2 2 3 4 2" xfId="21728" xr:uid="{00000000-0005-0000-0000-0000E1540000}"/>
    <cellStyle name="Normal 25 2 2 3 4 2 2" xfId="21729" xr:uid="{00000000-0005-0000-0000-0000E2540000}"/>
    <cellStyle name="Normal 25 2 2 3 4 3" xfId="21730" xr:uid="{00000000-0005-0000-0000-0000E3540000}"/>
    <cellStyle name="Normal 25 2 2 3 5" xfId="21731" xr:uid="{00000000-0005-0000-0000-0000E4540000}"/>
    <cellStyle name="Normal 25 2 2 3 5 2" xfId="21732" xr:uid="{00000000-0005-0000-0000-0000E5540000}"/>
    <cellStyle name="Normal 25 2 2 3 6" xfId="21733" xr:uid="{00000000-0005-0000-0000-0000E6540000}"/>
    <cellStyle name="Normal 25 2 2 3 6 2" xfId="21734" xr:uid="{00000000-0005-0000-0000-0000E7540000}"/>
    <cellStyle name="Normal 25 2 2 3 7" xfId="21735" xr:uid="{00000000-0005-0000-0000-0000E8540000}"/>
    <cellStyle name="Normal 25 2 2 4" xfId="21736" xr:uid="{00000000-0005-0000-0000-0000E9540000}"/>
    <cellStyle name="Normal 25 2 2 4 2" xfId="21737" xr:uid="{00000000-0005-0000-0000-0000EA540000}"/>
    <cellStyle name="Normal 25 2 2 4 2 2" xfId="21738" xr:uid="{00000000-0005-0000-0000-0000EB540000}"/>
    <cellStyle name="Normal 25 2 2 4 3" xfId="21739" xr:uid="{00000000-0005-0000-0000-0000EC540000}"/>
    <cellStyle name="Normal 25 2 2 5" xfId="21740" xr:uid="{00000000-0005-0000-0000-0000ED540000}"/>
    <cellStyle name="Normal 25 2 2 5 2" xfId="21741" xr:uid="{00000000-0005-0000-0000-0000EE540000}"/>
    <cellStyle name="Normal 25 2 2 5 2 2" xfId="21742" xr:uid="{00000000-0005-0000-0000-0000EF540000}"/>
    <cellStyle name="Normal 25 2 2 5 3" xfId="21743" xr:uid="{00000000-0005-0000-0000-0000F0540000}"/>
    <cellStyle name="Normal 25 2 2 6" xfId="21744" xr:uid="{00000000-0005-0000-0000-0000F1540000}"/>
    <cellStyle name="Normal 25 2 2 6 2" xfId="21745" xr:uid="{00000000-0005-0000-0000-0000F2540000}"/>
    <cellStyle name="Normal 25 2 2 6 2 2" xfId="21746" xr:uid="{00000000-0005-0000-0000-0000F3540000}"/>
    <cellStyle name="Normal 25 2 2 6 3" xfId="21747" xr:uid="{00000000-0005-0000-0000-0000F4540000}"/>
    <cellStyle name="Normal 25 2 2 7" xfId="21748" xr:uid="{00000000-0005-0000-0000-0000F5540000}"/>
    <cellStyle name="Normal 25 2 2 7 2" xfId="21749" xr:uid="{00000000-0005-0000-0000-0000F6540000}"/>
    <cellStyle name="Normal 25 2 2 8" xfId="21750" xr:uid="{00000000-0005-0000-0000-0000F7540000}"/>
    <cellStyle name="Normal 25 2 2 8 2" xfId="21751" xr:uid="{00000000-0005-0000-0000-0000F8540000}"/>
    <cellStyle name="Normal 25 2 2 9" xfId="21752" xr:uid="{00000000-0005-0000-0000-0000F9540000}"/>
    <cellStyle name="Normal 25 2 3" xfId="21753" xr:uid="{00000000-0005-0000-0000-0000FA540000}"/>
    <cellStyle name="Normal 25 2 3 2" xfId="21754" xr:uid="{00000000-0005-0000-0000-0000FB540000}"/>
    <cellStyle name="Normal 25 2 3 2 2" xfId="21755" xr:uid="{00000000-0005-0000-0000-0000FC540000}"/>
    <cellStyle name="Normal 25 2 3 2 2 2" xfId="21756" xr:uid="{00000000-0005-0000-0000-0000FD540000}"/>
    <cellStyle name="Normal 25 2 3 2 2 2 2" xfId="21757" xr:uid="{00000000-0005-0000-0000-0000FE540000}"/>
    <cellStyle name="Normal 25 2 3 2 2 3" xfId="21758" xr:uid="{00000000-0005-0000-0000-0000FF540000}"/>
    <cellStyle name="Normal 25 2 3 2 3" xfId="21759" xr:uid="{00000000-0005-0000-0000-000000550000}"/>
    <cellStyle name="Normal 25 2 3 2 3 2" xfId="21760" xr:uid="{00000000-0005-0000-0000-000001550000}"/>
    <cellStyle name="Normal 25 2 3 2 3 2 2" xfId="21761" xr:uid="{00000000-0005-0000-0000-000002550000}"/>
    <cellStyle name="Normal 25 2 3 2 3 3" xfId="21762" xr:uid="{00000000-0005-0000-0000-000003550000}"/>
    <cellStyle name="Normal 25 2 3 2 4" xfId="21763" xr:uid="{00000000-0005-0000-0000-000004550000}"/>
    <cellStyle name="Normal 25 2 3 2 4 2" xfId="21764" xr:uid="{00000000-0005-0000-0000-000005550000}"/>
    <cellStyle name="Normal 25 2 3 2 4 2 2" xfId="21765" xr:uid="{00000000-0005-0000-0000-000006550000}"/>
    <cellStyle name="Normal 25 2 3 2 4 3" xfId="21766" xr:uid="{00000000-0005-0000-0000-000007550000}"/>
    <cellStyle name="Normal 25 2 3 2 5" xfId="21767" xr:uid="{00000000-0005-0000-0000-000008550000}"/>
    <cellStyle name="Normal 25 2 3 2 5 2" xfId="21768" xr:uid="{00000000-0005-0000-0000-000009550000}"/>
    <cellStyle name="Normal 25 2 3 2 6" xfId="21769" xr:uid="{00000000-0005-0000-0000-00000A550000}"/>
    <cellStyle name="Normal 25 2 3 2 6 2" xfId="21770" xr:uid="{00000000-0005-0000-0000-00000B550000}"/>
    <cellStyle name="Normal 25 2 3 2 7" xfId="21771" xr:uid="{00000000-0005-0000-0000-00000C550000}"/>
    <cellStyle name="Normal 25 2 3 3" xfId="21772" xr:uid="{00000000-0005-0000-0000-00000D550000}"/>
    <cellStyle name="Normal 25 2 3 3 2" xfId="21773" xr:uid="{00000000-0005-0000-0000-00000E550000}"/>
    <cellStyle name="Normal 25 2 3 3 2 2" xfId="21774" xr:uid="{00000000-0005-0000-0000-00000F550000}"/>
    <cellStyle name="Normal 25 2 3 3 3" xfId="21775" xr:uid="{00000000-0005-0000-0000-000010550000}"/>
    <cellStyle name="Normal 25 2 3 4" xfId="21776" xr:uid="{00000000-0005-0000-0000-000011550000}"/>
    <cellStyle name="Normal 25 2 3 4 2" xfId="21777" xr:uid="{00000000-0005-0000-0000-000012550000}"/>
    <cellStyle name="Normal 25 2 3 4 2 2" xfId="21778" xr:uid="{00000000-0005-0000-0000-000013550000}"/>
    <cellStyle name="Normal 25 2 3 4 3" xfId="21779" xr:uid="{00000000-0005-0000-0000-000014550000}"/>
    <cellStyle name="Normal 25 2 3 5" xfId="21780" xr:uid="{00000000-0005-0000-0000-000015550000}"/>
    <cellStyle name="Normal 25 2 3 5 2" xfId="21781" xr:uid="{00000000-0005-0000-0000-000016550000}"/>
    <cellStyle name="Normal 25 2 3 5 2 2" xfId="21782" xr:uid="{00000000-0005-0000-0000-000017550000}"/>
    <cellStyle name="Normal 25 2 3 5 3" xfId="21783" xr:uid="{00000000-0005-0000-0000-000018550000}"/>
    <cellStyle name="Normal 25 2 3 6" xfId="21784" xr:uid="{00000000-0005-0000-0000-000019550000}"/>
    <cellStyle name="Normal 25 2 3 6 2" xfId="21785" xr:uid="{00000000-0005-0000-0000-00001A550000}"/>
    <cellStyle name="Normal 25 2 3 7" xfId="21786" xr:uid="{00000000-0005-0000-0000-00001B550000}"/>
    <cellStyle name="Normal 25 2 3 7 2" xfId="21787" xr:uid="{00000000-0005-0000-0000-00001C550000}"/>
    <cellStyle name="Normal 25 2 3 8" xfId="21788" xr:uid="{00000000-0005-0000-0000-00001D550000}"/>
    <cellStyle name="Normal 25 2 4" xfId="21789" xr:uid="{00000000-0005-0000-0000-00001E550000}"/>
    <cellStyle name="Normal 25 2 4 2" xfId="21790" xr:uid="{00000000-0005-0000-0000-00001F550000}"/>
    <cellStyle name="Normal 25 2 4 2 2" xfId="21791" xr:uid="{00000000-0005-0000-0000-000020550000}"/>
    <cellStyle name="Normal 25 2 4 2 2 2" xfId="21792" xr:uid="{00000000-0005-0000-0000-000021550000}"/>
    <cellStyle name="Normal 25 2 4 2 3" xfId="21793" xr:uid="{00000000-0005-0000-0000-000022550000}"/>
    <cellStyle name="Normal 25 2 4 3" xfId="21794" xr:uid="{00000000-0005-0000-0000-000023550000}"/>
    <cellStyle name="Normal 25 2 4 3 2" xfId="21795" xr:uid="{00000000-0005-0000-0000-000024550000}"/>
    <cellStyle name="Normal 25 2 4 3 2 2" xfId="21796" xr:uid="{00000000-0005-0000-0000-000025550000}"/>
    <cellStyle name="Normal 25 2 4 3 3" xfId="21797" xr:uid="{00000000-0005-0000-0000-000026550000}"/>
    <cellStyle name="Normal 25 2 4 4" xfId="21798" xr:uid="{00000000-0005-0000-0000-000027550000}"/>
    <cellStyle name="Normal 25 2 4 4 2" xfId="21799" xr:uid="{00000000-0005-0000-0000-000028550000}"/>
    <cellStyle name="Normal 25 2 4 4 2 2" xfId="21800" xr:uid="{00000000-0005-0000-0000-000029550000}"/>
    <cellStyle name="Normal 25 2 4 4 3" xfId="21801" xr:uid="{00000000-0005-0000-0000-00002A550000}"/>
    <cellStyle name="Normal 25 2 4 5" xfId="21802" xr:uid="{00000000-0005-0000-0000-00002B550000}"/>
    <cellStyle name="Normal 25 2 4 5 2" xfId="21803" xr:uid="{00000000-0005-0000-0000-00002C550000}"/>
    <cellStyle name="Normal 25 2 4 6" xfId="21804" xr:uid="{00000000-0005-0000-0000-00002D550000}"/>
    <cellStyle name="Normal 25 2 4 6 2" xfId="21805" xr:uid="{00000000-0005-0000-0000-00002E550000}"/>
    <cellStyle name="Normal 25 2 4 7" xfId="21806" xr:uid="{00000000-0005-0000-0000-00002F550000}"/>
    <cellStyle name="Normal 25 2 5" xfId="21807" xr:uid="{00000000-0005-0000-0000-000030550000}"/>
    <cellStyle name="Normal 25 2 5 2" xfId="21808" xr:uid="{00000000-0005-0000-0000-000031550000}"/>
    <cellStyle name="Normal 25 2 5 2 2" xfId="21809" xr:uid="{00000000-0005-0000-0000-000032550000}"/>
    <cellStyle name="Normal 25 2 5 2 2 2" xfId="21810" xr:uid="{00000000-0005-0000-0000-000033550000}"/>
    <cellStyle name="Normal 25 2 5 2 3" xfId="21811" xr:uid="{00000000-0005-0000-0000-000034550000}"/>
    <cellStyle name="Normal 25 2 5 3" xfId="21812" xr:uid="{00000000-0005-0000-0000-000035550000}"/>
    <cellStyle name="Normal 25 2 5 3 2" xfId="21813" xr:uid="{00000000-0005-0000-0000-000036550000}"/>
    <cellStyle name="Normal 25 2 5 3 2 2" xfId="21814" xr:uid="{00000000-0005-0000-0000-000037550000}"/>
    <cellStyle name="Normal 25 2 5 3 3" xfId="21815" xr:uid="{00000000-0005-0000-0000-000038550000}"/>
    <cellStyle name="Normal 25 2 5 4" xfId="21816" xr:uid="{00000000-0005-0000-0000-000039550000}"/>
    <cellStyle name="Normal 25 2 5 4 2" xfId="21817" xr:uid="{00000000-0005-0000-0000-00003A550000}"/>
    <cellStyle name="Normal 25 2 5 4 2 2" xfId="21818" xr:uid="{00000000-0005-0000-0000-00003B550000}"/>
    <cellStyle name="Normal 25 2 5 4 3" xfId="21819" xr:uid="{00000000-0005-0000-0000-00003C550000}"/>
    <cellStyle name="Normal 25 2 5 5" xfId="21820" xr:uid="{00000000-0005-0000-0000-00003D550000}"/>
    <cellStyle name="Normal 25 2 5 5 2" xfId="21821" xr:uid="{00000000-0005-0000-0000-00003E550000}"/>
    <cellStyle name="Normal 25 2 5 6" xfId="21822" xr:uid="{00000000-0005-0000-0000-00003F550000}"/>
    <cellStyle name="Normal 25 2 5 6 2" xfId="21823" xr:uid="{00000000-0005-0000-0000-000040550000}"/>
    <cellStyle name="Normal 25 2 5 7" xfId="21824" xr:uid="{00000000-0005-0000-0000-000041550000}"/>
    <cellStyle name="Normal 25 2 6" xfId="21825" xr:uid="{00000000-0005-0000-0000-000042550000}"/>
    <cellStyle name="Normal 25 2 6 2" xfId="21826" xr:uid="{00000000-0005-0000-0000-000043550000}"/>
    <cellStyle name="Normal 25 2 6 2 2" xfId="21827" xr:uid="{00000000-0005-0000-0000-000044550000}"/>
    <cellStyle name="Normal 25 2 6 3" xfId="21828" xr:uid="{00000000-0005-0000-0000-000045550000}"/>
    <cellStyle name="Normal 25 2 7" xfId="21829" xr:uid="{00000000-0005-0000-0000-000046550000}"/>
    <cellStyle name="Normal 25 2 7 2" xfId="21830" xr:uid="{00000000-0005-0000-0000-000047550000}"/>
    <cellStyle name="Normal 25 2 7 2 2" xfId="21831" xr:uid="{00000000-0005-0000-0000-000048550000}"/>
    <cellStyle name="Normal 25 2 7 3" xfId="21832" xr:uid="{00000000-0005-0000-0000-000049550000}"/>
    <cellStyle name="Normal 25 2 8" xfId="21833" xr:uid="{00000000-0005-0000-0000-00004A550000}"/>
    <cellStyle name="Normal 25 2 8 2" xfId="21834" xr:uid="{00000000-0005-0000-0000-00004B550000}"/>
    <cellStyle name="Normal 25 2 8 2 2" xfId="21835" xr:uid="{00000000-0005-0000-0000-00004C550000}"/>
    <cellStyle name="Normal 25 2 8 3" xfId="21836" xr:uid="{00000000-0005-0000-0000-00004D550000}"/>
    <cellStyle name="Normal 25 2 9" xfId="21837" xr:uid="{00000000-0005-0000-0000-00004E550000}"/>
    <cellStyle name="Normal 25 2 9 2" xfId="21838" xr:uid="{00000000-0005-0000-0000-00004F550000}"/>
    <cellStyle name="Normal 25 3" xfId="21839" xr:uid="{00000000-0005-0000-0000-000050550000}"/>
    <cellStyle name="Normal 25 3 10" xfId="21840" xr:uid="{00000000-0005-0000-0000-000051550000}"/>
    <cellStyle name="Normal 25 3 10 2" xfId="21841" xr:uid="{00000000-0005-0000-0000-000052550000}"/>
    <cellStyle name="Normal 25 3 11" xfId="21842" xr:uid="{00000000-0005-0000-0000-000053550000}"/>
    <cellStyle name="Normal 25 3 2" xfId="21843" xr:uid="{00000000-0005-0000-0000-000054550000}"/>
    <cellStyle name="Normal 25 3 2 2" xfId="21844" xr:uid="{00000000-0005-0000-0000-000055550000}"/>
    <cellStyle name="Normal 25 3 2 2 2" xfId="21845" xr:uid="{00000000-0005-0000-0000-000056550000}"/>
    <cellStyle name="Normal 25 3 2 2 2 2" xfId="21846" xr:uid="{00000000-0005-0000-0000-000057550000}"/>
    <cellStyle name="Normal 25 3 2 2 2 2 2" xfId="21847" xr:uid="{00000000-0005-0000-0000-000058550000}"/>
    <cellStyle name="Normal 25 3 2 2 2 3" xfId="21848" xr:uid="{00000000-0005-0000-0000-000059550000}"/>
    <cellStyle name="Normal 25 3 2 2 3" xfId="21849" xr:uid="{00000000-0005-0000-0000-00005A550000}"/>
    <cellStyle name="Normal 25 3 2 2 3 2" xfId="21850" xr:uid="{00000000-0005-0000-0000-00005B550000}"/>
    <cellStyle name="Normal 25 3 2 2 3 2 2" xfId="21851" xr:uid="{00000000-0005-0000-0000-00005C550000}"/>
    <cellStyle name="Normal 25 3 2 2 3 3" xfId="21852" xr:uid="{00000000-0005-0000-0000-00005D550000}"/>
    <cellStyle name="Normal 25 3 2 2 4" xfId="21853" xr:uid="{00000000-0005-0000-0000-00005E550000}"/>
    <cellStyle name="Normal 25 3 2 2 4 2" xfId="21854" xr:uid="{00000000-0005-0000-0000-00005F550000}"/>
    <cellStyle name="Normal 25 3 2 2 4 2 2" xfId="21855" xr:uid="{00000000-0005-0000-0000-000060550000}"/>
    <cellStyle name="Normal 25 3 2 2 4 3" xfId="21856" xr:uid="{00000000-0005-0000-0000-000061550000}"/>
    <cellStyle name="Normal 25 3 2 2 5" xfId="21857" xr:uid="{00000000-0005-0000-0000-000062550000}"/>
    <cellStyle name="Normal 25 3 2 2 5 2" xfId="21858" xr:uid="{00000000-0005-0000-0000-000063550000}"/>
    <cellStyle name="Normal 25 3 2 2 6" xfId="21859" xr:uid="{00000000-0005-0000-0000-000064550000}"/>
    <cellStyle name="Normal 25 3 2 2 6 2" xfId="21860" xr:uid="{00000000-0005-0000-0000-000065550000}"/>
    <cellStyle name="Normal 25 3 2 2 7" xfId="21861" xr:uid="{00000000-0005-0000-0000-000066550000}"/>
    <cellStyle name="Normal 25 3 2 3" xfId="21862" xr:uid="{00000000-0005-0000-0000-000067550000}"/>
    <cellStyle name="Normal 25 3 2 3 2" xfId="21863" xr:uid="{00000000-0005-0000-0000-000068550000}"/>
    <cellStyle name="Normal 25 3 2 3 2 2" xfId="21864" xr:uid="{00000000-0005-0000-0000-000069550000}"/>
    <cellStyle name="Normal 25 3 2 3 2 2 2" xfId="21865" xr:uid="{00000000-0005-0000-0000-00006A550000}"/>
    <cellStyle name="Normal 25 3 2 3 2 3" xfId="21866" xr:uid="{00000000-0005-0000-0000-00006B550000}"/>
    <cellStyle name="Normal 25 3 2 3 3" xfId="21867" xr:uid="{00000000-0005-0000-0000-00006C550000}"/>
    <cellStyle name="Normal 25 3 2 3 3 2" xfId="21868" xr:uid="{00000000-0005-0000-0000-00006D550000}"/>
    <cellStyle name="Normal 25 3 2 3 3 2 2" xfId="21869" xr:uid="{00000000-0005-0000-0000-00006E550000}"/>
    <cellStyle name="Normal 25 3 2 3 3 3" xfId="21870" xr:uid="{00000000-0005-0000-0000-00006F550000}"/>
    <cellStyle name="Normal 25 3 2 3 4" xfId="21871" xr:uid="{00000000-0005-0000-0000-000070550000}"/>
    <cellStyle name="Normal 25 3 2 3 4 2" xfId="21872" xr:uid="{00000000-0005-0000-0000-000071550000}"/>
    <cellStyle name="Normal 25 3 2 3 4 2 2" xfId="21873" xr:uid="{00000000-0005-0000-0000-000072550000}"/>
    <cellStyle name="Normal 25 3 2 3 4 3" xfId="21874" xr:uid="{00000000-0005-0000-0000-000073550000}"/>
    <cellStyle name="Normal 25 3 2 3 5" xfId="21875" xr:uid="{00000000-0005-0000-0000-000074550000}"/>
    <cellStyle name="Normal 25 3 2 3 5 2" xfId="21876" xr:uid="{00000000-0005-0000-0000-000075550000}"/>
    <cellStyle name="Normal 25 3 2 3 6" xfId="21877" xr:uid="{00000000-0005-0000-0000-000076550000}"/>
    <cellStyle name="Normal 25 3 2 3 6 2" xfId="21878" xr:uid="{00000000-0005-0000-0000-000077550000}"/>
    <cellStyle name="Normal 25 3 2 3 7" xfId="21879" xr:uid="{00000000-0005-0000-0000-000078550000}"/>
    <cellStyle name="Normal 25 3 2 4" xfId="21880" xr:uid="{00000000-0005-0000-0000-000079550000}"/>
    <cellStyle name="Normal 25 3 2 4 2" xfId="21881" xr:uid="{00000000-0005-0000-0000-00007A550000}"/>
    <cellStyle name="Normal 25 3 2 4 2 2" xfId="21882" xr:uid="{00000000-0005-0000-0000-00007B550000}"/>
    <cellStyle name="Normal 25 3 2 4 3" xfId="21883" xr:uid="{00000000-0005-0000-0000-00007C550000}"/>
    <cellStyle name="Normal 25 3 2 5" xfId="21884" xr:uid="{00000000-0005-0000-0000-00007D550000}"/>
    <cellStyle name="Normal 25 3 2 5 2" xfId="21885" xr:uid="{00000000-0005-0000-0000-00007E550000}"/>
    <cellStyle name="Normal 25 3 2 5 2 2" xfId="21886" xr:uid="{00000000-0005-0000-0000-00007F550000}"/>
    <cellStyle name="Normal 25 3 2 5 3" xfId="21887" xr:uid="{00000000-0005-0000-0000-000080550000}"/>
    <cellStyle name="Normal 25 3 2 6" xfId="21888" xr:uid="{00000000-0005-0000-0000-000081550000}"/>
    <cellStyle name="Normal 25 3 2 6 2" xfId="21889" xr:uid="{00000000-0005-0000-0000-000082550000}"/>
    <cellStyle name="Normal 25 3 2 6 2 2" xfId="21890" xr:uid="{00000000-0005-0000-0000-000083550000}"/>
    <cellStyle name="Normal 25 3 2 6 3" xfId="21891" xr:uid="{00000000-0005-0000-0000-000084550000}"/>
    <cellStyle name="Normal 25 3 2 7" xfId="21892" xr:uid="{00000000-0005-0000-0000-000085550000}"/>
    <cellStyle name="Normal 25 3 2 7 2" xfId="21893" xr:uid="{00000000-0005-0000-0000-000086550000}"/>
    <cellStyle name="Normal 25 3 2 8" xfId="21894" xr:uid="{00000000-0005-0000-0000-000087550000}"/>
    <cellStyle name="Normal 25 3 2 8 2" xfId="21895" xr:uid="{00000000-0005-0000-0000-000088550000}"/>
    <cellStyle name="Normal 25 3 2 9" xfId="21896" xr:uid="{00000000-0005-0000-0000-000089550000}"/>
    <cellStyle name="Normal 25 3 3" xfId="21897" xr:uid="{00000000-0005-0000-0000-00008A550000}"/>
    <cellStyle name="Normal 25 3 3 2" xfId="21898" xr:uid="{00000000-0005-0000-0000-00008B550000}"/>
    <cellStyle name="Normal 25 3 3 2 2" xfId="21899" xr:uid="{00000000-0005-0000-0000-00008C550000}"/>
    <cellStyle name="Normal 25 3 3 2 2 2" xfId="21900" xr:uid="{00000000-0005-0000-0000-00008D550000}"/>
    <cellStyle name="Normal 25 3 3 2 2 2 2" xfId="21901" xr:uid="{00000000-0005-0000-0000-00008E550000}"/>
    <cellStyle name="Normal 25 3 3 2 2 3" xfId="21902" xr:uid="{00000000-0005-0000-0000-00008F550000}"/>
    <cellStyle name="Normal 25 3 3 2 3" xfId="21903" xr:uid="{00000000-0005-0000-0000-000090550000}"/>
    <cellStyle name="Normal 25 3 3 2 3 2" xfId="21904" xr:uid="{00000000-0005-0000-0000-000091550000}"/>
    <cellStyle name="Normal 25 3 3 2 3 2 2" xfId="21905" xr:uid="{00000000-0005-0000-0000-000092550000}"/>
    <cellStyle name="Normal 25 3 3 2 3 3" xfId="21906" xr:uid="{00000000-0005-0000-0000-000093550000}"/>
    <cellStyle name="Normal 25 3 3 2 4" xfId="21907" xr:uid="{00000000-0005-0000-0000-000094550000}"/>
    <cellStyle name="Normal 25 3 3 2 4 2" xfId="21908" xr:uid="{00000000-0005-0000-0000-000095550000}"/>
    <cellStyle name="Normal 25 3 3 2 4 2 2" xfId="21909" xr:uid="{00000000-0005-0000-0000-000096550000}"/>
    <cellStyle name="Normal 25 3 3 2 4 3" xfId="21910" xr:uid="{00000000-0005-0000-0000-000097550000}"/>
    <cellStyle name="Normal 25 3 3 2 5" xfId="21911" xr:uid="{00000000-0005-0000-0000-000098550000}"/>
    <cellStyle name="Normal 25 3 3 2 5 2" xfId="21912" xr:uid="{00000000-0005-0000-0000-000099550000}"/>
    <cellStyle name="Normal 25 3 3 2 6" xfId="21913" xr:uid="{00000000-0005-0000-0000-00009A550000}"/>
    <cellStyle name="Normal 25 3 3 2 6 2" xfId="21914" xr:uid="{00000000-0005-0000-0000-00009B550000}"/>
    <cellStyle name="Normal 25 3 3 2 7" xfId="21915" xr:uid="{00000000-0005-0000-0000-00009C550000}"/>
    <cellStyle name="Normal 25 3 3 3" xfId="21916" xr:uid="{00000000-0005-0000-0000-00009D550000}"/>
    <cellStyle name="Normal 25 3 3 3 2" xfId="21917" xr:uid="{00000000-0005-0000-0000-00009E550000}"/>
    <cellStyle name="Normal 25 3 3 3 2 2" xfId="21918" xr:uid="{00000000-0005-0000-0000-00009F550000}"/>
    <cellStyle name="Normal 25 3 3 3 3" xfId="21919" xr:uid="{00000000-0005-0000-0000-0000A0550000}"/>
    <cellStyle name="Normal 25 3 3 4" xfId="21920" xr:uid="{00000000-0005-0000-0000-0000A1550000}"/>
    <cellStyle name="Normal 25 3 3 4 2" xfId="21921" xr:uid="{00000000-0005-0000-0000-0000A2550000}"/>
    <cellStyle name="Normal 25 3 3 4 2 2" xfId="21922" xr:uid="{00000000-0005-0000-0000-0000A3550000}"/>
    <cellStyle name="Normal 25 3 3 4 3" xfId="21923" xr:uid="{00000000-0005-0000-0000-0000A4550000}"/>
    <cellStyle name="Normal 25 3 3 5" xfId="21924" xr:uid="{00000000-0005-0000-0000-0000A5550000}"/>
    <cellStyle name="Normal 25 3 3 5 2" xfId="21925" xr:uid="{00000000-0005-0000-0000-0000A6550000}"/>
    <cellStyle name="Normal 25 3 3 5 2 2" xfId="21926" xr:uid="{00000000-0005-0000-0000-0000A7550000}"/>
    <cellStyle name="Normal 25 3 3 5 3" xfId="21927" xr:uid="{00000000-0005-0000-0000-0000A8550000}"/>
    <cellStyle name="Normal 25 3 3 6" xfId="21928" xr:uid="{00000000-0005-0000-0000-0000A9550000}"/>
    <cellStyle name="Normal 25 3 3 6 2" xfId="21929" xr:uid="{00000000-0005-0000-0000-0000AA550000}"/>
    <cellStyle name="Normal 25 3 3 7" xfId="21930" xr:uid="{00000000-0005-0000-0000-0000AB550000}"/>
    <cellStyle name="Normal 25 3 3 7 2" xfId="21931" xr:uid="{00000000-0005-0000-0000-0000AC550000}"/>
    <cellStyle name="Normal 25 3 3 8" xfId="21932" xr:uid="{00000000-0005-0000-0000-0000AD550000}"/>
    <cellStyle name="Normal 25 3 4" xfId="21933" xr:uid="{00000000-0005-0000-0000-0000AE550000}"/>
    <cellStyle name="Normal 25 3 4 2" xfId="21934" xr:uid="{00000000-0005-0000-0000-0000AF550000}"/>
    <cellStyle name="Normal 25 3 4 2 2" xfId="21935" xr:uid="{00000000-0005-0000-0000-0000B0550000}"/>
    <cellStyle name="Normal 25 3 4 2 2 2" xfId="21936" xr:uid="{00000000-0005-0000-0000-0000B1550000}"/>
    <cellStyle name="Normal 25 3 4 2 3" xfId="21937" xr:uid="{00000000-0005-0000-0000-0000B2550000}"/>
    <cellStyle name="Normal 25 3 4 3" xfId="21938" xr:uid="{00000000-0005-0000-0000-0000B3550000}"/>
    <cellStyle name="Normal 25 3 4 3 2" xfId="21939" xr:uid="{00000000-0005-0000-0000-0000B4550000}"/>
    <cellStyle name="Normal 25 3 4 3 2 2" xfId="21940" xr:uid="{00000000-0005-0000-0000-0000B5550000}"/>
    <cellStyle name="Normal 25 3 4 3 3" xfId="21941" xr:uid="{00000000-0005-0000-0000-0000B6550000}"/>
    <cellStyle name="Normal 25 3 4 4" xfId="21942" xr:uid="{00000000-0005-0000-0000-0000B7550000}"/>
    <cellStyle name="Normal 25 3 4 4 2" xfId="21943" xr:uid="{00000000-0005-0000-0000-0000B8550000}"/>
    <cellStyle name="Normal 25 3 4 4 2 2" xfId="21944" xr:uid="{00000000-0005-0000-0000-0000B9550000}"/>
    <cellStyle name="Normal 25 3 4 4 3" xfId="21945" xr:uid="{00000000-0005-0000-0000-0000BA550000}"/>
    <cellStyle name="Normal 25 3 4 5" xfId="21946" xr:uid="{00000000-0005-0000-0000-0000BB550000}"/>
    <cellStyle name="Normal 25 3 4 5 2" xfId="21947" xr:uid="{00000000-0005-0000-0000-0000BC550000}"/>
    <cellStyle name="Normal 25 3 4 6" xfId="21948" xr:uid="{00000000-0005-0000-0000-0000BD550000}"/>
    <cellStyle name="Normal 25 3 4 6 2" xfId="21949" xr:uid="{00000000-0005-0000-0000-0000BE550000}"/>
    <cellStyle name="Normal 25 3 4 7" xfId="21950" xr:uid="{00000000-0005-0000-0000-0000BF550000}"/>
    <cellStyle name="Normal 25 3 5" xfId="21951" xr:uid="{00000000-0005-0000-0000-0000C0550000}"/>
    <cellStyle name="Normal 25 3 5 2" xfId="21952" xr:uid="{00000000-0005-0000-0000-0000C1550000}"/>
    <cellStyle name="Normal 25 3 5 2 2" xfId="21953" xr:uid="{00000000-0005-0000-0000-0000C2550000}"/>
    <cellStyle name="Normal 25 3 5 2 2 2" xfId="21954" xr:uid="{00000000-0005-0000-0000-0000C3550000}"/>
    <cellStyle name="Normal 25 3 5 2 3" xfId="21955" xr:uid="{00000000-0005-0000-0000-0000C4550000}"/>
    <cellStyle name="Normal 25 3 5 3" xfId="21956" xr:uid="{00000000-0005-0000-0000-0000C5550000}"/>
    <cellStyle name="Normal 25 3 5 3 2" xfId="21957" xr:uid="{00000000-0005-0000-0000-0000C6550000}"/>
    <cellStyle name="Normal 25 3 5 3 2 2" xfId="21958" xr:uid="{00000000-0005-0000-0000-0000C7550000}"/>
    <cellStyle name="Normal 25 3 5 3 3" xfId="21959" xr:uid="{00000000-0005-0000-0000-0000C8550000}"/>
    <cellStyle name="Normal 25 3 5 4" xfId="21960" xr:uid="{00000000-0005-0000-0000-0000C9550000}"/>
    <cellStyle name="Normal 25 3 5 4 2" xfId="21961" xr:uid="{00000000-0005-0000-0000-0000CA550000}"/>
    <cellStyle name="Normal 25 3 5 4 2 2" xfId="21962" xr:uid="{00000000-0005-0000-0000-0000CB550000}"/>
    <cellStyle name="Normal 25 3 5 4 3" xfId="21963" xr:uid="{00000000-0005-0000-0000-0000CC550000}"/>
    <cellStyle name="Normal 25 3 5 5" xfId="21964" xr:uid="{00000000-0005-0000-0000-0000CD550000}"/>
    <cellStyle name="Normal 25 3 5 5 2" xfId="21965" xr:uid="{00000000-0005-0000-0000-0000CE550000}"/>
    <cellStyle name="Normal 25 3 5 6" xfId="21966" xr:uid="{00000000-0005-0000-0000-0000CF550000}"/>
    <cellStyle name="Normal 25 3 5 6 2" xfId="21967" xr:uid="{00000000-0005-0000-0000-0000D0550000}"/>
    <cellStyle name="Normal 25 3 5 7" xfId="21968" xr:uid="{00000000-0005-0000-0000-0000D1550000}"/>
    <cellStyle name="Normal 25 3 6" xfId="21969" xr:uid="{00000000-0005-0000-0000-0000D2550000}"/>
    <cellStyle name="Normal 25 3 6 2" xfId="21970" xr:uid="{00000000-0005-0000-0000-0000D3550000}"/>
    <cellStyle name="Normal 25 3 6 2 2" xfId="21971" xr:uid="{00000000-0005-0000-0000-0000D4550000}"/>
    <cellStyle name="Normal 25 3 6 3" xfId="21972" xr:uid="{00000000-0005-0000-0000-0000D5550000}"/>
    <cellStyle name="Normal 25 3 7" xfId="21973" xr:uid="{00000000-0005-0000-0000-0000D6550000}"/>
    <cellStyle name="Normal 25 3 7 2" xfId="21974" xr:uid="{00000000-0005-0000-0000-0000D7550000}"/>
    <cellStyle name="Normal 25 3 7 2 2" xfId="21975" xr:uid="{00000000-0005-0000-0000-0000D8550000}"/>
    <cellStyle name="Normal 25 3 7 3" xfId="21976" xr:uid="{00000000-0005-0000-0000-0000D9550000}"/>
    <cellStyle name="Normal 25 3 8" xfId="21977" xr:uid="{00000000-0005-0000-0000-0000DA550000}"/>
    <cellStyle name="Normal 25 3 8 2" xfId="21978" xr:uid="{00000000-0005-0000-0000-0000DB550000}"/>
    <cellStyle name="Normal 25 3 8 2 2" xfId="21979" xr:uid="{00000000-0005-0000-0000-0000DC550000}"/>
    <cellStyle name="Normal 25 3 8 3" xfId="21980" xr:uid="{00000000-0005-0000-0000-0000DD550000}"/>
    <cellStyle name="Normal 25 3 9" xfId="21981" xr:uid="{00000000-0005-0000-0000-0000DE550000}"/>
    <cellStyle name="Normal 25 3 9 2" xfId="21982" xr:uid="{00000000-0005-0000-0000-0000DF550000}"/>
    <cellStyle name="Normal 25 4" xfId="21983" xr:uid="{00000000-0005-0000-0000-0000E0550000}"/>
    <cellStyle name="Normal 25 4 2" xfId="21984" xr:uid="{00000000-0005-0000-0000-0000E1550000}"/>
    <cellStyle name="Normal 25 4 2 2" xfId="21985" xr:uid="{00000000-0005-0000-0000-0000E2550000}"/>
    <cellStyle name="Normal 25 4 2 2 2" xfId="21986" xr:uid="{00000000-0005-0000-0000-0000E3550000}"/>
    <cellStyle name="Normal 25 4 2 2 2 2" xfId="21987" xr:uid="{00000000-0005-0000-0000-0000E4550000}"/>
    <cellStyle name="Normal 25 4 2 2 3" xfId="21988" xr:uid="{00000000-0005-0000-0000-0000E5550000}"/>
    <cellStyle name="Normal 25 4 2 3" xfId="21989" xr:uid="{00000000-0005-0000-0000-0000E6550000}"/>
    <cellStyle name="Normal 25 4 2 3 2" xfId="21990" xr:uid="{00000000-0005-0000-0000-0000E7550000}"/>
    <cellStyle name="Normal 25 4 2 3 2 2" xfId="21991" xr:uid="{00000000-0005-0000-0000-0000E8550000}"/>
    <cellStyle name="Normal 25 4 2 3 3" xfId="21992" xr:uid="{00000000-0005-0000-0000-0000E9550000}"/>
    <cellStyle name="Normal 25 4 2 4" xfId="21993" xr:uid="{00000000-0005-0000-0000-0000EA550000}"/>
    <cellStyle name="Normal 25 4 2 4 2" xfId="21994" xr:uid="{00000000-0005-0000-0000-0000EB550000}"/>
    <cellStyle name="Normal 25 4 2 4 2 2" xfId="21995" xr:uid="{00000000-0005-0000-0000-0000EC550000}"/>
    <cellStyle name="Normal 25 4 2 4 3" xfId="21996" xr:uid="{00000000-0005-0000-0000-0000ED550000}"/>
    <cellStyle name="Normal 25 4 2 5" xfId="21997" xr:uid="{00000000-0005-0000-0000-0000EE550000}"/>
    <cellStyle name="Normal 25 4 2 5 2" xfId="21998" xr:uid="{00000000-0005-0000-0000-0000EF550000}"/>
    <cellStyle name="Normal 25 4 2 6" xfId="21999" xr:uid="{00000000-0005-0000-0000-0000F0550000}"/>
    <cellStyle name="Normal 25 4 2 6 2" xfId="22000" xr:uid="{00000000-0005-0000-0000-0000F1550000}"/>
    <cellStyle name="Normal 25 4 2 7" xfId="22001" xr:uid="{00000000-0005-0000-0000-0000F2550000}"/>
    <cellStyle name="Normal 25 4 3" xfId="22002" xr:uid="{00000000-0005-0000-0000-0000F3550000}"/>
    <cellStyle name="Normal 25 4 3 2" xfId="22003" xr:uid="{00000000-0005-0000-0000-0000F4550000}"/>
    <cellStyle name="Normal 25 4 3 2 2" xfId="22004" xr:uid="{00000000-0005-0000-0000-0000F5550000}"/>
    <cellStyle name="Normal 25 4 3 2 2 2" xfId="22005" xr:uid="{00000000-0005-0000-0000-0000F6550000}"/>
    <cellStyle name="Normal 25 4 3 2 3" xfId="22006" xr:uid="{00000000-0005-0000-0000-0000F7550000}"/>
    <cellStyle name="Normal 25 4 3 3" xfId="22007" xr:uid="{00000000-0005-0000-0000-0000F8550000}"/>
    <cellStyle name="Normal 25 4 3 3 2" xfId="22008" xr:uid="{00000000-0005-0000-0000-0000F9550000}"/>
    <cellStyle name="Normal 25 4 3 3 2 2" xfId="22009" xr:uid="{00000000-0005-0000-0000-0000FA550000}"/>
    <cellStyle name="Normal 25 4 3 3 3" xfId="22010" xr:uid="{00000000-0005-0000-0000-0000FB550000}"/>
    <cellStyle name="Normal 25 4 3 4" xfId="22011" xr:uid="{00000000-0005-0000-0000-0000FC550000}"/>
    <cellStyle name="Normal 25 4 3 4 2" xfId="22012" xr:uid="{00000000-0005-0000-0000-0000FD550000}"/>
    <cellStyle name="Normal 25 4 3 4 2 2" xfId="22013" xr:uid="{00000000-0005-0000-0000-0000FE550000}"/>
    <cellStyle name="Normal 25 4 3 4 3" xfId="22014" xr:uid="{00000000-0005-0000-0000-0000FF550000}"/>
    <cellStyle name="Normal 25 4 3 5" xfId="22015" xr:uid="{00000000-0005-0000-0000-000000560000}"/>
    <cellStyle name="Normal 25 4 3 5 2" xfId="22016" xr:uid="{00000000-0005-0000-0000-000001560000}"/>
    <cellStyle name="Normal 25 4 3 6" xfId="22017" xr:uid="{00000000-0005-0000-0000-000002560000}"/>
    <cellStyle name="Normal 25 4 3 6 2" xfId="22018" xr:uid="{00000000-0005-0000-0000-000003560000}"/>
    <cellStyle name="Normal 25 4 3 7" xfId="22019" xr:uid="{00000000-0005-0000-0000-000004560000}"/>
    <cellStyle name="Normal 25 4 4" xfId="22020" xr:uid="{00000000-0005-0000-0000-000005560000}"/>
    <cellStyle name="Normal 25 4 4 2" xfId="22021" xr:uid="{00000000-0005-0000-0000-000006560000}"/>
    <cellStyle name="Normal 25 4 4 2 2" xfId="22022" xr:uid="{00000000-0005-0000-0000-000007560000}"/>
    <cellStyle name="Normal 25 4 4 3" xfId="22023" xr:uid="{00000000-0005-0000-0000-000008560000}"/>
    <cellStyle name="Normal 25 4 5" xfId="22024" xr:uid="{00000000-0005-0000-0000-000009560000}"/>
    <cellStyle name="Normal 25 4 5 2" xfId="22025" xr:uid="{00000000-0005-0000-0000-00000A560000}"/>
    <cellStyle name="Normal 25 4 5 2 2" xfId="22026" xr:uid="{00000000-0005-0000-0000-00000B560000}"/>
    <cellStyle name="Normal 25 4 5 3" xfId="22027" xr:uid="{00000000-0005-0000-0000-00000C560000}"/>
    <cellStyle name="Normal 25 4 6" xfId="22028" xr:uid="{00000000-0005-0000-0000-00000D560000}"/>
    <cellStyle name="Normal 25 4 6 2" xfId="22029" xr:uid="{00000000-0005-0000-0000-00000E560000}"/>
    <cellStyle name="Normal 25 4 6 2 2" xfId="22030" xr:uid="{00000000-0005-0000-0000-00000F560000}"/>
    <cellStyle name="Normal 25 4 6 3" xfId="22031" xr:uid="{00000000-0005-0000-0000-000010560000}"/>
    <cellStyle name="Normal 25 4 7" xfId="22032" xr:uid="{00000000-0005-0000-0000-000011560000}"/>
    <cellStyle name="Normal 25 4 7 2" xfId="22033" xr:uid="{00000000-0005-0000-0000-000012560000}"/>
    <cellStyle name="Normal 25 4 8" xfId="22034" xr:uid="{00000000-0005-0000-0000-000013560000}"/>
    <cellStyle name="Normal 25 4 8 2" xfId="22035" xr:uid="{00000000-0005-0000-0000-000014560000}"/>
    <cellStyle name="Normal 25 4 9" xfId="22036" xr:uid="{00000000-0005-0000-0000-000015560000}"/>
    <cellStyle name="Normal 25 5" xfId="22037" xr:uid="{00000000-0005-0000-0000-000016560000}"/>
    <cellStyle name="Normal 25 5 2" xfId="22038" xr:uid="{00000000-0005-0000-0000-000017560000}"/>
    <cellStyle name="Normal 25 5 2 2" xfId="22039" xr:uid="{00000000-0005-0000-0000-000018560000}"/>
    <cellStyle name="Normal 25 5 2 2 2" xfId="22040" xr:uid="{00000000-0005-0000-0000-000019560000}"/>
    <cellStyle name="Normal 25 5 2 2 2 2" xfId="22041" xr:uid="{00000000-0005-0000-0000-00001A560000}"/>
    <cellStyle name="Normal 25 5 2 2 3" xfId="22042" xr:uid="{00000000-0005-0000-0000-00001B560000}"/>
    <cellStyle name="Normal 25 5 2 3" xfId="22043" xr:uid="{00000000-0005-0000-0000-00001C560000}"/>
    <cellStyle name="Normal 25 5 2 3 2" xfId="22044" xr:uid="{00000000-0005-0000-0000-00001D560000}"/>
    <cellStyle name="Normal 25 5 2 3 2 2" xfId="22045" xr:uid="{00000000-0005-0000-0000-00001E560000}"/>
    <cellStyle name="Normal 25 5 2 3 3" xfId="22046" xr:uid="{00000000-0005-0000-0000-00001F560000}"/>
    <cellStyle name="Normal 25 5 2 4" xfId="22047" xr:uid="{00000000-0005-0000-0000-000020560000}"/>
    <cellStyle name="Normal 25 5 2 4 2" xfId="22048" xr:uid="{00000000-0005-0000-0000-000021560000}"/>
    <cellStyle name="Normal 25 5 2 4 2 2" xfId="22049" xr:uid="{00000000-0005-0000-0000-000022560000}"/>
    <cellStyle name="Normal 25 5 2 4 3" xfId="22050" xr:uid="{00000000-0005-0000-0000-000023560000}"/>
    <cellStyle name="Normal 25 5 2 5" xfId="22051" xr:uid="{00000000-0005-0000-0000-000024560000}"/>
    <cellStyle name="Normal 25 5 2 5 2" xfId="22052" xr:uid="{00000000-0005-0000-0000-000025560000}"/>
    <cellStyle name="Normal 25 5 2 6" xfId="22053" xr:uid="{00000000-0005-0000-0000-000026560000}"/>
    <cellStyle name="Normal 25 5 2 6 2" xfId="22054" xr:uid="{00000000-0005-0000-0000-000027560000}"/>
    <cellStyle name="Normal 25 5 2 7" xfId="22055" xr:uid="{00000000-0005-0000-0000-000028560000}"/>
    <cellStyle name="Normal 25 5 3" xfId="22056" xr:uid="{00000000-0005-0000-0000-000029560000}"/>
    <cellStyle name="Normal 25 5 3 2" xfId="22057" xr:uid="{00000000-0005-0000-0000-00002A560000}"/>
    <cellStyle name="Normal 25 5 3 2 2" xfId="22058" xr:uid="{00000000-0005-0000-0000-00002B560000}"/>
    <cellStyle name="Normal 25 5 3 3" xfId="22059" xr:uid="{00000000-0005-0000-0000-00002C560000}"/>
    <cellStyle name="Normal 25 5 4" xfId="22060" xr:uid="{00000000-0005-0000-0000-00002D560000}"/>
    <cellStyle name="Normal 25 5 4 2" xfId="22061" xr:uid="{00000000-0005-0000-0000-00002E560000}"/>
    <cellStyle name="Normal 25 5 4 2 2" xfId="22062" xr:uid="{00000000-0005-0000-0000-00002F560000}"/>
    <cellStyle name="Normal 25 5 4 3" xfId="22063" xr:uid="{00000000-0005-0000-0000-000030560000}"/>
    <cellStyle name="Normal 25 5 5" xfId="22064" xr:uid="{00000000-0005-0000-0000-000031560000}"/>
    <cellStyle name="Normal 25 5 5 2" xfId="22065" xr:uid="{00000000-0005-0000-0000-000032560000}"/>
    <cellStyle name="Normal 25 5 5 2 2" xfId="22066" xr:uid="{00000000-0005-0000-0000-000033560000}"/>
    <cellStyle name="Normal 25 5 5 3" xfId="22067" xr:uid="{00000000-0005-0000-0000-000034560000}"/>
    <cellStyle name="Normal 25 5 6" xfId="22068" xr:uid="{00000000-0005-0000-0000-000035560000}"/>
    <cellStyle name="Normal 25 5 6 2" xfId="22069" xr:uid="{00000000-0005-0000-0000-000036560000}"/>
    <cellStyle name="Normal 25 5 7" xfId="22070" xr:uid="{00000000-0005-0000-0000-000037560000}"/>
    <cellStyle name="Normal 25 5 7 2" xfId="22071" xr:uid="{00000000-0005-0000-0000-000038560000}"/>
    <cellStyle name="Normal 25 5 8" xfId="22072" xr:uid="{00000000-0005-0000-0000-000039560000}"/>
    <cellStyle name="Normal 25 6" xfId="22073" xr:uid="{00000000-0005-0000-0000-00003A560000}"/>
    <cellStyle name="Normal 25 6 2" xfId="22074" xr:uid="{00000000-0005-0000-0000-00003B560000}"/>
    <cellStyle name="Normal 25 6 2 2" xfId="22075" xr:uid="{00000000-0005-0000-0000-00003C560000}"/>
    <cellStyle name="Normal 25 6 2 2 2" xfId="22076" xr:uid="{00000000-0005-0000-0000-00003D560000}"/>
    <cellStyle name="Normal 25 6 2 3" xfId="22077" xr:uid="{00000000-0005-0000-0000-00003E560000}"/>
    <cellStyle name="Normal 25 6 3" xfId="22078" xr:uid="{00000000-0005-0000-0000-00003F560000}"/>
    <cellStyle name="Normal 25 6 3 2" xfId="22079" xr:uid="{00000000-0005-0000-0000-000040560000}"/>
    <cellStyle name="Normal 25 6 3 2 2" xfId="22080" xr:uid="{00000000-0005-0000-0000-000041560000}"/>
    <cellStyle name="Normal 25 6 3 3" xfId="22081" xr:uid="{00000000-0005-0000-0000-000042560000}"/>
    <cellStyle name="Normal 25 6 4" xfId="22082" xr:uid="{00000000-0005-0000-0000-000043560000}"/>
    <cellStyle name="Normal 25 6 4 2" xfId="22083" xr:uid="{00000000-0005-0000-0000-000044560000}"/>
    <cellStyle name="Normal 25 6 4 2 2" xfId="22084" xr:uid="{00000000-0005-0000-0000-000045560000}"/>
    <cellStyle name="Normal 25 6 4 3" xfId="22085" xr:uid="{00000000-0005-0000-0000-000046560000}"/>
    <cellStyle name="Normal 25 6 5" xfId="22086" xr:uid="{00000000-0005-0000-0000-000047560000}"/>
    <cellStyle name="Normal 25 6 5 2" xfId="22087" xr:uid="{00000000-0005-0000-0000-000048560000}"/>
    <cellStyle name="Normal 25 6 6" xfId="22088" xr:uid="{00000000-0005-0000-0000-000049560000}"/>
    <cellStyle name="Normal 25 6 6 2" xfId="22089" xr:uid="{00000000-0005-0000-0000-00004A560000}"/>
    <cellStyle name="Normal 25 6 7" xfId="22090" xr:uid="{00000000-0005-0000-0000-00004B560000}"/>
    <cellStyle name="Normal 25 7" xfId="22091" xr:uid="{00000000-0005-0000-0000-00004C560000}"/>
    <cellStyle name="Normal 25 7 2" xfId="22092" xr:uid="{00000000-0005-0000-0000-00004D560000}"/>
    <cellStyle name="Normal 25 7 2 2" xfId="22093" xr:uid="{00000000-0005-0000-0000-00004E560000}"/>
    <cellStyle name="Normal 25 7 2 2 2" xfId="22094" xr:uid="{00000000-0005-0000-0000-00004F560000}"/>
    <cellStyle name="Normal 25 7 2 3" xfId="22095" xr:uid="{00000000-0005-0000-0000-000050560000}"/>
    <cellStyle name="Normal 25 7 3" xfId="22096" xr:uid="{00000000-0005-0000-0000-000051560000}"/>
    <cellStyle name="Normal 25 7 3 2" xfId="22097" xr:uid="{00000000-0005-0000-0000-000052560000}"/>
    <cellStyle name="Normal 25 7 3 2 2" xfId="22098" xr:uid="{00000000-0005-0000-0000-000053560000}"/>
    <cellStyle name="Normal 25 7 3 3" xfId="22099" xr:uid="{00000000-0005-0000-0000-000054560000}"/>
    <cellStyle name="Normal 25 7 4" xfId="22100" xr:uid="{00000000-0005-0000-0000-000055560000}"/>
    <cellStyle name="Normal 25 7 4 2" xfId="22101" xr:uid="{00000000-0005-0000-0000-000056560000}"/>
    <cellStyle name="Normal 25 7 4 2 2" xfId="22102" xr:uid="{00000000-0005-0000-0000-000057560000}"/>
    <cellStyle name="Normal 25 7 4 3" xfId="22103" xr:uid="{00000000-0005-0000-0000-000058560000}"/>
    <cellStyle name="Normal 25 7 5" xfId="22104" xr:uid="{00000000-0005-0000-0000-000059560000}"/>
    <cellStyle name="Normal 25 7 5 2" xfId="22105" xr:uid="{00000000-0005-0000-0000-00005A560000}"/>
    <cellStyle name="Normal 25 7 6" xfId="22106" xr:uid="{00000000-0005-0000-0000-00005B560000}"/>
    <cellStyle name="Normal 25 7 6 2" xfId="22107" xr:uid="{00000000-0005-0000-0000-00005C560000}"/>
    <cellStyle name="Normal 25 7 7" xfId="22108" xr:uid="{00000000-0005-0000-0000-00005D560000}"/>
    <cellStyle name="Normal 25 8" xfId="22109" xr:uid="{00000000-0005-0000-0000-00005E560000}"/>
    <cellStyle name="Normal 25 8 2" xfId="22110" xr:uid="{00000000-0005-0000-0000-00005F560000}"/>
    <cellStyle name="Normal 25 8 2 2" xfId="22111" xr:uid="{00000000-0005-0000-0000-000060560000}"/>
    <cellStyle name="Normal 25 8 3" xfId="22112" xr:uid="{00000000-0005-0000-0000-000061560000}"/>
    <cellStyle name="Normal 25 9" xfId="22113" xr:uid="{00000000-0005-0000-0000-000062560000}"/>
    <cellStyle name="Normal 25 9 2" xfId="22114" xr:uid="{00000000-0005-0000-0000-000063560000}"/>
    <cellStyle name="Normal 25 9 2 2" xfId="22115" xr:uid="{00000000-0005-0000-0000-000064560000}"/>
    <cellStyle name="Normal 25 9 3" xfId="22116" xr:uid="{00000000-0005-0000-0000-000065560000}"/>
    <cellStyle name="Normal 25_Confidential Information" xfId="22117" xr:uid="{00000000-0005-0000-0000-000066560000}"/>
    <cellStyle name="Normal 26" xfId="22118" xr:uid="{00000000-0005-0000-0000-000067560000}"/>
    <cellStyle name="Normal 26 10" xfId="22119" xr:uid="{00000000-0005-0000-0000-000068560000}"/>
    <cellStyle name="Normal 26 10 2" xfId="22120" xr:uid="{00000000-0005-0000-0000-000069560000}"/>
    <cellStyle name="Normal 26 10 2 2" xfId="22121" xr:uid="{00000000-0005-0000-0000-00006A560000}"/>
    <cellStyle name="Normal 26 10 3" xfId="22122" xr:uid="{00000000-0005-0000-0000-00006B560000}"/>
    <cellStyle name="Normal 26 11" xfId="22123" xr:uid="{00000000-0005-0000-0000-00006C560000}"/>
    <cellStyle name="Normal 26 11 2" xfId="22124" xr:uid="{00000000-0005-0000-0000-00006D560000}"/>
    <cellStyle name="Normal 26 12" xfId="22125" xr:uid="{00000000-0005-0000-0000-00006E560000}"/>
    <cellStyle name="Normal 26 12 2" xfId="22126" xr:uid="{00000000-0005-0000-0000-00006F560000}"/>
    <cellStyle name="Normal 26 13" xfId="22127" xr:uid="{00000000-0005-0000-0000-000070560000}"/>
    <cellStyle name="Normal 26 2" xfId="22128" xr:uid="{00000000-0005-0000-0000-000071560000}"/>
    <cellStyle name="Normal 26 2 10" xfId="22129" xr:uid="{00000000-0005-0000-0000-000072560000}"/>
    <cellStyle name="Normal 26 2 10 2" xfId="22130" xr:uid="{00000000-0005-0000-0000-000073560000}"/>
    <cellStyle name="Normal 26 2 11" xfId="22131" xr:uid="{00000000-0005-0000-0000-000074560000}"/>
    <cellStyle name="Normal 26 2 2" xfId="22132" xr:uid="{00000000-0005-0000-0000-000075560000}"/>
    <cellStyle name="Normal 26 2 2 2" xfId="22133" xr:uid="{00000000-0005-0000-0000-000076560000}"/>
    <cellStyle name="Normal 26 2 2 2 2" xfId="22134" xr:uid="{00000000-0005-0000-0000-000077560000}"/>
    <cellStyle name="Normal 26 2 2 2 2 2" xfId="22135" xr:uid="{00000000-0005-0000-0000-000078560000}"/>
    <cellStyle name="Normal 26 2 2 2 2 2 2" xfId="22136" xr:uid="{00000000-0005-0000-0000-000079560000}"/>
    <cellStyle name="Normal 26 2 2 2 2 3" xfId="22137" xr:uid="{00000000-0005-0000-0000-00007A560000}"/>
    <cellStyle name="Normal 26 2 2 2 3" xfId="22138" xr:uid="{00000000-0005-0000-0000-00007B560000}"/>
    <cellStyle name="Normal 26 2 2 2 3 2" xfId="22139" xr:uid="{00000000-0005-0000-0000-00007C560000}"/>
    <cellStyle name="Normal 26 2 2 2 3 2 2" xfId="22140" xr:uid="{00000000-0005-0000-0000-00007D560000}"/>
    <cellStyle name="Normal 26 2 2 2 3 3" xfId="22141" xr:uid="{00000000-0005-0000-0000-00007E560000}"/>
    <cellStyle name="Normal 26 2 2 2 4" xfId="22142" xr:uid="{00000000-0005-0000-0000-00007F560000}"/>
    <cellStyle name="Normal 26 2 2 2 4 2" xfId="22143" xr:uid="{00000000-0005-0000-0000-000080560000}"/>
    <cellStyle name="Normal 26 2 2 2 4 2 2" xfId="22144" xr:uid="{00000000-0005-0000-0000-000081560000}"/>
    <cellStyle name="Normal 26 2 2 2 4 3" xfId="22145" xr:uid="{00000000-0005-0000-0000-000082560000}"/>
    <cellStyle name="Normal 26 2 2 2 5" xfId="22146" xr:uid="{00000000-0005-0000-0000-000083560000}"/>
    <cellStyle name="Normal 26 2 2 2 5 2" xfId="22147" xr:uid="{00000000-0005-0000-0000-000084560000}"/>
    <cellStyle name="Normal 26 2 2 2 6" xfId="22148" xr:uid="{00000000-0005-0000-0000-000085560000}"/>
    <cellStyle name="Normal 26 2 2 2 6 2" xfId="22149" xr:uid="{00000000-0005-0000-0000-000086560000}"/>
    <cellStyle name="Normal 26 2 2 2 7" xfId="22150" xr:uid="{00000000-0005-0000-0000-000087560000}"/>
    <cellStyle name="Normal 26 2 2 3" xfId="22151" xr:uid="{00000000-0005-0000-0000-000088560000}"/>
    <cellStyle name="Normal 26 2 2 3 2" xfId="22152" xr:uid="{00000000-0005-0000-0000-000089560000}"/>
    <cellStyle name="Normal 26 2 2 3 2 2" xfId="22153" xr:uid="{00000000-0005-0000-0000-00008A560000}"/>
    <cellStyle name="Normal 26 2 2 3 2 2 2" xfId="22154" xr:uid="{00000000-0005-0000-0000-00008B560000}"/>
    <cellStyle name="Normal 26 2 2 3 2 3" xfId="22155" xr:uid="{00000000-0005-0000-0000-00008C560000}"/>
    <cellStyle name="Normal 26 2 2 3 3" xfId="22156" xr:uid="{00000000-0005-0000-0000-00008D560000}"/>
    <cellStyle name="Normal 26 2 2 3 3 2" xfId="22157" xr:uid="{00000000-0005-0000-0000-00008E560000}"/>
    <cellStyle name="Normal 26 2 2 3 3 2 2" xfId="22158" xr:uid="{00000000-0005-0000-0000-00008F560000}"/>
    <cellStyle name="Normal 26 2 2 3 3 3" xfId="22159" xr:uid="{00000000-0005-0000-0000-000090560000}"/>
    <cellStyle name="Normal 26 2 2 3 4" xfId="22160" xr:uid="{00000000-0005-0000-0000-000091560000}"/>
    <cellStyle name="Normal 26 2 2 3 4 2" xfId="22161" xr:uid="{00000000-0005-0000-0000-000092560000}"/>
    <cellStyle name="Normal 26 2 2 3 4 2 2" xfId="22162" xr:uid="{00000000-0005-0000-0000-000093560000}"/>
    <cellStyle name="Normal 26 2 2 3 4 3" xfId="22163" xr:uid="{00000000-0005-0000-0000-000094560000}"/>
    <cellStyle name="Normal 26 2 2 3 5" xfId="22164" xr:uid="{00000000-0005-0000-0000-000095560000}"/>
    <cellStyle name="Normal 26 2 2 3 5 2" xfId="22165" xr:uid="{00000000-0005-0000-0000-000096560000}"/>
    <cellStyle name="Normal 26 2 2 3 6" xfId="22166" xr:uid="{00000000-0005-0000-0000-000097560000}"/>
    <cellStyle name="Normal 26 2 2 3 6 2" xfId="22167" xr:uid="{00000000-0005-0000-0000-000098560000}"/>
    <cellStyle name="Normal 26 2 2 3 7" xfId="22168" xr:uid="{00000000-0005-0000-0000-000099560000}"/>
    <cellStyle name="Normal 26 2 2 4" xfId="22169" xr:uid="{00000000-0005-0000-0000-00009A560000}"/>
    <cellStyle name="Normal 26 2 2 4 2" xfId="22170" xr:uid="{00000000-0005-0000-0000-00009B560000}"/>
    <cellStyle name="Normal 26 2 2 4 2 2" xfId="22171" xr:uid="{00000000-0005-0000-0000-00009C560000}"/>
    <cellStyle name="Normal 26 2 2 4 3" xfId="22172" xr:uid="{00000000-0005-0000-0000-00009D560000}"/>
    <cellStyle name="Normal 26 2 2 5" xfId="22173" xr:uid="{00000000-0005-0000-0000-00009E560000}"/>
    <cellStyle name="Normal 26 2 2 5 2" xfId="22174" xr:uid="{00000000-0005-0000-0000-00009F560000}"/>
    <cellStyle name="Normal 26 2 2 5 2 2" xfId="22175" xr:uid="{00000000-0005-0000-0000-0000A0560000}"/>
    <cellStyle name="Normal 26 2 2 5 3" xfId="22176" xr:uid="{00000000-0005-0000-0000-0000A1560000}"/>
    <cellStyle name="Normal 26 2 2 6" xfId="22177" xr:uid="{00000000-0005-0000-0000-0000A2560000}"/>
    <cellStyle name="Normal 26 2 2 6 2" xfId="22178" xr:uid="{00000000-0005-0000-0000-0000A3560000}"/>
    <cellStyle name="Normal 26 2 2 6 2 2" xfId="22179" xr:uid="{00000000-0005-0000-0000-0000A4560000}"/>
    <cellStyle name="Normal 26 2 2 6 3" xfId="22180" xr:uid="{00000000-0005-0000-0000-0000A5560000}"/>
    <cellStyle name="Normal 26 2 2 7" xfId="22181" xr:uid="{00000000-0005-0000-0000-0000A6560000}"/>
    <cellStyle name="Normal 26 2 2 7 2" xfId="22182" xr:uid="{00000000-0005-0000-0000-0000A7560000}"/>
    <cellStyle name="Normal 26 2 2 8" xfId="22183" xr:uid="{00000000-0005-0000-0000-0000A8560000}"/>
    <cellStyle name="Normal 26 2 2 8 2" xfId="22184" xr:uid="{00000000-0005-0000-0000-0000A9560000}"/>
    <cellStyle name="Normal 26 2 2 9" xfId="22185" xr:uid="{00000000-0005-0000-0000-0000AA560000}"/>
    <cellStyle name="Normal 26 2 3" xfId="22186" xr:uid="{00000000-0005-0000-0000-0000AB560000}"/>
    <cellStyle name="Normal 26 2 3 2" xfId="22187" xr:uid="{00000000-0005-0000-0000-0000AC560000}"/>
    <cellStyle name="Normal 26 2 3 2 2" xfId="22188" xr:uid="{00000000-0005-0000-0000-0000AD560000}"/>
    <cellStyle name="Normal 26 2 3 2 2 2" xfId="22189" xr:uid="{00000000-0005-0000-0000-0000AE560000}"/>
    <cellStyle name="Normal 26 2 3 2 2 2 2" xfId="22190" xr:uid="{00000000-0005-0000-0000-0000AF560000}"/>
    <cellStyle name="Normal 26 2 3 2 2 3" xfId="22191" xr:uid="{00000000-0005-0000-0000-0000B0560000}"/>
    <cellStyle name="Normal 26 2 3 2 3" xfId="22192" xr:uid="{00000000-0005-0000-0000-0000B1560000}"/>
    <cellStyle name="Normal 26 2 3 2 3 2" xfId="22193" xr:uid="{00000000-0005-0000-0000-0000B2560000}"/>
    <cellStyle name="Normal 26 2 3 2 3 2 2" xfId="22194" xr:uid="{00000000-0005-0000-0000-0000B3560000}"/>
    <cellStyle name="Normal 26 2 3 2 3 3" xfId="22195" xr:uid="{00000000-0005-0000-0000-0000B4560000}"/>
    <cellStyle name="Normal 26 2 3 2 4" xfId="22196" xr:uid="{00000000-0005-0000-0000-0000B5560000}"/>
    <cellStyle name="Normal 26 2 3 2 4 2" xfId="22197" xr:uid="{00000000-0005-0000-0000-0000B6560000}"/>
    <cellStyle name="Normal 26 2 3 2 4 2 2" xfId="22198" xr:uid="{00000000-0005-0000-0000-0000B7560000}"/>
    <cellStyle name="Normal 26 2 3 2 4 3" xfId="22199" xr:uid="{00000000-0005-0000-0000-0000B8560000}"/>
    <cellStyle name="Normal 26 2 3 2 5" xfId="22200" xr:uid="{00000000-0005-0000-0000-0000B9560000}"/>
    <cellStyle name="Normal 26 2 3 2 5 2" xfId="22201" xr:uid="{00000000-0005-0000-0000-0000BA560000}"/>
    <cellStyle name="Normal 26 2 3 2 6" xfId="22202" xr:uid="{00000000-0005-0000-0000-0000BB560000}"/>
    <cellStyle name="Normal 26 2 3 2 6 2" xfId="22203" xr:uid="{00000000-0005-0000-0000-0000BC560000}"/>
    <cellStyle name="Normal 26 2 3 2 7" xfId="22204" xr:uid="{00000000-0005-0000-0000-0000BD560000}"/>
    <cellStyle name="Normal 26 2 3 3" xfId="22205" xr:uid="{00000000-0005-0000-0000-0000BE560000}"/>
    <cellStyle name="Normal 26 2 3 3 2" xfId="22206" xr:uid="{00000000-0005-0000-0000-0000BF560000}"/>
    <cellStyle name="Normal 26 2 3 3 2 2" xfId="22207" xr:uid="{00000000-0005-0000-0000-0000C0560000}"/>
    <cellStyle name="Normal 26 2 3 3 3" xfId="22208" xr:uid="{00000000-0005-0000-0000-0000C1560000}"/>
    <cellStyle name="Normal 26 2 3 4" xfId="22209" xr:uid="{00000000-0005-0000-0000-0000C2560000}"/>
    <cellStyle name="Normal 26 2 3 4 2" xfId="22210" xr:uid="{00000000-0005-0000-0000-0000C3560000}"/>
    <cellStyle name="Normal 26 2 3 4 2 2" xfId="22211" xr:uid="{00000000-0005-0000-0000-0000C4560000}"/>
    <cellStyle name="Normal 26 2 3 4 3" xfId="22212" xr:uid="{00000000-0005-0000-0000-0000C5560000}"/>
    <cellStyle name="Normal 26 2 3 5" xfId="22213" xr:uid="{00000000-0005-0000-0000-0000C6560000}"/>
    <cellStyle name="Normal 26 2 3 5 2" xfId="22214" xr:uid="{00000000-0005-0000-0000-0000C7560000}"/>
    <cellStyle name="Normal 26 2 3 5 2 2" xfId="22215" xr:uid="{00000000-0005-0000-0000-0000C8560000}"/>
    <cellStyle name="Normal 26 2 3 5 3" xfId="22216" xr:uid="{00000000-0005-0000-0000-0000C9560000}"/>
    <cellStyle name="Normal 26 2 3 6" xfId="22217" xr:uid="{00000000-0005-0000-0000-0000CA560000}"/>
    <cellStyle name="Normal 26 2 3 6 2" xfId="22218" xr:uid="{00000000-0005-0000-0000-0000CB560000}"/>
    <cellStyle name="Normal 26 2 3 7" xfId="22219" xr:uid="{00000000-0005-0000-0000-0000CC560000}"/>
    <cellStyle name="Normal 26 2 3 7 2" xfId="22220" xr:uid="{00000000-0005-0000-0000-0000CD560000}"/>
    <cellStyle name="Normal 26 2 3 8" xfId="22221" xr:uid="{00000000-0005-0000-0000-0000CE560000}"/>
    <cellStyle name="Normal 26 2 4" xfId="22222" xr:uid="{00000000-0005-0000-0000-0000CF560000}"/>
    <cellStyle name="Normal 26 2 4 2" xfId="22223" xr:uid="{00000000-0005-0000-0000-0000D0560000}"/>
    <cellStyle name="Normal 26 2 4 2 2" xfId="22224" xr:uid="{00000000-0005-0000-0000-0000D1560000}"/>
    <cellStyle name="Normal 26 2 4 2 2 2" xfId="22225" xr:uid="{00000000-0005-0000-0000-0000D2560000}"/>
    <cellStyle name="Normal 26 2 4 2 3" xfId="22226" xr:uid="{00000000-0005-0000-0000-0000D3560000}"/>
    <cellStyle name="Normal 26 2 4 3" xfId="22227" xr:uid="{00000000-0005-0000-0000-0000D4560000}"/>
    <cellStyle name="Normal 26 2 4 3 2" xfId="22228" xr:uid="{00000000-0005-0000-0000-0000D5560000}"/>
    <cellStyle name="Normal 26 2 4 3 2 2" xfId="22229" xr:uid="{00000000-0005-0000-0000-0000D6560000}"/>
    <cellStyle name="Normal 26 2 4 3 3" xfId="22230" xr:uid="{00000000-0005-0000-0000-0000D7560000}"/>
    <cellStyle name="Normal 26 2 4 4" xfId="22231" xr:uid="{00000000-0005-0000-0000-0000D8560000}"/>
    <cellStyle name="Normal 26 2 4 4 2" xfId="22232" xr:uid="{00000000-0005-0000-0000-0000D9560000}"/>
    <cellStyle name="Normal 26 2 4 4 2 2" xfId="22233" xr:uid="{00000000-0005-0000-0000-0000DA560000}"/>
    <cellStyle name="Normal 26 2 4 4 3" xfId="22234" xr:uid="{00000000-0005-0000-0000-0000DB560000}"/>
    <cellStyle name="Normal 26 2 4 5" xfId="22235" xr:uid="{00000000-0005-0000-0000-0000DC560000}"/>
    <cellStyle name="Normal 26 2 4 5 2" xfId="22236" xr:uid="{00000000-0005-0000-0000-0000DD560000}"/>
    <cellStyle name="Normal 26 2 4 6" xfId="22237" xr:uid="{00000000-0005-0000-0000-0000DE560000}"/>
    <cellStyle name="Normal 26 2 4 6 2" xfId="22238" xr:uid="{00000000-0005-0000-0000-0000DF560000}"/>
    <cellStyle name="Normal 26 2 4 7" xfId="22239" xr:uid="{00000000-0005-0000-0000-0000E0560000}"/>
    <cellStyle name="Normal 26 2 5" xfId="22240" xr:uid="{00000000-0005-0000-0000-0000E1560000}"/>
    <cellStyle name="Normal 26 2 5 2" xfId="22241" xr:uid="{00000000-0005-0000-0000-0000E2560000}"/>
    <cellStyle name="Normal 26 2 5 2 2" xfId="22242" xr:uid="{00000000-0005-0000-0000-0000E3560000}"/>
    <cellStyle name="Normal 26 2 5 2 2 2" xfId="22243" xr:uid="{00000000-0005-0000-0000-0000E4560000}"/>
    <cellStyle name="Normal 26 2 5 2 3" xfId="22244" xr:uid="{00000000-0005-0000-0000-0000E5560000}"/>
    <cellStyle name="Normal 26 2 5 3" xfId="22245" xr:uid="{00000000-0005-0000-0000-0000E6560000}"/>
    <cellStyle name="Normal 26 2 5 3 2" xfId="22246" xr:uid="{00000000-0005-0000-0000-0000E7560000}"/>
    <cellStyle name="Normal 26 2 5 3 2 2" xfId="22247" xr:uid="{00000000-0005-0000-0000-0000E8560000}"/>
    <cellStyle name="Normal 26 2 5 3 3" xfId="22248" xr:uid="{00000000-0005-0000-0000-0000E9560000}"/>
    <cellStyle name="Normal 26 2 5 4" xfId="22249" xr:uid="{00000000-0005-0000-0000-0000EA560000}"/>
    <cellStyle name="Normal 26 2 5 4 2" xfId="22250" xr:uid="{00000000-0005-0000-0000-0000EB560000}"/>
    <cellStyle name="Normal 26 2 5 4 2 2" xfId="22251" xr:uid="{00000000-0005-0000-0000-0000EC560000}"/>
    <cellStyle name="Normal 26 2 5 4 3" xfId="22252" xr:uid="{00000000-0005-0000-0000-0000ED560000}"/>
    <cellStyle name="Normal 26 2 5 5" xfId="22253" xr:uid="{00000000-0005-0000-0000-0000EE560000}"/>
    <cellStyle name="Normal 26 2 5 5 2" xfId="22254" xr:uid="{00000000-0005-0000-0000-0000EF560000}"/>
    <cellStyle name="Normal 26 2 5 6" xfId="22255" xr:uid="{00000000-0005-0000-0000-0000F0560000}"/>
    <cellStyle name="Normal 26 2 5 6 2" xfId="22256" xr:uid="{00000000-0005-0000-0000-0000F1560000}"/>
    <cellStyle name="Normal 26 2 5 7" xfId="22257" xr:uid="{00000000-0005-0000-0000-0000F2560000}"/>
    <cellStyle name="Normal 26 2 6" xfId="22258" xr:uid="{00000000-0005-0000-0000-0000F3560000}"/>
    <cellStyle name="Normal 26 2 6 2" xfId="22259" xr:uid="{00000000-0005-0000-0000-0000F4560000}"/>
    <cellStyle name="Normal 26 2 6 2 2" xfId="22260" xr:uid="{00000000-0005-0000-0000-0000F5560000}"/>
    <cellStyle name="Normal 26 2 6 3" xfId="22261" xr:uid="{00000000-0005-0000-0000-0000F6560000}"/>
    <cellStyle name="Normal 26 2 7" xfId="22262" xr:uid="{00000000-0005-0000-0000-0000F7560000}"/>
    <cellStyle name="Normal 26 2 7 2" xfId="22263" xr:uid="{00000000-0005-0000-0000-0000F8560000}"/>
    <cellStyle name="Normal 26 2 7 2 2" xfId="22264" xr:uid="{00000000-0005-0000-0000-0000F9560000}"/>
    <cellStyle name="Normal 26 2 7 3" xfId="22265" xr:uid="{00000000-0005-0000-0000-0000FA560000}"/>
    <cellStyle name="Normal 26 2 8" xfId="22266" xr:uid="{00000000-0005-0000-0000-0000FB560000}"/>
    <cellStyle name="Normal 26 2 8 2" xfId="22267" xr:uid="{00000000-0005-0000-0000-0000FC560000}"/>
    <cellStyle name="Normal 26 2 8 2 2" xfId="22268" xr:uid="{00000000-0005-0000-0000-0000FD560000}"/>
    <cellStyle name="Normal 26 2 8 3" xfId="22269" xr:uid="{00000000-0005-0000-0000-0000FE560000}"/>
    <cellStyle name="Normal 26 2 9" xfId="22270" xr:uid="{00000000-0005-0000-0000-0000FF560000}"/>
    <cellStyle name="Normal 26 2 9 2" xfId="22271" xr:uid="{00000000-0005-0000-0000-000000570000}"/>
    <cellStyle name="Normal 26 3" xfId="22272" xr:uid="{00000000-0005-0000-0000-000001570000}"/>
    <cellStyle name="Normal 26 3 10" xfId="22273" xr:uid="{00000000-0005-0000-0000-000002570000}"/>
    <cellStyle name="Normal 26 3 10 2" xfId="22274" xr:uid="{00000000-0005-0000-0000-000003570000}"/>
    <cellStyle name="Normal 26 3 11" xfId="22275" xr:uid="{00000000-0005-0000-0000-000004570000}"/>
    <cellStyle name="Normal 26 3 2" xfId="22276" xr:uid="{00000000-0005-0000-0000-000005570000}"/>
    <cellStyle name="Normal 26 3 2 2" xfId="22277" xr:uid="{00000000-0005-0000-0000-000006570000}"/>
    <cellStyle name="Normal 26 3 2 2 2" xfId="22278" xr:uid="{00000000-0005-0000-0000-000007570000}"/>
    <cellStyle name="Normal 26 3 2 2 2 2" xfId="22279" xr:uid="{00000000-0005-0000-0000-000008570000}"/>
    <cellStyle name="Normal 26 3 2 2 2 2 2" xfId="22280" xr:uid="{00000000-0005-0000-0000-000009570000}"/>
    <cellStyle name="Normal 26 3 2 2 2 3" xfId="22281" xr:uid="{00000000-0005-0000-0000-00000A570000}"/>
    <cellStyle name="Normal 26 3 2 2 3" xfId="22282" xr:uid="{00000000-0005-0000-0000-00000B570000}"/>
    <cellStyle name="Normal 26 3 2 2 3 2" xfId="22283" xr:uid="{00000000-0005-0000-0000-00000C570000}"/>
    <cellStyle name="Normal 26 3 2 2 3 2 2" xfId="22284" xr:uid="{00000000-0005-0000-0000-00000D570000}"/>
    <cellStyle name="Normal 26 3 2 2 3 3" xfId="22285" xr:uid="{00000000-0005-0000-0000-00000E570000}"/>
    <cellStyle name="Normal 26 3 2 2 4" xfId="22286" xr:uid="{00000000-0005-0000-0000-00000F570000}"/>
    <cellStyle name="Normal 26 3 2 2 4 2" xfId="22287" xr:uid="{00000000-0005-0000-0000-000010570000}"/>
    <cellStyle name="Normal 26 3 2 2 4 2 2" xfId="22288" xr:uid="{00000000-0005-0000-0000-000011570000}"/>
    <cellStyle name="Normal 26 3 2 2 4 3" xfId="22289" xr:uid="{00000000-0005-0000-0000-000012570000}"/>
    <cellStyle name="Normal 26 3 2 2 5" xfId="22290" xr:uid="{00000000-0005-0000-0000-000013570000}"/>
    <cellStyle name="Normal 26 3 2 2 5 2" xfId="22291" xr:uid="{00000000-0005-0000-0000-000014570000}"/>
    <cellStyle name="Normal 26 3 2 2 6" xfId="22292" xr:uid="{00000000-0005-0000-0000-000015570000}"/>
    <cellStyle name="Normal 26 3 2 2 6 2" xfId="22293" xr:uid="{00000000-0005-0000-0000-000016570000}"/>
    <cellStyle name="Normal 26 3 2 2 7" xfId="22294" xr:uid="{00000000-0005-0000-0000-000017570000}"/>
    <cellStyle name="Normal 26 3 2 3" xfId="22295" xr:uid="{00000000-0005-0000-0000-000018570000}"/>
    <cellStyle name="Normal 26 3 2 3 2" xfId="22296" xr:uid="{00000000-0005-0000-0000-000019570000}"/>
    <cellStyle name="Normal 26 3 2 3 2 2" xfId="22297" xr:uid="{00000000-0005-0000-0000-00001A570000}"/>
    <cellStyle name="Normal 26 3 2 3 2 2 2" xfId="22298" xr:uid="{00000000-0005-0000-0000-00001B570000}"/>
    <cellStyle name="Normal 26 3 2 3 2 3" xfId="22299" xr:uid="{00000000-0005-0000-0000-00001C570000}"/>
    <cellStyle name="Normal 26 3 2 3 3" xfId="22300" xr:uid="{00000000-0005-0000-0000-00001D570000}"/>
    <cellStyle name="Normal 26 3 2 3 3 2" xfId="22301" xr:uid="{00000000-0005-0000-0000-00001E570000}"/>
    <cellStyle name="Normal 26 3 2 3 3 2 2" xfId="22302" xr:uid="{00000000-0005-0000-0000-00001F570000}"/>
    <cellStyle name="Normal 26 3 2 3 3 3" xfId="22303" xr:uid="{00000000-0005-0000-0000-000020570000}"/>
    <cellStyle name="Normal 26 3 2 3 4" xfId="22304" xr:uid="{00000000-0005-0000-0000-000021570000}"/>
    <cellStyle name="Normal 26 3 2 3 4 2" xfId="22305" xr:uid="{00000000-0005-0000-0000-000022570000}"/>
    <cellStyle name="Normal 26 3 2 3 4 2 2" xfId="22306" xr:uid="{00000000-0005-0000-0000-000023570000}"/>
    <cellStyle name="Normal 26 3 2 3 4 3" xfId="22307" xr:uid="{00000000-0005-0000-0000-000024570000}"/>
    <cellStyle name="Normal 26 3 2 3 5" xfId="22308" xr:uid="{00000000-0005-0000-0000-000025570000}"/>
    <cellStyle name="Normal 26 3 2 3 5 2" xfId="22309" xr:uid="{00000000-0005-0000-0000-000026570000}"/>
    <cellStyle name="Normal 26 3 2 3 6" xfId="22310" xr:uid="{00000000-0005-0000-0000-000027570000}"/>
    <cellStyle name="Normal 26 3 2 3 6 2" xfId="22311" xr:uid="{00000000-0005-0000-0000-000028570000}"/>
    <cellStyle name="Normal 26 3 2 3 7" xfId="22312" xr:uid="{00000000-0005-0000-0000-000029570000}"/>
    <cellStyle name="Normal 26 3 2 4" xfId="22313" xr:uid="{00000000-0005-0000-0000-00002A570000}"/>
    <cellStyle name="Normal 26 3 2 4 2" xfId="22314" xr:uid="{00000000-0005-0000-0000-00002B570000}"/>
    <cellStyle name="Normal 26 3 2 4 2 2" xfId="22315" xr:uid="{00000000-0005-0000-0000-00002C570000}"/>
    <cellStyle name="Normal 26 3 2 4 3" xfId="22316" xr:uid="{00000000-0005-0000-0000-00002D570000}"/>
    <cellStyle name="Normal 26 3 2 5" xfId="22317" xr:uid="{00000000-0005-0000-0000-00002E570000}"/>
    <cellStyle name="Normal 26 3 2 5 2" xfId="22318" xr:uid="{00000000-0005-0000-0000-00002F570000}"/>
    <cellStyle name="Normal 26 3 2 5 2 2" xfId="22319" xr:uid="{00000000-0005-0000-0000-000030570000}"/>
    <cellStyle name="Normal 26 3 2 5 3" xfId="22320" xr:uid="{00000000-0005-0000-0000-000031570000}"/>
    <cellStyle name="Normal 26 3 2 6" xfId="22321" xr:uid="{00000000-0005-0000-0000-000032570000}"/>
    <cellStyle name="Normal 26 3 2 6 2" xfId="22322" xr:uid="{00000000-0005-0000-0000-000033570000}"/>
    <cellStyle name="Normal 26 3 2 6 2 2" xfId="22323" xr:uid="{00000000-0005-0000-0000-000034570000}"/>
    <cellStyle name="Normal 26 3 2 6 3" xfId="22324" xr:uid="{00000000-0005-0000-0000-000035570000}"/>
    <cellStyle name="Normal 26 3 2 7" xfId="22325" xr:uid="{00000000-0005-0000-0000-000036570000}"/>
    <cellStyle name="Normal 26 3 2 7 2" xfId="22326" xr:uid="{00000000-0005-0000-0000-000037570000}"/>
    <cellStyle name="Normal 26 3 2 8" xfId="22327" xr:uid="{00000000-0005-0000-0000-000038570000}"/>
    <cellStyle name="Normal 26 3 2 8 2" xfId="22328" xr:uid="{00000000-0005-0000-0000-000039570000}"/>
    <cellStyle name="Normal 26 3 2 9" xfId="22329" xr:uid="{00000000-0005-0000-0000-00003A570000}"/>
    <cellStyle name="Normal 26 3 3" xfId="22330" xr:uid="{00000000-0005-0000-0000-00003B570000}"/>
    <cellStyle name="Normal 26 3 3 2" xfId="22331" xr:uid="{00000000-0005-0000-0000-00003C570000}"/>
    <cellStyle name="Normal 26 3 3 2 2" xfId="22332" xr:uid="{00000000-0005-0000-0000-00003D570000}"/>
    <cellStyle name="Normal 26 3 3 2 2 2" xfId="22333" xr:uid="{00000000-0005-0000-0000-00003E570000}"/>
    <cellStyle name="Normal 26 3 3 2 2 2 2" xfId="22334" xr:uid="{00000000-0005-0000-0000-00003F570000}"/>
    <cellStyle name="Normal 26 3 3 2 2 3" xfId="22335" xr:uid="{00000000-0005-0000-0000-000040570000}"/>
    <cellStyle name="Normal 26 3 3 2 3" xfId="22336" xr:uid="{00000000-0005-0000-0000-000041570000}"/>
    <cellStyle name="Normal 26 3 3 2 3 2" xfId="22337" xr:uid="{00000000-0005-0000-0000-000042570000}"/>
    <cellStyle name="Normal 26 3 3 2 3 2 2" xfId="22338" xr:uid="{00000000-0005-0000-0000-000043570000}"/>
    <cellStyle name="Normal 26 3 3 2 3 3" xfId="22339" xr:uid="{00000000-0005-0000-0000-000044570000}"/>
    <cellStyle name="Normal 26 3 3 2 4" xfId="22340" xr:uid="{00000000-0005-0000-0000-000045570000}"/>
    <cellStyle name="Normal 26 3 3 2 4 2" xfId="22341" xr:uid="{00000000-0005-0000-0000-000046570000}"/>
    <cellStyle name="Normal 26 3 3 2 4 2 2" xfId="22342" xr:uid="{00000000-0005-0000-0000-000047570000}"/>
    <cellStyle name="Normal 26 3 3 2 4 3" xfId="22343" xr:uid="{00000000-0005-0000-0000-000048570000}"/>
    <cellStyle name="Normal 26 3 3 2 5" xfId="22344" xr:uid="{00000000-0005-0000-0000-000049570000}"/>
    <cellStyle name="Normal 26 3 3 2 5 2" xfId="22345" xr:uid="{00000000-0005-0000-0000-00004A570000}"/>
    <cellStyle name="Normal 26 3 3 2 6" xfId="22346" xr:uid="{00000000-0005-0000-0000-00004B570000}"/>
    <cellStyle name="Normal 26 3 3 2 6 2" xfId="22347" xr:uid="{00000000-0005-0000-0000-00004C570000}"/>
    <cellStyle name="Normal 26 3 3 2 7" xfId="22348" xr:uid="{00000000-0005-0000-0000-00004D570000}"/>
    <cellStyle name="Normal 26 3 3 3" xfId="22349" xr:uid="{00000000-0005-0000-0000-00004E570000}"/>
    <cellStyle name="Normal 26 3 3 3 2" xfId="22350" xr:uid="{00000000-0005-0000-0000-00004F570000}"/>
    <cellStyle name="Normal 26 3 3 3 2 2" xfId="22351" xr:uid="{00000000-0005-0000-0000-000050570000}"/>
    <cellStyle name="Normal 26 3 3 3 3" xfId="22352" xr:uid="{00000000-0005-0000-0000-000051570000}"/>
    <cellStyle name="Normal 26 3 3 4" xfId="22353" xr:uid="{00000000-0005-0000-0000-000052570000}"/>
    <cellStyle name="Normal 26 3 3 4 2" xfId="22354" xr:uid="{00000000-0005-0000-0000-000053570000}"/>
    <cellStyle name="Normal 26 3 3 4 2 2" xfId="22355" xr:uid="{00000000-0005-0000-0000-000054570000}"/>
    <cellStyle name="Normal 26 3 3 4 3" xfId="22356" xr:uid="{00000000-0005-0000-0000-000055570000}"/>
    <cellStyle name="Normal 26 3 3 5" xfId="22357" xr:uid="{00000000-0005-0000-0000-000056570000}"/>
    <cellStyle name="Normal 26 3 3 5 2" xfId="22358" xr:uid="{00000000-0005-0000-0000-000057570000}"/>
    <cellStyle name="Normal 26 3 3 5 2 2" xfId="22359" xr:uid="{00000000-0005-0000-0000-000058570000}"/>
    <cellStyle name="Normal 26 3 3 5 3" xfId="22360" xr:uid="{00000000-0005-0000-0000-000059570000}"/>
    <cellStyle name="Normal 26 3 3 6" xfId="22361" xr:uid="{00000000-0005-0000-0000-00005A570000}"/>
    <cellStyle name="Normal 26 3 3 6 2" xfId="22362" xr:uid="{00000000-0005-0000-0000-00005B570000}"/>
    <cellStyle name="Normal 26 3 3 7" xfId="22363" xr:uid="{00000000-0005-0000-0000-00005C570000}"/>
    <cellStyle name="Normal 26 3 3 7 2" xfId="22364" xr:uid="{00000000-0005-0000-0000-00005D570000}"/>
    <cellStyle name="Normal 26 3 3 8" xfId="22365" xr:uid="{00000000-0005-0000-0000-00005E570000}"/>
    <cellStyle name="Normal 26 3 4" xfId="22366" xr:uid="{00000000-0005-0000-0000-00005F570000}"/>
    <cellStyle name="Normal 26 3 4 2" xfId="22367" xr:uid="{00000000-0005-0000-0000-000060570000}"/>
    <cellStyle name="Normal 26 3 4 2 2" xfId="22368" xr:uid="{00000000-0005-0000-0000-000061570000}"/>
    <cellStyle name="Normal 26 3 4 2 2 2" xfId="22369" xr:uid="{00000000-0005-0000-0000-000062570000}"/>
    <cellStyle name="Normal 26 3 4 2 3" xfId="22370" xr:uid="{00000000-0005-0000-0000-000063570000}"/>
    <cellStyle name="Normal 26 3 4 3" xfId="22371" xr:uid="{00000000-0005-0000-0000-000064570000}"/>
    <cellStyle name="Normal 26 3 4 3 2" xfId="22372" xr:uid="{00000000-0005-0000-0000-000065570000}"/>
    <cellStyle name="Normal 26 3 4 3 2 2" xfId="22373" xr:uid="{00000000-0005-0000-0000-000066570000}"/>
    <cellStyle name="Normal 26 3 4 3 3" xfId="22374" xr:uid="{00000000-0005-0000-0000-000067570000}"/>
    <cellStyle name="Normal 26 3 4 4" xfId="22375" xr:uid="{00000000-0005-0000-0000-000068570000}"/>
    <cellStyle name="Normal 26 3 4 4 2" xfId="22376" xr:uid="{00000000-0005-0000-0000-000069570000}"/>
    <cellStyle name="Normal 26 3 4 4 2 2" xfId="22377" xr:uid="{00000000-0005-0000-0000-00006A570000}"/>
    <cellStyle name="Normal 26 3 4 4 3" xfId="22378" xr:uid="{00000000-0005-0000-0000-00006B570000}"/>
    <cellStyle name="Normal 26 3 4 5" xfId="22379" xr:uid="{00000000-0005-0000-0000-00006C570000}"/>
    <cellStyle name="Normal 26 3 4 5 2" xfId="22380" xr:uid="{00000000-0005-0000-0000-00006D570000}"/>
    <cellStyle name="Normal 26 3 4 6" xfId="22381" xr:uid="{00000000-0005-0000-0000-00006E570000}"/>
    <cellStyle name="Normal 26 3 4 6 2" xfId="22382" xr:uid="{00000000-0005-0000-0000-00006F570000}"/>
    <cellStyle name="Normal 26 3 4 7" xfId="22383" xr:uid="{00000000-0005-0000-0000-000070570000}"/>
    <cellStyle name="Normal 26 3 5" xfId="22384" xr:uid="{00000000-0005-0000-0000-000071570000}"/>
    <cellStyle name="Normal 26 3 5 2" xfId="22385" xr:uid="{00000000-0005-0000-0000-000072570000}"/>
    <cellStyle name="Normal 26 3 5 2 2" xfId="22386" xr:uid="{00000000-0005-0000-0000-000073570000}"/>
    <cellStyle name="Normal 26 3 5 2 2 2" xfId="22387" xr:uid="{00000000-0005-0000-0000-000074570000}"/>
    <cellStyle name="Normal 26 3 5 2 3" xfId="22388" xr:uid="{00000000-0005-0000-0000-000075570000}"/>
    <cellStyle name="Normal 26 3 5 3" xfId="22389" xr:uid="{00000000-0005-0000-0000-000076570000}"/>
    <cellStyle name="Normal 26 3 5 3 2" xfId="22390" xr:uid="{00000000-0005-0000-0000-000077570000}"/>
    <cellStyle name="Normal 26 3 5 3 2 2" xfId="22391" xr:uid="{00000000-0005-0000-0000-000078570000}"/>
    <cellStyle name="Normal 26 3 5 3 3" xfId="22392" xr:uid="{00000000-0005-0000-0000-000079570000}"/>
    <cellStyle name="Normal 26 3 5 4" xfId="22393" xr:uid="{00000000-0005-0000-0000-00007A570000}"/>
    <cellStyle name="Normal 26 3 5 4 2" xfId="22394" xr:uid="{00000000-0005-0000-0000-00007B570000}"/>
    <cellStyle name="Normal 26 3 5 4 2 2" xfId="22395" xr:uid="{00000000-0005-0000-0000-00007C570000}"/>
    <cellStyle name="Normal 26 3 5 4 3" xfId="22396" xr:uid="{00000000-0005-0000-0000-00007D570000}"/>
    <cellStyle name="Normal 26 3 5 5" xfId="22397" xr:uid="{00000000-0005-0000-0000-00007E570000}"/>
    <cellStyle name="Normal 26 3 5 5 2" xfId="22398" xr:uid="{00000000-0005-0000-0000-00007F570000}"/>
    <cellStyle name="Normal 26 3 5 6" xfId="22399" xr:uid="{00000000-0005-0000-0000-000080570000}"/>
    <cellStyle name="Normal 26 3 5 6 2" xfId="22400" xr:uid="{00000000-0005-0000-0000-000081570000}"/>
    <cellStyle name="Normal 26 3 5 7" xfId="22401" xr:uid="{00000000-0005-0000-0000-000082570000}"/>
    <cellStyle name="Normal 26 3 6" xfId="22402" xr:uid="{00000000-0005-0000-0000-000083570000}"/>
    <cellStyle name="Normal 26 3 6 2" xfId="22403" xr:uid="{00000000-0005-0000-0000-000084570000}"/>
    <cellStyle name="Normal 26 3 6 2 2" xfId="22404" xr:uid="{00000000-0005-0000-0000-000085570000}"/>
    <cellStyle name="Normal 26 3 6 3" xfId="22405" xr:uid="{00000000-0005-0000-0000-000086570000}"/>
    <cellStyle name="Normal 26 3 7" xfId="22406" xr:uid="{00000000-0005-0000-0000-000087570000}"/>
    <cellStyle name="Normal 26 3 7 2" xfId="22407" xr:uid="{00000000-0005-0000-0000-000088570000}"/>
    <cellStyle name="Normal 26 3 7 2 2" xfId="22408" xr:uid="{00000000-0005-0000-0000-000089570000}"/>
    <cellStyle name="Normal 26 3 7 3" xfId="22409" xr:uid="{00000000-0005-0000-0000-00008A570000}"/>
    <cellStyle name="Normal 26 3 8" xfId="22410" xr:uid="{00000000-0005-0000-0000-00008B570000}"/>
    <cellStyle name="Normal 26 3 8 2" xfId="22411" xr:uid="{00000000-0005-0000-0000-00008C570000}"/>
    <cellStyle name="Normal 26 3 8 2 2" xfId="22412" xr:uid="{00000000-0005-0000-0000-00008D570000}"/>
    <cellStyle name="Normal 26 3 8 3" xfId="22413" xr:uid="{00000000-0005-0000-0000-00008E570000}"/>
    <cellStyle name="Normal 26 3 9" xfId="22414" xr:uid="{00000000-0005-0000-0000-00008F570000}"/>
    <cellStyle name="Normal 26 3 9 2" xfId="22415" xr:uid="{00000000-0005-0000-0000-000090570000}"/>
    <cellStyle name="Normal 26 4" xfId="22416" xr:uid="{00000000-0005-0000-0000-000091570000}"/>
    <cellStyle name="Normal 26 4 2" xfId="22417" xr:uid="{00000000-0005-0000-0000-000092570000}"/>
    <cellStyle name="Normal 26 4 2 2" xfId="22418" xr:uid="{00000000-0005-0000-0000-000093570000}"/>
    <cellStyle name="Normal 26 4 2 2 2" xfId="22419" xr:uid="{00000000-0005-0000-0000-000094570000}"/>
    <cellStyle name="Normal 26 4 2 2 2 2" xfId="22420" xr:uid="{00000000-0005-0000-0000-000095570000}"/>
    <cellStyle name="Normal 26 4 2 2 3" xfId="22421" xr:uid="{00000000-0005-0000-0000-000096570000}"/>
    <cellStyle name="Normal 26 4 2 3" xfId="22422" xr:uid="{00000000-0005-0000-0000-000097570000}"/>
    <cellStyle name="Normal 26 4 2 3 2" xfId="22423" xr:uid="{00000000-0005-0000-0000-000098570000}"/>
    <cellStyle name="Normal 26 4 2 3 2 2" xfId="22424" xr:uid="{00000000-0005-0000-0000-000099570000}"/>
    <cellStyle name="Normal 26 4 2 3 3" xfId="22425" xr:uid="{00000000-0005-0000-0000-00009A570000}"/>
    <cellStyle name="Normal 26 4 2 4" xfId="22426" xr:uid="{00000000-0005-0000-0000-00009B570000}"/>
    <cellStyle name="Normal 26 4 2 4 2" xfId="22427" xr:uid="{00000000-0005-0000-0000-00009C570000}"/>
    <cellStyle name="Normal 26 4 2 4 2 2" xfId="22428" xr:uid="{00000000-0005-0000-0000-00009D570000}"/>
    <cellStyle name="Normal 26 4 2 4 3" xfId="22429" xr:uid="{00000000-0005-0000-0000-00009E570000}"/>
    <cellStyle name="Normal 26 4 2 5" xfId="22430" xr:uid="{00000000-0005-0000-0000-00009F570000}"/>
    <cellStyle name="Normal 26 4 2 5 2" xfId="22431" xr:uid="{00000000-0005-0000-0000-0000A0570000}"/>
    <cellStyle name="Normal 26 4 2 6" xfId="22432" xr:uid="{00000000-0005-0000-0000-0000A1570000}"/>
    <cellStyle name="Normal 26 4 2 6 2" xfId="22433" xr:uid="{00000000-0005-0000-0000-0000A2570000}"/>
    <cellStyle name="Normal 26 4 2 7" xfId="22434" xr:uid="{00000000-0005-0000-0000-0000A3570000}"/>
    <cellStyle name="Normal 26 4 3" xfId="22435" xr:uid="{00000000-0005-0000-0000-0000A4570000}"/>
    <cellStyle name="Normal 26 4 3 2" xfId="22436" xr:uid="{00000000-0005-0000-0000-0000A5570000}"/>
    <cellStyle name="Normal 26 4 3 2 2" xfId="22437" xr:uid="{00000000-0005-0000-0000-0000A6570000}"/>
    <cellStyle name="Normal 26 4 3 2 2 2" xfId="22438" xr:uid="{00000000-0005-0000-0000-0000A7570000}"/>
    <cellStyle name="Normal 26 4 3 2 3" xfId="22439" xr:uid="{00000000-0005-0000-0000-0000A8570000}"/>
    <cellStyle name="Normal 26 4 3 3" xfId="22440" xr:uid="{00000000-0005-0000-0000-0000A9570000}"/>
    <cellStyle name="Normal 26 4 3 3 2" xfId="22441" xr:uid="{00000000-0005-0000-0000-0000AA570000}"/>
    <cellStyle name="Normal 26 4 3 3 2 2" xfId="22442" xr:uid="{00000000-0005-0000-0000-0000AB570000}"/>
    <cellStyle name="Normal 26 4 3 3 3" xfId="22443" xr:uid="{00000000-0005-0000-0000-0000AC570000}"/>
    <cellStyle name="Normal 26 4 3 4" xfId="22444" xr:uid="{00000000-0005-0000-0000-0000AD570000}"/>
    <cellStyle name="Normal 26 4 3 4 2" xfId="22445" xr:uid="{00000000-0005-0000-0000-0000AE570000}"/>
    <cellStyle name="Normal 26 4 3 4 2 2" xfId="22446" xr:uid="{00000000-0005-0000-0000-0000AF570000}"/>
    <cellStyle name="Normal 26 4 3 4 3" xfId="22447" xr:uid="{00000000-0005-0000-0000-0000B0570000}"/>
    <cellStyle name="Normal 26 4 3 5" xfId="22448" xr:uid="{00000000-0005-0000-0000-0000B1570000}"/>
    <cellStyle name="Normal 26 4 3 5 2" xfId="22449" xr:uid="{00000000-0005-0000-0000-0000B2570000}"/>
    <cellStyle name="Normal 26 4 3 6" xfId="22450" xr:uid="{00000000-0005-0000-0000-0000B3570000}"/>
    <cellStyle name="Normal 26 4 3 6 2" xfId="22451" xr:uid="{00000000-0005-0000-0000-0000B4570000}"/>
    <cellStyle name="Normal 26 4 3 7" xfId="22452" xr:uid="{00000000-0005-0000-0000-0000B5570000}"/>
    <cellStyle name="Normal 26 4 4" xfId="22453" xr:uid="{00000000-0005-0000-0000-0000B6570000}"/>
    <cellStyle name="Normal 26 4 4 2" xfId="22454" xr:uid="{00000000-0005-0000-0000-0000B7570000}"/>
    <cellStyle name="Normal 26 4 4 2 2" xfId="22455" xr:uid="{00000000-0005-0000-0000-0000B8570000}"/>
    <cellStyle name="Normal 26 4 4 3" xfId="22456" xr:uid="{00000000-0005-0000-0000-0000B9570000}"/>
    <cellStyle name="Normal 26 4 5" xfId="22457" xr:uid="{00000000-0005-0000-0000-0000BA570000}"/>
    <cellStyle name="Normal 26 4 5 2" xfId="22458" xr:uid="{00000000-0005-0000-0000-0000BB570000}"/>
    <cellStyle name="Normal 26 4 5 2 2" xfId="22459" xr:uid="{00000000-0005-0000-0000-0000BC570000}"/>
    <cellStyle name="Normal 26 4 5 3" xfId="22460" xr:uid="{00000000-0005-0000-0000-0000BD570000}"/>
    <cellStyle name="Normal 26 4 6" xfId="22461" xr:uid="{00000000-0005-0000-0000-0000BE570000}"/>
    <cellStyle name="Normal 26 4 6 2" xfId="22462" xr:uid="{00000000-0005-0000-0000-0000BF570000}"/>
    <cellStyle name="Normal 26 4 6 2 2" xfId="22463" xr:uid="{00000000-0005-0000-0000-0000C0570000}"/>
    <cellStyle name="Normal 26 4 6 3" xfId="22464" xr:uid="{00000000-0005-0000-0000-0000C1570000}"/>
    <cellStyle name="Normal 26 4 7" xfId="22465" xr:uid="{00000000-0005-0000-0000-0000C2570000}"/>
    <cellStyle name="Normal 26 4 7 2" xfId="22466" xr:uid="{00000000-0005-0000-0000-0000C3570000}"/>
    <cellStyle name="Normal 26 4 8" xfId="22467" xr:uid="{00000000-0005-0000-0000-0000C4570000}"/>
    <cellStyle name="Normal 26 4 8 2" xfId="22468" xr:uid="{00000000-0005-0000-0000-0000C5570000}"/>
    <cellStyle name="Normal 26 4 9" xfId="22469" xr:uid="{00000000-0005-0000-0000-0000C6570000}"/>
    <cellStyle name="Normal 26 5" xfId="22470" xr:uid="{00000000-0005-0000-0000-0000C7570000}"/>
    <cellStyle name="Normal 26 5 2" xfId="22471" xr:uid="{00000000-0005-0000-0000-0000C8570000}"/>
    <cellStyle name="Normal 26 5 2 2" xfId="22472" xr:uid="{00000000-0005-0000-0000-0000C9570000}"/>
    <cellStyle name="Normal 26 5 2 2 2" xfId="22473" xr:uid="{00000000-0005-0000-0000-0000CA570000}"/>
    <cellStyle name="Normal 26 5 2 2 2 2" xfId="22474" xr:uid="{00000000-0005-0000-0000-0000CB570000}"/>
    <cellStyle name="Normal 26 5 2 2 3" xfId="22475" xr:uid="{00000000-0005-0000-0000-0000CC570000}"/>
    <cellStyle name="Normal 26 5 2 3" xfId="22476" xr:uid="{00000000-0005-0000-0000-0000CD570000}"/>
    <cellStyle name="Normal 26 5 2 3 2" xfId="22477" xr:uid="{00000000-0005-0000-0000-0000CE570000}"/>
    <cellStyle name="Normal 26 5 2 3 2 2" xfId="22478" xr:uid="{00000000-0005-0000-0000-0000CF570000}"/>
    <cellStyle name="Normal 26 5 2 3 3" xfId="22479" xr:uid="{00000000-0005-0000-0000-0000D0570000}"/>
    <cellStyle name="Normal 26 5 2 4" xfId="22480" xr:uid="{00000000-0005-0000-0000-0000D1570000}"/>
    <cellStyle name="Normal 26 5 2 4 2" xfId="22481" xr:uid="{00000000-0005-0000-0000-0000D2570000}"/>
    <cellStyle name="Normal 26 5 2 4 2 2" xfId="22482" xr:uid="{00000000-0005-0000-0000-0000D3570000}"/>
    <cellStyle name="Normal 26 5 2 4 3" xfId="22483" xr:uid="{00000000-0005-0000-0000-0000D4570000}"/>
    <cellStyle name="Normal 26 5 2 5" xfId="22484" xr:uid="{00000000-0005-0000-0000-0000D5570000}"/>
    <cellStyle name="Normal 26 5 2 5 2" xfId="22485" xr:uid="{00000000-0005-0000-0000-0000D6570000}"/>
    <cellStyle name="Normal 26 5 2 6" xfId="22486" xr:uid="{00000000-0005-0000-0000-0000D7570000}"/>
    <cellStyle name="Normal 26 5 2 6 2" xfId="22487" xr:uid="{00000000-0005-0000-0000-0000D8570000}"/>
    <cellStyle name="Normal 26 5 2 7" xfId="22488" xr:uid="{00000000-0005-0000-0000-0000D9570000}"/>
    <cellStyle name="Normal 26 5 3" xfId="22489" xr:uid="{00000000-0005-0000-0000-0000DA570000}"/>
    <cellStyle name="Normal 26 5 3 2" xfId="22490" xr:uid="{00000000-0005-0000-0000-0000DB570000}"/>
    <cellStyle name="Normal 26 5 3 2 2" xfId="22491" xr:uid="{00000000-0005-0000-0000-0000DC570000}"/>
    <cellStyle name="Normal 26 5 3 3" xfId="22492" xr:uid="{00000000-0005-0000-0000-0000DD570000}"/>
    <cellStyle name="Normal 26 5 4" xfId="22493" xr:uid="{00000000-0005-0000-0000-0000DE570000}"/>
    <cellStyle name="Normal 26 5 4 2" xfId="22494" xr:uid="{00000000-0005-0000-0000-0000DF570000}"/>
    <cellStyle name="Normal 26 5 4 2 2" xfId="22495" xr:uid="{00000000-0005-0000-0000-0000E0570000}"/>
    <cellStyle name="Normal 26 5 4 3" xfId="22496" xr:uid="{00000000-0005-0000-0000-0000E1570000}"/>
    <cellStyle name="Normal 26 5 5" xfId="22497" xr:uid="{00000000-0005-0000-0000-0000E2570000}"/>
    <cellStyle name="Normal 26 5 5 2" xfId="22498" xr:uid="{00000000-0005-0000-0000-0000E3570000}"/>
    <cellStyle name="Normal 26 5 5 2 2" xfId="22499" xr:uid="{00000000-0005-0000-0000-0000E4570000}"/>
    <cellStyle name="Normal 26 5 5 3" xfId="22500" xr:uid="{00000000-0005-0000-0000-0000E5570000}"/>
    <cellStyle name="Normal 26 5 6" xfId="22501" xr:uid="{00000000-0005-0000-0000-0000E6570000}"/>
    <cellStyle name="Normal 26 5 6 2" xfId="22502" xr:uid="{00000000-0005-0000-0000-0000E7570000}"/>
    <cellStyle name="Normal 26 5 7" xfId="22503" xr:uid="{00000000-0005-0000-0000-0000E8570000}"/>
    <cellStyle name="Normal 26 5 7 2" xfId="22504" xr:uid="{00000000-0005-0000-0000-0000E9570000}"/>
    <cellStyle name="Normal 26 5 8" xfId="22505" xr:uid="{00000000-0005-0000-0000-0000EA570000}"/>
    <cellStyle name="Normal 26 6" xfId="22506" xr:uid="{00000000-0005-0000-0000-0000EB570000}"/>
    <cellStyle name="Normal 26 6 2" xfId="22507" xr:uid="{00000000-0005-0000-0000-0000EC570000}"/>
    <cellStyle name="Normal 26 6 2 2" xfId="22508" xr:uid="{00000000-0005-0000-0000-0000ED570000}"/>
    <cellStyle name="Normal 26 6 2 2 2" xfId="22509" xr:uid="{00000000-0005-0000-0000-0000EE570000}"/>
    <cellStyle name="Normal 26 6 2 3" xfId="22510" xr:uid="{00000000-0005-0000-0000-0000EF570000}"/>
    <cellStyle name="Normal 26 6 3" xfId="22511" xr:uid="{00000000-0005-0000-0000-0000F0570000}"/>
    <cellStyle name="Normal 26 6 3 2" xfId="22512" xr:uid="{00000000-0005-0000-0000-0000F1570000}"/>
    <cellStyle name="Normal 26 6 3 2 2" xfId="22513" xr:uid="{00000000-0005-0000-0000-0000F2570000}"/>
    <cellStyle name="Normal 26 6 3 3" xfId="22514" xr:uid="{00000000-0005-0000-0000-0000F3570000}"/>
    <cellStyle name="Normal 26 6 4" xfId="22515" xr:uid="{00000000-0005-0000-0000-0000F4570000}"/>
    <cellStyle name="Normal 26 6 4 2" xfId="22516" xr:uid="{00000000-0005-0000-0000-0000F5570000}"/>
    <cellStyle name="Normal 26 6 4 2 2" xfId="22517" xr:uid="{00000000-0005-0000-0000-0000F6570000}"/>
    <cellStyle name="Normal 26 6 4 3" xfId="22518" xr:uid="{00000000-0005-0000-0000-0000F7570000}"/>
    <cellStyle name="Normal 26 6 5" xfId="22519" xr:uid="{00000000-0005-0000-0000-0000F8570000}"/>
    <cellStyle name="Normal 26 6 5 2" xfId="22520" xr:uid="{00000000-0005-0000-0000-0000F9570000}"/>
    <cellStyle name="Normal 26 6 6" xfId="22521" xr:uid="{00000000-0005-0000-0000-0000FA570000}"/>
    <cellStyle name="Normal 26 6 6 2" xfId="22522" xr:uid="{00000000-0005-0000-0000-0000FB570000}"/>
    <cellStyle name="Normal 26 6 7" xfId="22523" xr:uid="{00000000-0005-0000-0000-0000FC570000}"/>
    <cellStyle name="Normal 26 7" xfId="22524" xr:uid="{00000000-0005-0000-0000-0000FD570000}"/>
    <cellStyle name="Normal 26 7 2" xfId="22525" xr:uid="{00000000-0005-0000-0000-0000FE570000}"/>
    <cellStyle name="Normal 26 7 2 2" xfId="22526" xr:uid="{00000000-0005-0000-0000-0000FF570000}"/>
    <cellStyle name="Normal 26 7 2 2 2" xfId="22527" xr:uid="{00000000-0005-0000-0000-000000580000}"/>
    <cellStyle name="Normal 26 7 2 3" xfId="22528" xr:uid="{00000000-0005-0000-0000-000001580000}"/>
    <cellStyle name="Normal 26 7 3" xfId="22529" xr:uid="{00000000-0005-0000-0000-000002580000}"/>
    <cellStyle name="Normal 26 7 3 2" xfId="22530" xr:uid="{00000000-0005-0000-0000-000003580000}"/>
    <cellStyle name="Normal 26 7 3 2 2" xfId="22531" xr:uid="{00000000-0005-0000-0000-000004580000}"/>
    <cellStyle name="Normal 26 7 3 3" xfId="22532" xr:uid="{00000000-0005-0000-0000-000005580000}"/>
    <cellStyle name="Normal 26 7 4" xfId="22533" xr:uid="{00000000-0005-0000-0000-000006580000}"/>
    <cellStyle name="Normal 26 7 4 2" xfId="22534" xr:uid="{00000000-0005-0000-0000-000007580000}"/>
    <cellStyle name="Normal 26 7 4 2 2" xfId="22535" xr:uid="{00000000-0005-0000-0000-000008580000}"/>
    <cellStyle name="Normal 26 7 4 3" xfId="22536" xr:uid="{00000000-0005-0000-0000-000009580000}"/>
    <cellStyle name="Normal 26 7 5" xfId="22537" xr:uid="{00000000-0005-0000-0000-00000A580000}"/>
    <cellStyle name="Normal 26 7 5 2" xfId="22538" xr:uid="{00000000-0005-0000-0000-00000B580000}"/>
    <cellStyle name="Normal 26 7 6" xfId="22539" xr:uid="{00000000-0005-0000-0000-00000C580000}"/>
    <cellStyle name="Normal 26 7 6 2" xfId="22540" xr:uid="{00000000-0005-0000-0000-00000D580000}"/>
    <cellStyle name="Normal 26 7 7" xfId="22541" xr:uid="{00000000-0005-0000-0000-00000E580000}"/>
    <cellStyle name="Normal 26 8" xfId="22542" xr:uid="{00000000-0005-0000-0000-00000F580000}"/>
    <cellStyle name="Normal 26 8 2" xfId="22543" xr:uid="{00000000-0005-0000-0000-000010580000}"/>
    <cellStyle name="Normal 26 8 2 2" xfId="22544" xr:uid="{00000000-0005-0000-0000-000011580000}"/>
    <cellStyle name="Normal 26 8 3" xfId="22545" xr:uid="{00000000-0005-0000-0000-000012580000}"/>
    <cellStyle name="Normal 26 9" xfId="22546" xr:uid="{00000000-0005-0000-0000-000013580000}"/>
    <cellStyle name="Normal 26 9 2" xfId="22547" xr:uid="{00000000-0005-0000-0000-000014580000}"/>
    <cellStyle name="Normal 26 9 2 2" xfId="22548" xr:uid="{00000000-0005-0000-0000-000015580000}"/>
    <cellStyle name="Normal 26 9 3" xfId="22549" xr:uid="{00000000-0005-0000-0000-000016580000}"/>
    <cellStyle name="Normal 26_Confidential Information" xfId="22550" xr:uid="{00000000-0005-0000-0000-000017580000}"/>
    <cellStyle name="Normal 27" xfId="22551" xr:uid="{00000000-0005-0000-0000-000018580000}"/>
    <cellStyle name="Normal 28" xfId="22552" xr:uid="{00000000-0005-0000-0000-000019580000}"/>
    <cellStyle name="Normal 29" xfId="22553" xr:uid="{00000000-0005-0000-0000-00001A580000}"/>
    <cellStyle name="Normal 29 10" xfId="22554" xr:uid="{00000000-0005-0000-0000-00001B580000}"/>
    <cellStyle name="Normal 29 10 2" xfId="22555" xr:uid="{00000000-0005-0000-0000-00001C580000}"/>
    <cellStyle name="Normal 29 10 2 2" xfId="22556" xr:uid="{00000000-0005-0000-0000-00001D580000}"/>
    <cellStyle name="Normal 29 10 3" xfId="22557" xr:uid="{00000000-0005-0000-0000-00001E580000}"/>
    <cellStyle name="Normal 29 11" xfId="22558" xr:uid="{00000000-0005-0000-0000-00001F580000}"/>
    <cellStyle name="Normal 29 11 2" xfId="22559" xr:uid="{00000000-0005-0000-0000-000020580000}"/>
    <cellStyle name="Normal 29 12" xfId="22560" xr:uid="{00000000-0005-0000-0000-000021580000}"/>
    <cellStyle name="Normal 29 12 2" xfId="22561" xr:uid="{00000000-0005-0000-0000-000022580000}"/>
    <cellStyle name="Normal 29 13" xfId="22562" xr:uid="{00000000-0005-0000-0000-000023580000}"/>
    <cellStyle name="Normal 29 2" xfId="22563" xr:uid="{00000000-0005-0000-0000-000024580000}"/>
    <cellStyle name="Normal 29 2 10" xfId="22564" xr:uid="{00000000-0005-0000-0000-000025580000}"/>
    <cellStyle name="Normal 29 2 10 2" xfId="22565" xr:uid="{00000000-0005-0000-0000-000026580000}"/>
    <cellStyle name="Normal 29 2 11" xfId="22566" xr:uid="{00000000-0005-0000-0000-000027580000}"/>
    <cellStyle name="Normal 29 2 2" xfId="22567" xr:uid="{00000000-0005-0000-0000-000028580000}"/>
    <cellStyle name="Normal 29 2 2 2" xfId="22568" xr:uid="{00000000-0005-0000-0000-000029580000}"/>
    <cellStyle name="Normal 29 2 2 2 2" xfId="22569" xr:uid="{00000000-0005-0000-0000-00002A580000}"/>
    <cellStyle name="Normal 29 2 2 2 2 2" xfId="22570" xr:uid="{00000000-0005-0000-0000-00002B580000}"/>
    <cellStyle name="Normal 29 2 2 2 2 2 2" xfId="22571" xr:uid="{00000000-0005-0000-0000-00002C580000}"/>
    <cellStyle name="Normal 29 2 2 2 2 3" xfId="22572" xr:uid="{00000000-0005-0000-0000-00002D580000}"/>
    <cellStyle name="Normal 29 2 2 2 3" xfId="22573" xr:uid="{00000000-0005-0000-0000-00002E580000}"/>
    <cellStyle name="Normal 29 2 2 2 3 2" xfId="22574" xr:uid="{00000000-0005-0000-0000-00002F580000}"/>
    <cellStyle name="Normal 29 2 2 2 3 2 2" xfId="22575" xr:uid="{00000000-0005-0000-0000-000030580000}"/>
    <cellStyle name="Normal 29 2 2 2 3 3" xfId="22576" xr:uid="{00000000-0005-0000-0000-000031580000}"/>
    <cellStyle name="Normal 29 2 2 2 4" xfId="22577" xr:uid="{00000000-0005-0000-0000-000032580000}"/>
    <cellStyle name="Normal 29 2 2 2 4 2" xfId="22578" xr:uid="{00000000-0005-0000-0000-000033580000}"/>
    <cellStyle name="Normal 29 2 2 2 4 2 2" xfId="22579" xr:uid="{00000000-0005-0000-0000-000034580000}"/>
    <cellStyle name="Normal 29 2 2 2 4 3" xfId="22580" xr:uid="{00000000-0005-0000-0000-000035580000}"/>
    <cellStyle name="Normal 29 2 2 2 5" xfId="22581" xr:uid="{00000000-0005-0000-0000-000036580000}"/>
    <cellStyle name="Normal 29 2 2 2 5 2" xfId="22582" xr:uid="{00000000-0005-0000-0000-000037580000}"/>
    <cellStyle name="Normal 29 2 2 2 6" xfId="22583" xr:uid="{00000000-0005-0000-0000-000038580000}"/>
    <cellStyle name="Normal 29 2 2 2 6 2" xfId="22584" xr:uid="{00000000-0005-0000-0000-000039580000}"/>
    <cellStyle name="Normal 29 2 2 2 7" xfId="22585" xr:uid="{00000000-0005-0000-0000-00003A580000}"/>
    <cellStyle name="Normal 29 2 2 3" xfId="22586" xr:uid="{00000000-0005-0000-0000-00003B580000}"/>
    <cellStyle name="Normal 29 2 2 3 2" xfId="22587" xr:uid="{00000000-0005-0000-0000-00003C580000}"/>
    <cellStyle name="Normal 29 2 2 3 2 2" xfId="22588" xr:uid="{00000000-0005-0000-0000-00003D580000}"/>
    <cellStyle name="Normal 29 2 2 3 2 2 2" xfId="22589" xr:uid="{00000000-0005-0000-0000-00003E580000}"/>
    <cellStyle name="Normal 29 2 2 3 2 3" xfId="22590" xr:uid="{00000000-0005-0000-0000-00003F580000}"/>
    <cellStyle name="Normal 29 2 2 3 3" xfId="22591" xr:uid="{00000000-0005-0000-0000-000040580000}"/>
    <cellStyle name="Normal 29 2 2 3 3 2" xfId="22592" xr:uid="{00000000-0005-0000-0000-000041580000}"/>
    <cellStyle name="Normal 29 2 2 3 3 2 2" xfId="22593" xr:uid="{00000000-0005-0000-0000-000042580000}"/>
    <cellStyle name="Normal 29 2 2 3 3 3" xfId="22594" xr:uid="{00000000-0005-0000-0000-000043580000}"/>
    <cellStyle name="Normal 29 2 2 3 4" xfId="22595" xr:uid="{00000000-0005-0000-0000-000044580000}"/>
    <cellStyle name="Normal 29 2 2 3 4 2" xfId="22596" xr:uid="{00000000-0005-0000-0000-000045580000}"/>
    <cellStyle name="Normal 29 2 2 3 4 2 2" xfId="22597" xr:uid="{00000000-0005-0000-0000-000046580000}"/>
    <cellStyle name="Normal 29 2 2 3 4 3" xfId="22598" xr:uid="{00000000-0005-0000-0000-000047580000}"/>
    <cellStyle name="Normal 29 2 2 3 5" xfId="22599" xr:uid="{00000000-0005-0000-0000-000048580000}"/>
    <cellStyle name="Normal 29 2 2 3 5 2" xfId="22600" xr:uid="{00000000-0005-0000-0000-000049580000}"/>
    <cellStyle name="Normal 29 2 2 3 6" xfId="22601" xr:uid="{00000000-0005-0000-0000-00004A580000}"/>
    <cellStyle name="Normal 29 2 2 3 6 2" xfId="22602" xr:uid="{00000000-0005-0000-0000-00004B580000}"/>
    <cellStyle name="Normal 29 2 2 3 7" xfId="22603" xr:uid="{00000000-0005-0000-0000-00004C580000}"/>
    <cellStyle name="Normal 29 2 2 4" xfId="22604" xr:uid="{00000000-0005-0000-0000-00004D580000}"/>
    <cellStyle name="Normal 29 2 2 4 2" xfId="22605" xr:uid="{00000000-0005-0000-0000-00004E580000}"/>
    <cellStyle name="Normal 29 2 2 4 2 2" xfId="22606" xr:uid="{00000000-0005-0000-0000-00004F580000}"/>
    <cellStyle name="Normal 29 2 2 4 3" xfId="22607" xr:uid="{00000000-0005-0000-0000-000050580000}"/>
    <cellStyle name="Normal 29 2 2 5" xfId="22608" xr:uid="{00000000-0005-0000-0000-000051580000}"/>
    <cellStyle name="Normal 29 2 2 5 2" xfId="22609" xr:uid="{00000000-0005-0000-0000-000052580000}"/>
    <cellStyle name="Normal 29 2 2 5 2 2" xfId="22610" xr:uid="{00000000-0005-0000-0000-000053580000}"/>
    <cellStyle name="Normal 29 2 2 5 3" xfId="22611" xr:uid="{00000000-0005-0000-0000-000054580000}"/>
    <cellStyle name="Normal 29 2 2 6" xfId="22612" xr:uid="{00000000-0005-0000-0000-000055580000}"/>
    <cellStyle name="Normal 29 2 2 6 2" xfId="22613" xr:uid="{00000000-0005-0000-0000-000056580000}"/>
    <cellStyle name="Normal 29 2 2 6 2 2" xfId="22614" xr:uid="{00000000-0005-0000-0000-000057580000}"/>
    <cellStyle name="Normal 29 2 2 6 3" xfId="22615" xr:uid="{00000000-0005-0000-0000-000058580000}"/>
    <cellStyle name="Normal 29 2 2 7" xfId="22616" xr:uid="{00000000-0005-0000-0000-000059580000}"/>
    <cellStyle name="Normal 29 2 2 7 2" xfId="22617" xr:uid="{00000000-0005-0000-0000-00005A580000}"/>
    <cellStyle name="Normal 29 2 2 8" xfId="22618" xr:uid="{00000000-0005-0000-0000-00005B580000}"/>
    <cellStyle name="Normal 29 2 2 8 2" xfId="22619" xr:uid="{00000000-0005-0000-0000-00005C580000}"/>
    <cellStyle name="Normal 29 2 2 9" xfId="22620" xr:uid="{00000000-0005-0000-0000-00005D580000}"/>
    <cellStyle name="Normal 29 2 3" xfId="22621" xr:uid="{00000000-0005-0000-0000-00005E580000}"/>
    <cellStyle name="Normal 29 2 3 2" xfId="22622" xr:uid="{00000000-0005-0000-0000-00005F580000}"/>
    <cellStyle name="Normal 29 2 3 2 2" xfId="22623" xr:uid="{00000000-0005-0000-0000-000060580000}"/>
    <cellStyle name="Normal 29 2 3 2 2 2" xfId="22624" xr:uid="{00000000-0005-0000-0000-000061580000}"/>
    <cellStyle name="Normal 29 2 3 2 2 2 2" xfId="22625" xr:uid="{00000000-0005-0000-0000-000062580000}"/>
    <cellStyle name="Normal 29 2 3 2 2 3" xfId="22626" xr:uid="{00000000-0005-0000-0000-000063580000}"/>
    <cellStyle name="Normal 29 2 3 2 3" xfId="22627" xr:uid="{00000000-0005-0000-0000-000064580000}"/>
    <cellStyle name="Normal 29 2 3 2 3 2" xfId="22628" xr:uid="{00000000-0005-0000-0000-000065580000}"/>
    <cellStyle name="Normal 29 2 3 2 3 2 2" xfId="22629" xr:uid="{00000000-0005-0000-0000-000066580000}"/>
    <cellStyle name="Normal 29 2 3 2 3 3" xfId="22630" xr:uid="{00000000-0005-0000-0000-000067580000}"/>
    <cellStyle name="Normal 29 2 3 2 4" xfId="22631" xr:uid="{00000000-0005-0000-0000-000068580000}"/>
    <cellStyle name="Normal 29 2 3 2 4 2" xfId="22632" xr:uid="{00000000-0005-0000-0000-000069580000}"/>
    <cellStyle name="Normal 29 2 3 2 4 2 2" xfId="22633" xr:uid="{00000000-0005-0000-0000-00006A580000}"/>
    <cellStyle name="Normal 29 2 3 2 4 3" xfId="22634" xr:uid="{00000000-0005-0000-0000-00006B580000}"/>
    <cellStyle name="Normal 29 2 3 2 5" xfId="22635" xr:uid="{00000000-0005-0000-0000-00006C580000}"/>
    <cellStyle name="Normal 29 2 3 2 5 2" xfId="22636" xr:uid="{00000000-0005-0000-0000-00006D580000}"/>
    <cellStyle name="Normal 29 2 3 2 6" xfId="22637" xr:uid="{00000000-0005-0000-0000-00006E580000}"/>
    <cellStyle name="Normal 29 2 3 2 6 2" xfId="22638" xr:uid="{00000000-0005-0000-0000-00006F580000}"/>
    <cellStyle name="Normal 29 2 3 2 7" xfId="22639" xr:uid="{00000000-0005-0000-0000-000070580000}"/>
    <cellStyle name="Normal 29 2 3 3" xfId="22640" xr:uid="{00000000-0005-0000-0000-000071580000}"/>
    <cellStyle name="Normal 29 2 3 3 2" xfId="22641" xr:uid="{00000000-0005-0000-0000-000072580000}"/>
    <cellStyle name="Normal 29 2 3 3 2 2" xfId="22642" xr:uid="{00000000-0005-0000-0000-000073580000}"/>
    <cellStyle name="Normal 29 2 3 3 3" xfId="22643" xr:uid="{00000000-0005-0000-0000-000074580000}"/>
    <cellStyle name="Normal 29 2 3 4" xfId="22644" xr:uid="{00000000-0005-0000-0000-000075580000}"/>
    <cellStyle name="Normal 29 2 3 4 2" xfId="22645" xr:uid="{00000000-0005-0000-0000-000076580000}"/>
    <cellStyle name="Normal 29 2 3 4 2 2" xfId="22646" xr:uid="{00000000-0005-0000-0000-000077580000}"/>
    <cellStyle name="Normal 29 2 3 4 3" xfId="22647" xr:uid="{00000000-0005-0000-0000-000078580000}"/>
    <cellStyle name="Normal 29 2 3 5" xfId="22648" xr:uid="{00000000-0005-0000-0000-000079580000}"/>
    <cellStyle name="Normal 29 2 3 5 2" xfId="22649" xr:uid="{00000000-0005-0000-0000-00007A580000}"/>
    <cellStyle name="Normal 29 2 3 5 2 2" xfId="22650" xr:uid="{00000000-0005-0000-0000-00007B580000}"/>
    <cellStyle name="Normal 29 2 3 5 3" xfId="22651" xr:uid="{00000000-0005-0000-0000-00007C580000}"/>
    <cellStyle name="Normal 29 2 3 6" xfId="22652" xr:uid="{00000000-0005-0000-0000-00007D580000}"/>
    <cellStyle name="Normal 29 2 3 6 2" xfId="22653" xr:uid="{00000000-0005-0000-0000-00007E580000}"/>
    <cellStyle name="Normal 29 2 3 7" xfId="22654" xr:uid="{00000000-0005-0000-0000-00007F580000}"/>
    <cellStyle name="Normal 29 2 3 7 2" xfId="22655" xr:uid="{00000000-0005-0000-0000-000080580000}"/>
    <cellStyle name="Normal 29 2 3 8" xfId="22656" xr:uid="{00000000-0005-0000-0000-000081580000}"/>
    <cellStyle name="Normal 29 2 4" xfId="22657" xr:uid="{00000000-0005-0000-0000-000082580000}"/>
    <cellStyle name="Normal 29 2 4 2" xfId="22658" xr:uid="{00000000-0005-0000-0000-000083580000}"/>
    <cellStyle name="Normal 29 2 4 2 2" xfId="22659" xr:uid="{00000000-0005-0000-0000-000084580000}"/>
    <cellStyle name="Normal 29 2 4 2 2 2" xfId="22660" xr:uid="{00000000-0005-0000-0000-000085580000}"/>
    <cellStyle name="Normal 29 2 4 2 3" xfId="22661" xr:uid="{00000000-0005-0000-0000-000086580000}"/>
    <cellStyle name="Normal 29 2 4 3" xfId="22662" xr:uid="{00000000-0005-0000-0000-000087580000}"/>
    <cellStyle name="Normal 29 2 4 3 2" xfId="22663" xr:uid="{00000000-0005-0000-0000-000088580000}"/>
    <cellStyle name="Normal 29 2 4 3 2 2" xfId="22664" xr:uid="{00000000-0005-0000-0000-000089580000}"/>
    <cellStyle name="Normal 29 2 4 3 3" xfId="22665" xr:uid="{00000000-0005-0000-0000-00008A580000}"/>
    <cellStyle name="Normal 29 2 4 4" xfId="22666" xr:uid="{00000000-0005-0000-0000-00008B580000}"/>
    <cellStyle name="Normal 29 2 4 4 2" xfId="22667" xr:uid="{00000000-0005-0000-0000-00008C580000}"/>
    <cellStyle name="Normal 29 2 4 4 2 2" xfId="22668" xr:uid="{00000000-0005-0000-0000-00008D580000}"/>
    <cellStyle name="Normal 29 2 4 4 3" xfId="22669" xr:uid="{00000000-0005-0000-0000-00008E580000}"/>
    <cellStyle name="Normal 29 2 4 5" xfId="22670" xr:uid="{00000000-0005-0000-0000-00008F580000}"/>
    <cellStyle name="Normal 29 2 4 5 2" xfId="22671" xr:uid="{00000000-0005-0000-0000-000090580000}"/>
    <cellStyle name="Normal 29 2 4 6" xfId="22672" xr:uid="{00000000-0005-0000-0000-000091580000}"/>
    <cellStyle name="Normal 29 2 4 6 2" xfId="22673" xr:uid="{00000000-0005-0000-0000-000092580000}"/>
    <cellStyle name="Normal 29 2 4 7" xfId="22674" xr:uid="{00000000-0005-0000-0000-000093580000}"/>
    <cellStyle name="Normal 29 2 5" xfId="22675" xr:uid="{00000000-0005-0000-0000-000094580000}"/>
    <cellStyle name="Normal 29 2 5 2" xfId="22676" xr:uid="{00000000-0005-0000-0000-000095580000}"/>
    <cellStyle name="Normal 29 2 5 2 2" xfId="22677" xr:uid="{00000000-0005-0000-0000-000096580000}"/>
    <cellStyle name="Normal 29 2 5 2 2 2" xfId="22678" xr:uid="{00000000-0005-0000-0000-000097580000}"/>
    <cellStyle name="Normal 29 2 5 2 3" xfId="22679" xr:uid="{00000000-0005-0000-0000-000098580000}"/>
    <cellStyle name="Normal 29 2 5 3" xfId="22680" xr:uid="{00000000-0005-0000-0000-000099580000}"/>
    <cellStyle name="Normal 29 2 5 3 2" xfId="22681" xr:uid="{00000000-0005-0000-0000-00009A580000}"/>
    <cellStyle name="Normal 29 2 5 3 2 2" xfId="22682" xr:uid="{00000000-0005-0000-0000-00009B580000}"/>
    <cellStyle name="Normal 29 2 5 3 3" xfId="22683" xr:uid="{00000000-0005-0000-0000-00009C580000}"/>
    <cellStyle name="Normal 29 2 5 4" xfId="22684" xr:uid="{00000000-0005-0000-0000-00009D580000}"/>
    <cellStyle name="Normal 29 2 5 4 2" xfId="22685" xr:uid="{00000000-0005-0000-0000-00009E580000}"/>
    <cellStyle name="Normal 29 2 5 4 2 2" xfId="22686" xr:uid="{00000000-0005-0000-0000-00009F580000}"/>
    <cellStyle name="Normal 29 2 5 4 3" xfId="22687" xr:uid="{00000000-0005-0000-0000-0000A0580000}"/>
    <cellStyle name="Normal 29 2 5 5" xfId="22688" xr:uid="{00000000-0005-0000-0000-0000A1580000}"/>
    <cellStyle name="Normal 29 2 5 5 2" xfId="22689" xr:uid="{00000000-0005-0000-0000-0000A2580000}"/>
    <cellStyle name="Normal 29 2 5 6" xfId="22690" xr:uid="{00000000-0005-0000-0000-0000A3580000}"/>
    <cellStyle name="Normal 29 2 5 6 2" xfId="22691" xr:uid="{00000000-0005-0000-0000-0000A4580000}"/>
    <cellStyle name="Normal 29 2 5 7" xfId="22692" xr:uid="{00000000-0005-0000-0000-0000A5580000}"/>
    <cellStyle name="Normal 29 2 6" xfId="22693" xr:uid="{00000000-0005-0000-0000-0000A6580000}"/>
    <cellStyle name="Normal 29 2 6 2" xfId="22694" xr:uid="{00000000-0005-0000-0000-0000A7580000}"/>
    <cellStyle name="Normal 29 2 6 2 2" xfId="22695" xr:uid="{00000000-0005-0000-0000-0000A8580000}"/>
    <cellStyle name="Normal 29 2 6 3" xfId="22696" xr:uid="{00000000-0005-0000-0000-0000A9580000}"/>
    <cellStyle name="Normal 29 2 7" xfId="22697" xr:uid="{00000000-0005-0000-0000-0000AA580000}"/>
    <cellStyle name="Normal 29 2 7 2" xfId="22698" xr:uid="{00000000-0005-0000-0000-0000AB580000}"/>
    <cellStyle name="Normal 29 2 7 2 2" xfId="22699" xr:uid="{00000000-0005-0000-0000-0000AC580000}"/>
    <cellStyle name="Normal 29 2 7 3" xfId="22700" xr:uid="{00000000-0005-0000-0000-0000AD580000}"/>
    <cellStyle name="Normal 29 2 8" xfId="22701" xr:uid="{00000000-0005-0000-0000-0000AE580000}"/>
    <cellStyle name="Normal 29 2 8 2" xfId="22702" xr:uid="{00000000-0005-0000-0000-0000AF580000}"/>
    <cellStyle name="Normal 29 2 8 2 2" xfId="22703" xr:uid="{00000000-0005-0000-0000-0000B0580000}"/>
    <cellStyle name="Normal 29 2 8 3" xfId="22704" xr:uid="{00000000-0005-0000-0000-0000B1580000}"/>
    <cellStyle name="Normal 29 2 9" xfId="22705" xr:uid="{00000000-0005-0000-0000-0000B2580000}"/>
    <cellStyle name="Normal 29 2 9 2" xfId="22706" xr:uid="{00000000-0005-0000-0000-0000B3580000}"/>
    <cellStyle name="Normal 29 3" xfId="22707" xr:uid="{00000000-0005-0000-0000-0000B4580000}"/>
    <cellStyle name="Normal 29 3 10" xfId="22708" xr:uid="{00000000-0005-0000-0000-0000B5580000}"/>
    <cellStyle name="Normal 29 3 10 2" xfId="22709" xr:uid="{00000000-0005-0000-0000-0000B6580000}"/>
    <cellStyle name="Normal 29 3 11" xfId="22710" xr:uid="{00000000-0005-0000-0000-0000B7580000}"/>
    <cellStyle name="Normal 29 3 2" xfId="22711" xr:uid="{00000000-0005-0000-0000-0000B8580000}"/>
    <cellStyle name="Normal 29 3 2 2" xfId="22712" xr:uid="{00000000-0005-0000-0000-0000B9580000}"/>
    <cellStyle name="Normal 29 3 2 2 2" xfId="22713" xr:uid="{00000000-0005-0000-0000-0000BA580000}"/>
    <cellStyle name="Normal 29 3 2 2 2 2" xfId="22714" xr:uid="{00000000-0005-0000-0000-0000BB580000}"/>
    <cellStyle name="Normal 29 3 2 2 2 2 2" xfId="22715" xr:uid="{00000000-0005-0000-0000-0000BC580000}"/>
    <cellStyle name="Normal 29 3 2 2 2 3" xfId="22716" xr:uid="{00000000-0005-0000-0000-0000BD580000}"/>
    <cellStyle name="Normal 29 3 2 2 3" xfId="22717" xr:uid="{00000000-0005-0000-0000-0000BE580000}"/>
    <cellStyle name="Normal 29 3 2 2 3 2" xfId="22718" xr:uid="{00000000-0005-0000-0000-0000BF580000}"/>
    <cellStyle name="Normal 29 3 2 2 3 2 2" xfId="22719" xr:uid="{00000000-0005-0000-0000-0000C0580000}"/>
    <cellStyle name="Normal 29 3 2 2 3 3" xfId="22720" xr:uid="{00000000-0005-0000-0000-0000C1580000}"/>
    <cellStyle name="Normal 29 3 2 2 4" xfId="22721" xr:uid="{00000000-0005-0000-0000-0000C2580000}"/>
    <cellStyle name="Normal 29 3 2 2 4 2" xfId="22722" xr:uid="{00000000-0005-0000-0000-0000C3580000}"/>
    <cellStyle name="Normal 29 3 2 2 4 2 2" xfId="22723" xr:uid="{00000000-0005-0000-0000-0000C4580000}"/>
    <cellStyle name="Normal 29 3 2 2 4 3" xfId="22724" xr:uid="{00000000-0005-0000-0000-0000C5580000}"/>
    <cellStyle name="Normal 29 3 2 2 5" xfId="22725" xr:uid="{00000000-0005-0000-0000-0000C6580000}"/>
    <cellStyle name="Normal 29 3 2 2 5 2" xfId="22726" xr:uid="{00000000-0005-0000-0000-0000C7580000}"/>
    <cellStyle name="Normal 29 3 2 2 6" xfId="22727" xr:uid="{00000000-0005-0000-0000-0000C8580000}"/>
    <cellStyle name="Normal 29 3 2 2 6 2" xfId="22728" xr:uid="{00000000-0005-0000-0000-0000C9580000}"/>
    <cellStyle name="Normal 29 3 2 2 7" xfId="22729" xr:uid="{00000000-0005-0000-0000-0000CA580000}"/>
    <cellStyle name="Normal 29 3 2 3" xfId="22730" xr:uid="{00000000-0005-0000-0000-0000CB580000}"/>
    <cellStyle name="Normal 29 3 2 3 2" xfId="22731" xr:uid="{00000000-0005-0000-0000-0000CC580000}"/>
    <cellStyle name="Normal 29 3 2 3 2 2" xfId="22732" xr:uid="{00000000-0005-0000-0000-0000CD580000}"/>
    <cellStyle name="Normal 29 3 2 3 2 2 2" xfId="22733" xr:uid="{00000000-0005-0000-0000-0000CE580000}"/>
    <cellStyle name="Normal 29 3 2 3 2 3" xfId="22734" xr:uid="{00000000-0005-0000-0000-0000CF580000}"/>
    <cellStyle name="Normal 29 3 2 3 3" xfId="22735" xr:uid="{00000000-0005-0000-0000-0000D0580000}"/>
    <cellStyle name="Normal 29 3 2 3 3 2" xfId="22736" xr:uid="{00000000-0005-0000-0000-0000D1580000}"/>
    <cellStyle name="Normal 29 3 2 3 3 2 2" xfId="22737" xr:uid="{00000000-0005-0000-0000-0000D2580000}"/>
    <cellStyle name="Normal 29 3 2 3 3 3" xfId="22738" xr:uid="{00000000-0005-0000-0000-0000D3580000}"/>
    <cellStyle name="Normal 29 3 2 3 4" xfId="22739" xr:uid="{00000000-0005-0000-0000-0000D4580000}"/>
    <cellStyle name="Normal 29 3 2 3 4 2" xfId="22740" xr:uid="{00000000-0005-0000-0000-0000D5580000}"/>
    <cellStyle name="Normal 29 3 2 3 4 2 2" xfId="22741" xr:uid="{00000000-0005-0000-0000-0000D6580000}"/>
    <cellStyle name="Normal 29 3 2 3 4 3" xfId="22742" xr:uid="{00000000-0005-0000-0000-0000D7580000}"/>
    <cellStyle name="Normal 29 3 2 3 5" xfId="22743" xr:uid="{00000000-0005-0000-0000-0000D8580000}"/>
    <cellStyle name="Normal 29 3 2 3 5 2" xfId="22744" xr:uid="{00000000-0005-0000-0000-0000D9580000}"/>
    <cellStyle name="Normal 29 3 2 3 6" xfId="22745" xr:uid="{00000000-0005-0000-0000-0000DA580000}"/>
    <cellStyle name="Normal 29 3 2 3 6 2" xfId="22746" xr:uid="{00000000-0005-0000-0000-0000DB580000}"/>
    <cellStyle name="Normal 29 3 2 3 7" xfId="22747" xr:uid="{00000000-0005-0000-0000-0000DC580000}"/>
    <cellStyle name="Normal 29 3 2 4" xfId="22748" xr:uid="{00000000-0005-0000-0000-0000DD580000}"/>
    <cellStyle name="Normal 29 3 2 4 2" xfId="22749" xr:uid="{00000000-0005-0000-0000-0000DE580000}"/>
    <cellStyle name="Normal 29 3 2 4 2 2" xfId="22750" xr:uid="{00000000-0005-0000-0000-0000DF580000}"/>
    <cellStyle name="Normal 29 3 2 4 3" xfId="22751" xr:uid="{00000000-0005-0000-0000-0000E0580000}"/>
    <cellStyle name="Normal 29 3 2 5" xfId="22752" xr:uid="{00000000-0005-0000-0000-0000E1580000}"/>
    <cellStyle name="Normal 29 3 2 5 2" xfId="22753" xr:uid="{00000000-0005-0000-0000-0000E2580000}"/>
    <cellStyle name="Normal 29 3 2 5 2 2" xfId="22754" xr:uid="{00000000-0005-0000-0000-0000E3580000}"/>
    <cellStyle name="Normal 29 3 2 5 3" xfId="22755" xr:uid="{00000000-0005-0000-0000-0000E4580000}"/>
    <cellStyle name="Normal 29 3 2 6" xfId="22756" xr:uid="{00000000-0005-0000-0000-0000E5580000}"/>
    <cellStyle name="Normal 29 3 2 6 2" xfId="22757" xr:uid="{00000000-0005-0000-0000-0000E6580000}"/>
    <cellStyle name="Normal 29 3 2 6 2 2" xfId="22758" xr:uid="{00000000-0005-0000-0000-0000E7580000}"/>
    <cellStyle name="Normal 29 3 2 6 3" xfId="22759" xr:uid="{00000000-0005-0000-0000-0000E8580000}"/>
    <cellStyle name="Normal 29 3 2 7" xfId="22760" xr:uid="{00000000-0005-0000-0000-0000E9580000}"/>
    <cellStyle name="Normal 29 3 2 7 2" xfId="22761" xr:uid="{00000000-0005-0000-0000-0000EA580000}"/>
    <cellStyle name="Normal 29 3 2 8" xfId="22762" xr:uid="{00000000-0005-0000-0000-0000EB580000}"/>
    <cellStyle name="Normal 29 3 2 8 2" xfId="22763" xr:uid="{00000000-0005-0000-0000-0000EC580000}"/>
    <cellStyle name="Normal 29 3 2 9" xfId="22764" xr:uid="{00000000-0005-0000-0000-0000ED580000}"/>
    <cellStyle name="Normal 29 3 3" xfId="22765" xr:uid="{00000000-0005-0000-0000-0000EE580000}"/>
    <cellStyle name="Normal 29 3 3 2" xfId="22766" xr:uid="{00000000-0005-0000-0000-0000EF580000}"/>
    <cellStyle name="Normal 29 3 3 2 2" xfId="22767" xr:uid="{00000000-0005-0000-0000-0000F0580000}"/>
    <cellStyle name="Normal 29 3 3 2 2 2" xfId="22768" xr:uid="{00000000-0005-0000-0000-0000F1580000}"/>
    <cellStyle name="Normal 29 3 3 2 2 2 2" xfId="22769" xr:uid="{00000000-0005-0000-0000-0000F2580000}"/>
    <cellStyle name="Normal 29 3 3 2 2 3" xfId="22770" xr:uid="{00000000-0005-0000-0000-0000F3580000}"/>
    <cellStyle name="Normal 29 3 3 2 3" xfId="22771" xr:uid="{00000000-0005-0000-0000-0000F4580000}"/>
    <cellStyle name="Normal 29 3 3 2 3 2" xfId="22772" xr:uid="{00000000-0005-0000-0000-0000F5580000}"/>
    <cellStyle name="Normal 29 3 3 2 3 2 2" xfId="22773" xr:uid="{00000000-0005-0000-0000-0000F6580000}"/>
    <cellStyle name="Normal 29 3 3 2 3 3" xfId="22774" xr:uid="{00000000-0005-0000-0000-0000F7580000}"/>
    <cellStyle name="Normal 29 3 3 2 4" xfId="22775" xr:uid="{00000000-0005-0000-0000-0000F8580000}"/>
    <cellStyle name="Normal 29 3 3 2 4 2" xfId="22776" xr:uid="{00000000-0005-0000-0000-0000F9580000}"/>
    <cellStyle name="Normal 29 3 3 2 4 2 2" xfId="22777" xr:uid="{00000000-0005-0000-0000-0000FA580000}"/>
    <cellStyle name="Normal 29 3 3 2 4 3" xfId="22778" xr:uid="{00000000-0005-0000-0000-0000FB580000}"/>
    <cellStyle name="Normal 29 3 3 2 5" xfId="22779" xr:uid="{00000000-0005-0000-0000-0000FC580000}"/>
    <cellStyle name="Normal 29 3 3 2 5 2" xfId="22780" xr:uid="{00000000-0005-0000-0000-0000FD580000}"/>
    <cellStyle name="Normal 29 3 3 2 6" xfId="22781" xr:uid="{00000000-0005-0000-0000-0000FE580000}"/>
    <cellStyle name="Normal 29 3 3 2 6 2" xfId="22782" xr:uid="{00000000-0005-0000-0000-0000FF580000}"/>
    <cellStyle name="Normal 29 3 3 2 7" xfId="22783" xr:uid="{00000000-0005-0000-0000-000000590000}"/>
    <cellStyle name="Normal 29 3 3 3" xfId="22784" xr:uid="{00000000-0005-0000-0000-000001590000}"/>
    <cellStyle name="Normal 29 3 3 3 2" xfId="22785" xr:uid="{00000000-0005-0000-0000-000002590000}"/>
    <cellStyle name="Normal 29 3 3 3 2 2" xfId="22786" xr:uid="{00000000-0005-0000-0000-000003590000}"/>
    <cellStyle name="Normal 29 3 3 3 3" xfId="22787" xr:uid="{00000000-0005-0000-0000-000004590000}"/>
    <cellStyle name="Normal 29 3 3 4" xfId="22788" xr:uid="{00000000-0005-0000-0000-000005590000}"/>
    <cellStyle name="Normal 29 3 3 4 2" xfId="22789" xr:uid="{00000000-0005-0000-0000-000006590000}"/>
    <cellStyle name="Normal 29 3 3 4 2 2" xfId="22790" xr:uid="{00000000-0005-0000-0000-000007590000}"/>
    <cellStyle name="Normal 29 3 3 4 3" xfId="22791" xr:uid="{00000000-0005-0000-0000-000008590000}"/>
    <cellStyle name="Normal 29 3 3 5" xfId="22792" xr:uid="{00000000-0005-0000-0000-000009590000}"/>
    <cellStyle name="Normal 29 3 3 5 2" xfId="22793" xr:uid="{00000000-0005-0000-0000-00000A590000}"/>
    <cellStyle name="Normal 29 3 3 5 2 2" xfId="22794" xr:uid="{00000000-0005-0000-0000-00000B590000}"/>
    <cellStyle name="Normal 29 3 3 5 3" xfId="22795" xr:uid="{00000000-0005-0000-0000-00000C590000}"/>
    <cellStyle name="Normal 29 3 3 6" xfId="22796" xr:uid="{00000000-0005-0000-0000-00000D590000}"/>
    <cellStyle name="Normal 29 3 3 6 2" xfId="22797" xr:uid="{00000000-0005-0000-0000-00000E590000}"/>
    <cellStyle name="Normal 29 3 3 7" xfId="22798" xr:uid="{00000000-0005-0000-0000-00000F590000}"/>
    <cellStyle name="Normal 29 3 3 7 2" xfId="22799" xr:uid="{00000000-0005-0000-0000-000010590000}"/>
    <cellStyle name="Normal 29 3 3 8" xfId="22800" xr:uid="{00000000-0005-0000-0000-000011590000}"/>
    <cellStyle name="Normal 29 3 4" xfId="22801" xr:uid="{00000000-0005-0000-0000-000012590000}"/>
    <cellStyle name="Normal 29 3 4 2" xfId="22802" xr:uid="{00000000-0005-0000-0000-000013590000}"/>
    <cellStyle name="Normal 29 3 4 2 2" xfId="22803" xr:uid="{00000000-0005-0000-0000-000014590000}"/>
    <cellStyle name="Normal 29 3 4 2 2 2" xfId="22804" xr:uid="{00000000-0005-0000-0000-000015590000}"/>
    <cellStyle name="Normal 29 3 4 2 3" xfId="22805" xr:uid="{00000000-0005-0000-0000-000016590000}"/>
    <cellStyle name="Normal 29 3 4 3" xfId="22806" xr:uid="{00000000-0005-0000-0000-000017590000}"/>
    <cellStyle name="Normal 29 3 4 3 2" xfId="22807" xr:uid="{00000000-0005-0000-0000-000018590000}"/>
    <cellStyle name="Normal 29 3 4 3 2 2" xfId="22808" xr:uid="{00000000-0005-0000-0000-000019590000}"/>
    <cellStyle name="Normal 29 3 4 3 3" xfId="22809" xr:uid="{00000000-0005-0000-0000-00001A590000}"/>
    <cellStyle name="Normal 29 3 4 4" xfId="22810" xr:uid="{00000000-0005-0000-0000-00001B590000}"/>
    <cellStyle name="Normal 29 3 4 4 2" xfId="22811" xr:uid="{00000000-0005-0000-0000-00001C590000}"/>
    <cellStyle name="Normal 29 3 4 4 2 2" xfId="22812" xr:uid="{00000000-0005-0000-0000-00001D590000}"/>
    <cellStyle name="Normal 29 3 4 4 3" xfId="22813" xr:uid="{00000000-0005-0000-0000-00001E590000}"/>
    <cellStyle name="Normal 29 3 4 5" xfId="22814" xr:uid="{00000000-0005-0000-0000-00001F590000}"/>
    <cellStyle name="Normal 29 3 4 5 2" xfId="22815" xr:uid="{00000000-0005-0000-0000-000020590000}"/>
    <cellStyle name="Normal 29 3 4 6" xfId="22816" xr:uid="{00000000-0005-0000-0000-000021590000}"/>
    <cellStyle name="Normal 29 3 4 6 2" xfId="22817" xr:uid="{00000000-0005-0000-0000-000022590000}"/>
    <cellStyle name="Normal 29 3 4 7" xfId="22818" xr:uid="{00000000-0005-0000-0000-000023590000}"/>
    <cellStyle name="Normal 29 3 5" xfId="22819" xr:uid="{00000000-0005-0000-0000-000024590000}"/>
    <cellStyle name="Normal 29 3 5 2" xfId="22820" xr:uid="{00000000-0005-0000-0000-000025590000}"/>
    <cellStyle name="Normal 29 3 5 2 2" xfId="22821" xr:uid="{00000000-0005-0000-0000-000026590000}"/>
    <cellStyle name="Normal 29 3 5 2 2 2" xfId="22822" xr:uid="{00000000-0005-0000-0000-000027590000}"/>
    <cellStyle name="Normal 29 3 5 2 3" xfId="22823" xr:uid="{00000000-0005-0000-0000-000028590000}"/>
    <cellStyle name="Normal 29 3 5 3" xfId="22824" xr:uid="{00000000-0005-0000-0000-000029590000}"/>
    <cellStyle name="Normal 29 3 5 3 2" xfId="22825" xr:uid="{00000000-0005-0000-0000-00002A590000}"/>
    <cellStyle name="Normal 29 3 5 3 2 2" xfId="22826" xr:uid="{00000000-0005-0000-0000-00002B590000}"/>
    <cellStyle name="Normal 29 3 5 3 3" xfId="22827" xr:uid="{00000000-0005-0000-0000-00002C590000}"/>
    <cellStyle name="Normal 29 3 5 4" xfId="22828" xr:uid="{00000000-0005-0000-0000-00002D590000}"/>
    <cellStyle name="Normal 29 3 5 4 2" xfId="22829" xr:uid="{00000000-0005-0000-0000-00002E590000}"/>
    <cellStyle name="Normal 29 3 5 4 2 2" xfId="22830" xr:uid="{00000000-0005-0000-0000-00002F590000}"/>
    <cellStyle name="Normal 29 3 5 4 3" xfId="22831" xr:uid="{00000000-0005-0000-0000-000030590000}"/>
    <cellStyle name="Normal 29 3 5 5" xfId="22832" xr:uid="{00000000-0005-0000-0000-000031590000}"/>
    <cellStyle name="Normal 29 3 5 5 2" xfId="22833" xr:uid="{00000000-0005-0000-0000-000032590000}"/>
    <cellStyle name="Normal 29 3 5 6" xfId="22834" xr:uid="{00000000-0005-0000-0000-000033590000}"/>
    <cellStyle name="Normal 29 3 5 6 2" xfId="22835" xr:uid="{00000000-0005-0000-0000-000034590000}"/>
    <cellStyle name="Normal 29 3 5 7" xfId="22836" xr:uid="{00000000-0005-0000-0000-000035590000}"/>
    <cellStyle name="Normal 29 3 6" xfId="22837" xr:uid="{00000000-0005-0000-0000-000036590000}"/>
    <cellStyle name="Normal 29 3 6 2" xfId="22838" xr:uid="{00000000-0005-0000-0000-000037590000}"/>
    <cellStyle name="Normal 29 3 6 2 2" xfId="22839" xr:uid="{00000000-0005-0000-0000-000038590000}"/>
    <cellStyle name="Normal 29 3 6 3" xfId="22840" xr:uid="{00000000-0005-0000-0000-000039590000}"/>
    <cellStyle name="Normal 29 3 7" xfId="22841" xr:uid="{00000000-0005-0000-0000-00003A590000}"/>
    <cellStyle name="Normal 29 3 7 2" xfId="22842" xr:uid="{00000000-0005-0000-0000-00003B590000}"/>
    <cellStyle name="Normal 29 3 7 2 2" xfId="22843" xr:uid="{00000000-0005-0000-0000-00003C590000}"/>
    <cellStyle name="Normal 29 3 7 3" xfId="22844" xr:uid="{00000000-0005-0000-0000-00003D590000}"/>
    <cellStyle name="Normal 29 3 8" xfId="22845" xr:uid="{00000000-0005-0000-0000-00003E590000}"/>
    <cellStyle name="Normal 29 3 8 2" xfId="22846" xr:uid="{00000000-0005-0000-0000-00003F590000}"/>
    <cellStyle name="Normal 29 3 8 2 2" xfId="22847" xr:uid="{00000000-0005-0000-0000-000040590000}"/>
    <cellStyle name="Normal 29 3 8 3" xfId="22848" xr:uid="{00000000-0005-0000-0000-000041590000}"/>
    <cellStyle name="Normal 29 3 9" xfId="22849" xr:uid="{00000000-0005-0000-0000-000042590000}"/>
    <cellStyle name="Normal 29 3 9 2" xfId="22850" xr:uid="{00000000-0005-0000-0000-000043590000}"/>
    <cellStyle name="Normal 29 4" xfId="22851" xr:uid="{00000000-0005-0000-0000-000044590000}"/>
    <cellStyle name="Normal 29 4 2" xfId="22852" xr:uid="{00000000-0005-0000-0000-000045590000}"/>
    <cellStyle name="Normal 29 4 2 2" xfId="22853" xr:uid="{00000000-0005-0000-0000-000046590000}"/>
    <cellStyle name="Normal 29 4 2 2 2" xfId="22854" xr:uid="{00000000-0005-0000-0000-000047590000}"/>
    <cellStyle name="Normal 29 4 2 2 2 2" xfId="22855" xr:uid="{00000000-0005-0000-0000-000048590000}"/>
    <cellStyle name="Normal 29 4 2 2 3" xfId="22856" xr:uid="{00000000-0005-0000-0000-000049590000}"/>
    <cellStyle name="Normal 29 4 2 3" xfId="22857" xr:uid="{00000000-0005-0000-0000-00004A590000}"/>
    <cellStyle name="Normal 29 4 2 3 2" xfId="22858" xr:uid="{00000000-0005-0000-0000-00004B590000}"/>
    <cellStyle name="Normal 29 4 2 3 2 2" xfId="22859" xr:uid="{00000000-0005-0000-0000-00004C590000}"/>
    <cellStyle name="Normal 29 4 2 3 3" xfId="22860" xr:uid="{00000000-0005-0000-0000-00004D590000}"/>
    <cellStyle name="Normal 29 4 2 4" xfId="22861" xr:uid="{00000000-0005-0000-0000-00004E590000}"/>
    <cellStyle name="Normal 29 4 2 4 2" xfId="22862" xr:uid="{00000000-0005-0000-0000-00004F590000}"/>
    <cellStyle name="Normal 29 4 2 4 2 2" xfId="22863" xr:uid="{00000000-0005-0000-0000-000050590000}"/>
    <cellStyle name="Normal 29 4 2 4 3" xfId="22864" xr:uid="{00000000-0005-0000-0000-000051590000}"/>
    <cellStyle name="Normal 29 4 2 5" xfId="22865" xr:uid="{00000000-0005-0000-0000-000052590000}"/>
    <cellStyle name="Normal 29 4 2 5 2" xfId="22866" xr:uid="{00000000-0005-0000-0000-000053590000}"/>
    <cellStyle name="Normal 29 4 2 6" xfId="22867" xr:uid="{00000000-0005-0000-0000-000054590000}"/>
    <cellStyle name="Normal 29 4 2 6 2" xfId="22868" xr:uid="{00000000-0005-0000-0000-000055590000}"/>
    <cellStyle name="Normal 29 4 2 7" xfId="22869" xr:uid="{00000000-0005-0000-0000-000056590000}"/>
    <cellStyle name="Normal 29 4 3" xfId="22870" xr:uid="{00000000-0005-0000-0000-000057590000}"/>
    <cellStyle name="Normal 29 4 3 2" xfId="22871" xr:uid="{00000000-0005-0000-0000-000058590000}"/>
    <cellStyle name="Normal 29 4 3 2 2" xfId="22872" xr:uid="{00000000-0005-0000-0000-000059590000}"/>
    <cellStyle name="Normal 29 4 3 2 2 2" xfId="22873" xr:uid="{00000000-0005-0000-0000-00005A590000}"/>
    <cellStyle name="Normal 29 4 3 2 3" xfId="22874" xr:uid="{00000000-0005-0000-0000-00005B590000}"/>
    <cellStyle name="Normal 29 4 3 3" xfId="22875" xr:uid="{00000000-0005-0000-0000-00005C590000}"/>
    <cellStyle name="Normal 29 4 3 3 2" xfId="22876" xr:uid="{00000000-0005-0000-0000-00005D590000}"/>
    <cellStyle name="Normal 29 4 3 3 2 2" xfId="22877" xr:uid="{00000000-0005-0000-0000-00005E590000}"/>
    <cellStyle name="Normal 29 4 3 3 3" xfId="22878" xr:uid="{00000000-0005-0000-0000-00005F590000}"/>
    <cellStyle name="Normal 29 4 3 4" xfId="22879" xr:uid="{00000000-0005-0000-0000-000060590000}"/>
    <cellStyle name="Normal 29 4 3 4 2" xfId="22880" xr:uid="{00000000-0005-0000-0000-000061590000}"/>
    <cellStyle name="Normal 29 4 3 4 2 2" xfId="22881" xr:uid="{00000000-0005-0000-0000-000062590000}"/>
    <cellStyle name="Normal 29 4 3 4 3" xfId="22882" xr:uid="{00000000-0005-0000-0000-000063590000}"/>
    <cellStyle name="Normal 29 4 3 5" xfId="22883" xr:uid="{00000000-0005-0000-0000-000064590000}"/>
    <cellStyle name="Normal 29 4 3 5 2" xfId="22884" xr:uid="{00000000-0005-0000-0000-000065590000}"/>
    <cellStyle name="Normal 29 4 3 6" xfId="22885" xr:uid="{00000000-0005-0000-0000-000066590000}"/>
    <cellStyle name="Normal 29 4 3 6 2" xfId="22886" xr:uid="{00000000-0005-0000-0000-000067590000}"/>
    <cellStyle name="Normal 29 4 3 7" xfId="22887" xr:uid="{00000000-0005-0000-0000-000068590000}"/>
    <cellStyle name="Normal 29 4 4" xfId="22888" xr:uid="{00000000-0005-0000-0000-000069590000}"/>
    <cellStyle name="Normal 29 4 4 2" xfId="22889" xr:uid="{00000000-0005-0000-0000-00006A590000}"/>
    <cellStyle name="Normal 29 4 4 2 2" xfId="22890" xr:uid="{00000000-0005-0000-0000-00006B590000}"/>
    <cellStyle name="Normal 29 4 4 3" xfId="22891" xr:uid="{00000000-0005-0000-0000-00006C590000}"/>
    <cellStyle name="Normal 29 4 5" xfId="22892" xr:uid="{00000000-0005-0000-0000-00006D590000}"/>
    <cellStyle name="Normal 29 4 5 2" xfId="22893" xr:uid="{00000000-0005-0000-0000-00006E590000}"/>
    <cellStyle name="Normal 29 4 5 2 2" xfId="22894" xr:uid="{00000000-0005-0000-0000-00006F590000}"/>
    <cellStyle name="Normal 29 4 5 3" xfId="22895" xr:uid="{00000000-0005-0000-0000-000070590000}"/>
    <cellStyle name="Normal 29 4 6" xfId="22896" xr:uid="{00000000-0005-0000-0000-000071590000}"/>
    <cellStyle name="Normal 29 4 6 2" xfId="22897" xr:uid="{00000000-0005-0000-0000-000072590000}"/>
    <cellStyle name="Normal 29 4 6 2 2" xfId="22898" xr:uid="{00000000-0005-0000-0000-000073590000}"/>
    <cellStyle name="Normal 29 4 6 3" xfId="22899" xr:uid="{00000000-0005-0000-0000-000074590000}"/>
    <cellStyle name="Normal 29 4 7" xfId="22900" xr:uid="{00000000-0005-0000-0000-000075590000}"/>
    <cellStyle name="Normal 29 4 7 2" xfId="22901" xr:uid="{00000000-0005-0000-0000-000076590000}"/>
    <cellStyle name="Normal 29 4 8" xfId="22902" xr:uid="{00000000-0005-0000-0000-000077590000}"/>
    <cellStyle name="Normal 29 4 8 2" xfId="22903" xr:uid="{00000000-0005-0000-0000-000078590000}"/>
    <cellStyle name="Normal 29 4 9" xfId="22904" xr:uid="{00000000-0005-0000-0000-000079590000}"/>
    <cellStyle name="Normal 29 5" xfId="22905" xr:uid="{00000000-0005-0000-0000-00007A590000}"/>
    <cellStyle name="Normal 29 5 2" xfId="22906" xr:uid="{00000000-0005-0000-0000-00007B590000}"/>
    <cellStyle name="Normal 29 5 2 2" xfId="22907" xr:uid="{00000000-0005-0000-0000-00007C590000}"/>
    <cellStyle name="Normal 29 5 2 2 2" xfId="22908" xr:uid="{00000000-0005-0000-0000-00007D590000}"/>
    <cellStyle name="Normal 29 5 2 2 2 2" xfId="22909" xr:uid="{00000000-0005-0000-0000-00007E590000}"/>
    <cellStyle name="Normal 29 5 2 2 3" xfId="22910" xr:uid="{00000000-0005-0000-0000-00007F590000}"/>
    <cellStyle name="Normal 29 5 2 3" xfId="22911" xr:uid="{00000000-0005-0000-0000-000080590000}"/>
    <cellStyle name="Normal 29 5 2 3 2" xfId="22912" xr:uid="{00000000-0005-0000-0000-000081590000}"/>
    <cellStyle name="Normal 29 5 2 3 2 2" xfId="22913" xr:uid="{00000000-0005-0000-0000-000082590000}"/>
    <cellStyle name="Normal 29 5 2 3 3" xfId="22914" xr:uid="{00000000-0005-0000-0000-000083590000}"/>
    <cellStyle name="Normal 29 5 2 4" xfId="22915" xr:uid="{00000000-0005-0000-0000-000084590000}"/>
    <cellStyle name="Normal 29 5 2 4 2" xfId="22916" xr:uid="{00000000-0005-0000-0000-000085590000}"/>
    <cellStyle name="Normal 29 5 2 4 2 2" xfId="22917" xr:uid="{00000000-0005-0000-0000-000086590000}"/>
    <cellStyle name="Normal 29 5 2 4 3" xfId="22918" xr:uid="{00000000-0005-0000-0000-000087590000}"/>
    <cellStyle name="Normal 29 5 2 5" xfId="22919" xr:uid="{00000000-0005-0000-0000-000088590000}"/>
    <cellStyle name="Normal 29 5 2 5 2" xfId="22920" xr:uid="{00000000-0005-0000-0000-000089590000}"/>
    <cellStyle name="Normal 29 5 2 6" xfId="22921" xr:uid="{00000000-0005-0000-0000-00008A590000}"/>
    <cellStyle name="Normal 29 5 2 6 2" xfId="22922" xr:uid="{00000000-0005-0000-0000-00008B590000}"/>
    <cellStyle name="Normal 29 5 2 7" xfId="22923" xr:uid="{00000000-0005-0000-0000-00008C590000}"/>
    <cellStyle name="Normal 29 5 3" xfId="22924" xr:uid="{00000000-0005-0000-0000-00008D590000}"/>
    <cellStyle name="Normal 29 5 3 2" xfId="22925" xr:uid="{00000000-0005-0000-0000-00008E590000}"/>
    <cellStyle name="Normal 29 5 3 2 2" xfId="22926" xr:uid="{00000000-0005-0000-0000-00008F590000}"/>
    <cellStyle name="Normal 29 5 3 3" xfId="22927" xr:uid="{00000000-0005-0000-0000-000090590000}"/>
    <cellStyle name="Normal 29 5 4" xfId="22928" xr:uid="{00000000-0005-0000-0000-000091590000}"/>
    <cellStyle name="Normal 29 5 4 2" xfId="22929" xr:uid="{00000000-0005-0000-0000-000092590000}"/>
    <cellStyle name="Normal 29 5 4 2 2" xfId="22930" xr:uid="{00000000-0005-0000-0000-000093590000}"/>
    <cellStyle name="Normal 29 5 4 3" xfId="22931" xr:uid="{00000000-0005-0000-0000-000094590000}"/>
    <cellStyle name="Normal 29 5 5" xfId="22932" xr:uid="{00000000-0005-0000-0000-000095590000}"/>
    <cellStyle name="Normal 29 5 5 2" xfId="22933" xr:uid="{00000000-0005-0000-0000-000096590000}"/>
    <cellStyle name="Normal 29 5 5 2 2" xfId="22934" xr:uid="{00000000-0005-0000-0000-000097590000}"/>
    <cellStyle name="Normal 29 5 5 3" xfId="22935" xr:uid="{00000000-0005-0000-0000-000098590000}"/>
    <cellStyle name="Normal 29 5 6" xfId="22936" xr:uid="{00000000-0005-0000-0000-000099590000}"/>
    <cellStyle name="Normal 29 5 6 2" xfId="22937" xr:uid="{00000000-0005-0000-0000-00009A590000}"/>
    <cellStyle name="Normal 29 5 7" xfId="22938" xr:uid="{00000000-0005-0000-0000-00009B590000}"/>
    <cellStyle name="Normal 29 5 7 2" xfId="22939" xr:uid="{00000000-0005-0000-0000-00009C590000}"/>
    <cellStyle name="Normal 29 5 8" xfId="22940" xr:uid="{00000000-0005-0000-0000-00009D590000}"/>
    <cellStyle name="Normal 29 6" xfId="22941" xr:uid="{00000000-0005-0000-0000-00009E590000}"/>
    <cellStyle name="Normal 29 6 2" xfId="22942" xr:uid="{00000000-0005-0000-0000-00009F590000}"/>
    <cellStyle name="Normal 29 6 2 2" xfId="22943" xr:uid="{00000000-0005-0000-0000-0000A0590000}"/>
    <cellStyle name="Normal 29 6 2 2 2" xfId="22944" xr:uid="{00000000-0005-0000-0000-0000A1590000}"/>
    <cellStyle name="Normal 29 6 2 3" xfId="22945" xr:uid="{00000000-0005-0000-0000-0000A2590000}"/>
    <cellStyle name="Normal 29 6 3" xfId="22946" xr:uid="{00000000-0005-0000-0000-0000A3590000}"/>
    <cellStyle name="Normal 29 6 3 2" xfId="22947" xr:uid="{00000000-0005-0000-0000-0000A4590000}"/>
    <cellStyle name="Normal 29 6 3 2 2" xfId="22948" xr:uid="{00000000-0005-0000-0000-0000A5590000}"/>
    <cellStyle name="Normal 29 6 3 3" xfId="22949" xr:uid="{00000000-0005-0000-0000-0000A6590000}"/>
    <cellStyle name="Normal 29 6 4" xfId="22950" xr:uid="{00000000-0005-0000-0000-0000A7590000}"/>
    <cellStyle name="Normal 29 6 4 2" xfId="22951" xr:uid="{00000000-0005-0000-0000-0000A8590000}"/>
    <cellStyle name="Normal 29 6 4 2 2" xfId="22952" xr:uid="{00000000-0005-0000-0000-0000A9590000}"/>
    <cellStyle name="Normal 29 6 4 3" xfId="22953" xr:uid="{00000000-0005-0000-0000-0000AA590000}"/>
    <cellStyle name="Normal 29 6 5" xfId="22954" xr:uid="{00000000-0005-0000-0000-0000AB590000}"/>
    <cellStyle name="Normal 29 6 5 2" xfId="22955" xr:uid="{00000000-0005-0000-0000-0000AC590000}"/>
    <cellStyle name="Normal 29 6 6" xfId="22956" xr:uid="{00000000-0005-0000-0000-0000AD590000}"/>
    <cellStyle name="Normal 29 6 6 2" xfId="22957" xr:uid="{00000000-0005-0000-0000-0000AE590000}"/>
    <cellStyle name="Normal 29 6 7" xfId="22958" xr:uid="{00000000-0005-0000-0000-0000AF590000}"/>
    <cellStyle name="Normal 29 7" xfId="22959" xr:uid="{00000000-0005-0000-0000-0000B0590000}"/>
    <cellStyle name="Normal 29 7 2" xfId="22960" xr:uid="{00000000-0005-0000-0000-0000B1590000}"/>
    <cellStyle name="Normal 29 7 2 2" xfId="22961" xr:uid="{00000000-0005-0000-0000-0000B2590000}"/>
    <cellStyle name="Normal 29 7 2 2 2" xfId="22962" xr:uid="{00000000-0005-0000-0000-0000B3590000}"/>
    <cellStyle name="Normal 29 7 2 3" xfId="22963" xr:uid="{00000000-0005-0000-0000-0000B4590000}"/>
    <cellStyle name="Normal 29 7 3" xfId="22964" xr:uid="{00000000-0005-0000-0000-0000B5590000}"/>
    <cellStyle name="Normal 29 7 3 2" xfId="22965" xr:uid="{00000000-0005-0000-0000-0000B6590000}"/>
    <cellStyle name="Normal 29 7 3 2 2" xfId="22966" xr:uid="{00000000-0005-0000-0000-0000B7590000}"/>
    <cellStyle name="Normal 29 7 3 3" xfId="22967" xr:uid="{00000000-0005-0000-0000-0000B8590000}"/>
    <cellStyle name="Normal 29 7 4" xfId="22968" xr:uid="{00000000-0005-0000-0000-0000B9590000}"/>
    <cellStyle name="Normal 29 7 4 2" xfId="22969" xr:uid="{00000000-0005-0000-0000-0000BA590000}"/>
    <cellStyle name="Normal 29 7 4 2 2" xfId="22970" xr:uid="{00000000-0005-0000-0000-0000BB590000}"/>
    <cellStyle name="Normal 29 7 4 3" xfId="22971" xr:uid="{00000000-0005-0000-0000-0000BC590000}"/>
    <cellStyle name="Normal 29 7 5" xfId="22972" xr:uid="{00000000-0005-0000-0000-0000BD590000}"/>
    <cellStyle name="Normal 29 7 5 2" xfId="22973" xr:uid="{00000000-0005-0000-0000-0000BE590000}"/>
    <cellStyle name="Normal 29 7 6" xfId="22974" xr:uid="{00000000-0005-0000-0000-0000BF590000}"/>
    <cellStyle name="Normal 29 7 6 2" xfId="22975" xr:uid="{00000000-0005-0000-0000-0000C0590000}"/>
    <cellStyle name="Normal 29 7 7" xfId="22976" xr:uid="{00000000-0005-0000-0000-0000C1590000}"/>
    <cellStyle name="Normal 29 8" xfId="22977" xr:uid="{00000000-0005-0000-0000-0000C2590000}"/>
    <cellStyle name="Normal 29 8 2" xfId="22978" xr:uid="{00000000-0005-0000-0000-0000C3590000}"/>
    <cellStyle name="Normal 29 8 2 2" xfId="22979" xr:uid="{00000000-0005-0000-0000-0000C4590000}"/>
    <cellStyle name="Normal 29 8 3" xfId="22980" xr:uid="{00000000-0005-0000-0000-0000C5590000}"/>
    <cellStyle name="Normal 29 9" xfId="22981" xr:uid="{00000000-0005-0000-0000-0000C6590000}"/>
    <cellStyle name="Normal 29 9 2" xfId="22982" xr:uid="{00000000-0005-0000-0000-0000C7590000}"/>
    <cellStyle name="Normal 29 9 2 2" xfId="22983" xr:uid="{00000000-0005-0000-0000-0000C8590000}"/>
    <cellStyle name="Normal 29 9 3" xfId="22984" xr:uid="{00000000-0005-0000-0000-0000C9590000}"/>
    <cellStyle name="Normal 29_Confidential Information" xfId="22985" xr:uid="{00000000-0005-0000-0000-0000CA590000}"/>
    <cellStyle name="Normal 3" xfId="22986" xr:uid="{00000000-0005-0000-0000-0000CB590000}"/>
    <cellStyle name="Normal 3 10" xfId="22987" xr:uid="{00000000-0005-0000-0000-0000CC590000}"/>
    <cellStyle name="Normal 3 11" xfId="22988" xr:uid="{00000000-0005-0000-0000-0000CD590000}"/>
    <cellStyle name="Normal 3 2" xfId="22989" xr:uid="{00000000-0005-0000-0000-0000CE590000}"/>
    <cellStyle name="Normal 3 2 2" xfId="22990" xr:uid="{00000000-0005-0000-0000-0000CF590000}"/>
    <cellStyle name="Normal 3 2 2 2" xfId="22991" xr:uid="{00000000-0005-0000-0000-0000D0590000}"/>
    <cellStyle name="Normal 3 2 2 2 2" xfId="22992" xr:uid="{00000000-0005-0000-0000-0000D1590000}"/>
    <cellStyle name="Normal 3 2 2 3" xfId="22993" xr:uid="{00000000-0005-0000-0000-0000D2590000}"/>
    <cellStyle name="Normal 3 3" xfId="22994" xr:uid="{00000000-0005-0000-0000-0000D3590000}"/>
    <cellStyle name="Normal 3 3 2" xfId="22995" xr:uid="{00000000-0005-0000-0000-0000D4590000}"/>
    <cellStyle name="Normal 3 3 2 2" xfId="22996" xr:uid="{00000000-0005-0000-0000-0000D5590000}"/>
    <cellStyle name="Normal 3 3 2 2 2" xfId="22997" xr:uid="{00000000-0005-0000-0000-0000D6590000}"/>
    <cellStyle name="Normal 3 3 2 3" xfId="22998" xr:uid="{00000000-0005-0000-0000-0000D7590000}"/>
    <cellStyle name="Normal 3 4" xfId="22999" xr:uid="{00000000-0005-0000-0000-0000D8590000}"/>
    <cellStyle name="Normal 3 4 2" xfId="23000" xr:uid="{00000000-0005-0000-0000-0000D9590000}"/>
    <cellStyle name="Normal 3 4 2 2" xfId="23001" xr:uid="{00000000-0005-0000-0000-0000DA590000}"/>
    <cellStyle name="Normal 3 4 2 2 2" xfId="23002" xr:uid="{00000000-0005-0000-0000-0000DB590000}"/>
    <cellStyle name="Normal 3 4 2 3" xfId="23003" xr:uid="{00000000-0005-0000-0000-0000DC590000}"/>
    <cellStyle name="Normal 3 4 3" xfId="23004" xr:uid="{00000000-0005-0000-0000-0000DD590000}"/>
    <cellStyle name="Normal 3 4 3 2" xfId="23005" xr:uid="{00000000-0005-0000-0000-0000DE590000}"/>
    <cellStyle name="Normal 3 4 3 2 2" xfId="23006" xr:uid="{00000000-0005-0000-0000-0000DF590000}"/>
    <cellStyle name="Normal 3 4 3 3" xfId="23007" xr:uid="{00000000-0005-0000-0000-0000E0590000}"/>
    <cellStyle name="Normal 3 4 4" xfId="23008" xr:uid="{00000000-0005-0000-0000-0000E1590000}"/>
    <cellStyle name="Normal 3 5" xfId="23009" xr:uid="{00000000-0005-0000-0000-0000E2590000}"/>
    <cellStyle name="Normal 3 5 2" xfId="23010" xr:uid="{00000000-0005-0000-0000-0000E3590000}"/>
    <cellStyle name="Normal 3 5 2 2" xfId="23011" xr:uid="{00000000-0005-0000-0000-0000E4590000}"/>
    <cellStyle name="Normal 3 5 3" xfId="23012" xr:uid="{00000000-0005-0000-0000-0000E5590000}"/>
    <cellStyle name="Normal 3 6" xfId="23013" xr:uid="{00000000-0005-0000-0000-0000E6590000}"/>
    <cellStyle name="Normal 3 6 2" xfId="23014" xr:uid="{00000000-0005-0000-0000-0000E7590000}"/>
    <cellStyle name="Normal 3 6 2 2" xfId="23015" xr:uid="{00000000-0005-0000-0000-0000E8590000}"/>
    <cellStyle name="Normal 3 6 3" xfId="23016" xr:uid="{00000000-0005-0000-0000-0000E9590000}"/>
    <cellStyle name="Normal 3 7" xfId="23017" xr:uid="{00000000-0005-0000-0000-0000EA590000}"/>
    <cellStyle name="Normal 3 7 2" xfId="23018" xr:uid="{00000000-0005-0000-0000-0000EB590000}"/>
    <cellStyle name="Normal 3 8" xfId="23019" xr:uid="{00000000-0005-0000-0000-0000EC590000}"/>
    <cellStyle name="Normal 3 8 2" xfId="23020" xr:uid="{00000000-0005-0000-0000-0000ED590000}"/>
    <cellStyle name="Normal 3 9" xfId="23021" xr:uid="{00000000-0005-0000-0000-0000EE590000}"/>
    <cellStyle name="Normal 30" xfId="23022" xr:uid="{00000000-0005-0000-0000-0000EF590000}"/>
    <cellStyle name="Normal 30 2" xfId="23023" xr:uid="{00000000-0005-0000-0000-0000F0590000}"/>
    <cellStyle name="Normal 31" xfId="23024" xr:uid="{00000000-0005-0000-0000-0000F1590000}"/>
    <cellStyle name="Normal 31 2" xfId="23025" xr:uid="{00000000-0005-0000-0000-0000F2590000}"/>
    <cellStyle name="Normal 32" xfId="23026" xr:uid="{00000000-0005-0000-0000-0000F3590000}"/>
    <cellStyle name="Normal 32 2" xfId="23027" xr:uid="{00000000-0005-0000-0000-0000F4590000}"/>
    <cellStyle name="Normal 33" xfId="23028" xr:uid="{00000000-0005-0000-0000-0000F5590000}"/>
    <cellStyle name="Normal 33 2" xfId="23029" xr:uid="{00000000-0005-0000-0000-0000F6590000}"/>
    <cellStyle name="Normal 34" xfId="23030" xr:uid="{00000000-0005-0000-0000-0000F7590000}"/>
    <cellStyle name="Normal 34 2" xfId="23031" xr:uid="{00000000-0005-0000-0000-0000F8590000}"/>
    <cellStyle name="Normal 35" xfId="23032" xr:uid="{00000000-0005-0000-0000-0000F9590000}"/>
    <cellStyle name="Normal 36" xfId="23033" xr:uid="{00000000-0005-0000-0000-0000FA590000}"/>
    <cellStyle name="Normal 37" xfId="23034" xr:uid="{00000000-0005-0000-0000-0000FB590000}"/>
    <cellStyle name="Normal 38" xfId="23035" xr:uid="{00000000-0005-0000-0000-0000FC590000}"/>
    <cellStyle name="Normal 38 2" xfId="23036" xr:uid="{00000000-0005-0000-0000-0000FD590000}"/>
    <cellStyle name="Normal 39" xfId="23037" xr:uid="{00000000-0005-0000-0000-0000FE590000}"/>
    <cellStyle name="Normal 4" xfId="23038" xr:uid="{00000000-0005-0000-0000-0000FF590000}"/>
    <cellStyle name="Normal 4 2" xfId="23039" xr:uid="{00000000-0005-0000-0000-0000005A0000}"/>
    <cellStyle name="Normal 4 2 2" xfId="23040" xr:uid="{00000000-0005-0000-0000-0000015A0000}"/>
    <cellStyle name="Normal 4 2 2 2" xfId="23041" xr:uid="{00000000-0005-0000-0000-0000025A0000}"/>
    <cellStyle name="Normal 4 2 2 2 2" xfId="23042" xr:uid="{00000000-0005-0000-0000-0000035A0000}"/>
    <cellStyle name="Normal 4 2 2 3" xfId="23043" xr:uid="{00000000-0005-0000-0000-0000045A0000}"/>
    <cellStyle name="Normal 4 2 3" xfId="23044" xr:uid="{00000000-0005-0000-0000-0000055A0000}"/>
    <cellStyle name="Normal 4 3" xfId="23045" xr:uid="{00000000-0005-0000-0000-0000065A0000}"/>
    <cellStyle name="Normal 4 4" xfId="23046" xr:uid="{00000000-0005-0000-0000-0000075A0000}"/>
    <cellStyle name="Normal 4 5" xfId="23047" xr:uid="{00000000-0005-0000-0000-0000085A0000}"/>
    <cellStyle name="Normal 4 5 2" xfId="23048" xr:uid="{00000000-0005-0000-0000-0000095A0000}"/>
    <cellStyle name="Normal 4 5 3" xfId="23049" xr:uid="{00000000-0005-0000-0000-00000A5A0000}"/>
    <cellStyle name="Normal 4 5 4" xfId="23050" xr:uid="{00000000-0005-0000-0000-00000B5A0000}"/>
    <cellStyle name="Normal 4 6" xfId="23051" xr:uid="{00000000-0005-0000-0000-00000C5A0000}"/>
    <cellStyle name="Normal 4 6 2" xfId="23052" xr:uid="{00000000-0005-0000-0000-00000D5A0000}"/>
    <cellStyle name="Normal 4 6 2 2" xfId="23053" xr:uid="{00000000-0005-0000-0000-00000E5A0000}"/>
    <cellStyle name="Normal 4 6 3" xfId="23054" xr:uid="{00000000-0005-0000-0000-00000F5A0000}"/>
    <cellStyle name="Normal 4 7" xfId="23055" xr:uid="{00000000-0005-0000-0000-0000105A0000}"/>
    <cellStyle name="Normal 40" xfId="23056" xr:uid="{00000000-0005-0000-0000-0000115A0000}"/>
    <cellStyle name="Normal 40 2" xfId="23057" xr:uid="{00000000-0005-0000-0000-0000125A0000}"/>
    <cellStyle name="Normal 40 3" xfId="23058" xr:uid="{00000000-0005-0000-0000-0000135A0000}"/>
    <cellStyle name="Normal 41" xfId="23059" xr:uid="{00000000-0005-0000-0000-0000145A0000}"/>
    <cellStyle name="Normal 42" xfId="23060" xr:uid="{00000000-0005-0000-0000-0000155A0000}"/>
    <cellStyle name="Normal 43" xfId="23061" xr:uid="{00000000-0005-0000-0000-0000165A0000}"/>
    <cellStyle name="Normal 44" xfId="23062" xr:uid="{00000000-0005-0000-0000-0000175A0000}"/>
    <cellStyle name="Normal 45" xfId="23063" xr:uid="{00000000-0005-0000-0000-0000185A0000}"/>
    <cellStyle name="Normal 46" xfId="23064" xr:uid="{00000000-0005-0000-0000-0000195A0000}"/>
    <cellStyle name="Normal 47" xfId="23065" xr:uid="{00000000-0005-0000-0000-00001A5A0000}"/>
    <cellStyle name="Normal 48" xfId="23066" xr:uid="{00000000-0005-0000-0000-00001B5A0000}"/>
    <cellStyle name="Normal 49" xfId="23067" xr:uid="{00000000-0005-0000-0000-00001C5A0000}"/>
    <cellStyle name="Normal 5" xfId="23068" xr:uid="{00000000-0005-0000-0000-00001D5A0000}"/>
    <cellStyle name="Normal 5 2" xfId="23069" xr:uid="{00000000-0005-0000-0000-00001E5A0000}"/>
    <cellStyle name="Normal 5 3" xfId="23070" xr:uid="{00000000-0005-0000-0000-00001F5A0000}"/>
    <cellStyle name="Normal 5 4" xfId="23071" xr:uid="{00000000-0005-0000-0000-0000205A0000}"/>
    <cellStyle name="Normal 5 5" xfId="23072" xr:uid="{00000000-0005-0000-0000-0000215A0000}"/>
    <cellStyle name="Normal 5 5 2" xfId="23073" xr:uid="{00000000-0005-0000-0000-0000225A0000}"/>
    <cellStyle name="Normal 5 5 2 2" xfId="23074" xr:uid="{00000000-0005-0000-0000-0000235A0000}"/>
    <cellStyle name="Normal 5 5 3" xfId="23075" xr:uid="{00000000-0005-0000-0000-0000245A0000}"/>
    <cellStyle name="Normal 5_Preliminary financial statement_June 11_updated Aug  24_11" xfId="23076" xr:uid="{00000000-0005-0000-0000-0000255A0000}"/>
    <cellStyle name="Normal 50" xfId="23077" xr:uid="{00000000-0005-0000-0000-0000265A0000}"/>
    <cellStyle name="Normal 51" xfId="23078" xr:uid="{00000000-0005-0000-0000-0000275A0000}"/>
    <cellStyle name="Normal 52" xfId="23079" xr:uid="{00000000-0005-0000-0000-0000285A0000}"/>
    <cellStyle name="Normal 53" xfId="23080" xr:uid="{00000000-0005-0000-0000-0000295A0000}"/>
    <cellStyle name="Normal 54" xfId="23081" xr:uid="{00000000-0005-0000-0000-00002A5A0000}"/>
    <cellStyle name="Normal 55" xfId="23082" xr:uid="{00000000-0005-0000-0000-00002B5A0000}"/>
    <cellStyle name="Normal 56" xfId="23083" xr:uid="{00000000-0005-0000-0000-00002C5A0000}"/>
    <cellStyle name="Normal 57" xfId="23084" xr:uid="{00000000-0005-0000-0000-00002D5A0000}"/>
    <cellStyle name="Normal 58" xfId="23085" xr:uid="{00000000-0005-0000-0000-00002E5A0000}"/>
    <cellStyle name="Normal 59" xfId="23086" xr:uid="{00000000-0005-0000-0000-00002F5A0000}"/>
    <cellStyle name="Normal 6" xfId="23087" xr:uid="{00000000-0005-0000-0000-0000305A0000}"/>
    <cellStyle name="Normal 6 2" xfId="23088" xr:uid="{00000000-0005-0000-0000-0000315A0000}"/>
    <cellStyle name="Normal 6 3" xfId="23089" xr:uid="{00000000-0005-0000-0000-0000325A0000}"/>
    <cellStyle name="Normal 6 4" xfId="23090" xr:uid="{00000000-0005-0000-0000-0000335A0000}"/>
    <cellStyle name="Normal 6 4 2" xfId="23091" xr:uid="{00000000-0005-0000-0000-0000345A0000}"/>
    <cellStyle name="Normal 6 4 2 2" xfId="23092" xr:uid="{00000000-0005-0000-0000-0000355A0000}"/>
    <cellStyle name="Normal 6 4 3" xfId="23093" xr:uid="{00000000-0005-0000-0000-0000365A0000}"/>
    <cellStyle name="Normal 6 5" xfId="23094" xr:uid="{00000000-0005-0000-0000-0000375A0000}"/>
    <cellStyle name="Normal 60" xfId="23095" xr:uid="{00000000-0005-0000-0000-0000385A0000}"/>
    <cellStyle name="Normal 61" xfId="23096" xr:uid="{00000000-0005-0000-0000-0000395A0000}"/>
    <cellStyle name="Normal 62" xfId="23097" xr:uid="{00000000-0005-0000-0000-00003A5A0000}"/>
    <cellStyle name="Normal 63" xfId="23098" xr:uid="{00000000-0005-0000-0000-00003B5A0000}"/>
    <cellStyle name="Normal 64" xfId="23099" xr:uid="{00000000-0005-0000-0000-00003C5A0000}"/>
    <cellStyle name="Normal 64 2" xfId="23100" xr:uid="{00000000-0005-0000-0000-00003D5A0000}"/>
    <cellStyle name="Normal 64 2 2" xfId="23101" xr:uid="{00000000-0005-0000-0000-00003E5A0000}"/>
    <cellStyle name="Normal 64 3" xfId="23102" xr:uid="{00000000-0005-0000-0000-00003F5A0000}"/>
    <cellStyle name="Normal 65" xfId="23103" xr:uid="{00000000-0005-0000-0000-0000405A0000}"/>
    <cellStyle name="Normal 65 2" xfId="23104" xr:uid="{00000000-0005-0000-0000-0000415A0000}"/>
    <cellStyle name="Normal 65 2 2" xfId="23105" xr:uid="{00000000-0005-0000-0000-0000425A0000}"/>
    <cellStyle name="Normal 65 3" xfId="23106" xr:uid="{00000000-0005-0000-0000-0000435A0000}"/>
    <cellStyle name="Normal 66" xfId="23107" xr:uid="{00000000-0005-0000-0000-0000445A0000}"/>
    <cellStyle name="Normal 66 2" xfId="23108" xr:uid="{00000000-0005-0000-0000-0000455A0000}"/>
    <cellStyle name="Normal 66 2 2" xfId="23109" xr:uid="{00000000-0005-0000-0000-0000465A0000}"/>
    <cellStyle name="Normal 66 3" xfId="23110" xr:uid="{00000000-0005-0000-0000-0000475A0000}"/>
    <cellStyle name="Normal 67" xfId="23111" xr:uid="{00000000-0005-0000-0000-0000485A0000}"/>
    <cellStyle name="Normal 67 2" xfId="23112" xr:uid="{00000000-0005-0000-0000-0000495A0000}"/>
    <cellStyle name="Normal 67 2 2" xfId="23113" xr:uid="{00000000-0005-0000-0000-00004A5A0000}"/>
    <cellStyle name="Normal 67 3" xfId="23114" xr:uid="{00000000-0005-0000-0000-00004B5A0000}"/>
    <cellStyle name="Normal 68" xfId="23115" xr:uid="{00000000-0005-0000-0000-00004C5A0000}"/>
    <cellStyle name="Normal 68 2" xfId="23116" xr:uid="{00000000-0005-0000-0000-00004D5A0000}"/>
    <cellStyle name="Normal 68 2 2" xfId="23117" xr:uid="{00000000-0005-0000-0000-00004E5A0000}"/>
    <cellStyle name="Normal 68 3" xfId="23118" xr:uid="{00000000-0005-0000-0000-00004F5A0000}"/>
    <cellStyle name="Normal 69" xfId="23119" xr:uid="{00000000-0005-0000-0000-0000505A0000}"/>
    <cellStyle name="Normal 69 2" xfId="23120" xr:uid="{00000000-0005-0000-0000-0000515A0000}"/>
    <cellStyle name="Normal 69 2 2" xfId="23121" xr:uid="{00000000-0005-0000-0000-0000525A0000}"/>
    <cellStyle name="Normal 69 3" xfId="23122" xr:uid="{00000000-0005-0000-0000-0000535A0000}"/>
    <cellStyle name="Normal 7" xfId="23123" xr:uid="{00000000-0005-0000-0000-0000545A0000}"/>
    <cellStyle name="Normal 7 2" xfId="23124" xr:uid="{00000000-0005-0000-0000-0000555A0000}"/>
    <cellStyle name="Normal 70" xfId="23125" xr:uid="{00000000-0005-0000-0000-0000565A0000}"/>
    <cellStyle name="Normal 70 2" xfId="23126" xr:uid="{00000000-0005-0000-0000-0000575A0000}"/>
    <cellStyle name="Normal 70 2 2" xfId="23127" xr:uid="{00000000-0005-0000-0000-0000585A0000}"/>
    <cellStyle name="Normal 70 3" xfId="23128" xr:uid="{00000000-0005-0000-0000-0000595A0000}"/>
    <cellStyle name="Normal 70 4" xfId="23129" xr:uid="{00000000-0005-0000-0000-00005A5A0000}"/>
    <cellStyle name="Normal 71" xfId="23130" xr:uid="{00000000-0005-0000-0000-00005B5A0000}"/>
    <cellStyle name="Normal 71 2" xfId="23131" xr:uid="{00000000-0005-0000-0000-00005C5A0000}"/>
    <cellStyle name="Normal 71 2 2" xfId="23132" xr:uid="{00000000-0005-0000-0000-00005D5A0000}"/>
    <cellStyle name="Normal 71 3" xfId="23133" xr:uid="{00000000-0005-0000-0000-00005E5A0000}"/>
    <cellStyle name="Normal 72" xfId="23134" xr:uid="{00000000-0005-0000-0000-00005F5A0000}"/>
    <cellStyle name="Normal 72 2" xfId="23135" xr:uid="{00000000-0005-0000-0000-0000605A0000}"/>
    <cellStyle name="Normal 72 2 2" xfId="23136" xr:uid="{00000000-0005-0000-0000-0000615A0000}"/>
    <cellStyle name="Normal 72 3" xfId="23137" xr:uid="{00000000-0005-0000-0000-0000625A0000}"/>
    <cellStyle name="Normal 73" xfId="23138" xr:uid="{00000000-0005-0000-0000-0000635A0000}"/>
    <cellStyle name="Normal 73 2" xfId="23139" xr:uid="{00000000-0005-0000-0000-0000645A0000}"/>
    <cellStyle name="Normal 73 2 2" xfId="23140" xr:uid="{00000000-0005-0000-0000-0000655A0000}"/>
    <cellStyle name="Normal 73 3" xfId="23141" xr:uid="{00000000-0005-0000-0000-0000665A0000}"/>
    <cellStyle name="Normal 74" xfId="23142" xr:uid="{00000000-0005-0000-0000-0000675A0000}"/>
    <cellStyle name="Normal 74 2" xfId="23143" xr:uid="{00000000-0005-0000-0000-0000685A0000}"/>
    <cellStyle name="Normal 74 2 2" xfId="23144" xr:uid="{00000000-0005-0000-0000-0000695A0000}"/>
    <cellStyle name="Normal 74 3" xfId="23145" xr:uid="{00000000-0005-0000-0000-00006A5A0000}"/>
    <cellStyle name="Normal 75" xfId="23146" xr:uid="{00000000-0005-0000-0000-00006B5A0000}"/>
    <cellStyle name="Normal 75 2" xfId="23147" xr:uid="{00000000-0005-0000-0000-00006C5A0000}"/>
    <cellStyle name="Normal 75 2 2" xfId="23148" xr:uid="{00000000-0005-0000-0000-00006D5A0000}"/>
    <cellStyle name="Normal 75 3" xfId="23149" xr:uid="{00000000-0005-0000-0000-00006E5A0000}"/>
    <cellStyle name="Normal 76" xfId="23150" xr:uid="{00000000-0005-0000-0000-00006F5A0000}"/>
    <cellStyle name="Normal 76 2" xfId="23151" xr:uid="{00000000-0005-0000-0000-0000705A0000}"/>
    <cellStyle name="Normal 76 2 2" xfId="23152" xr:uid="{00000000-0005-0000-0000-0000715A0000}"/>
    <cellStyle name="Normal 76 3" xfId="23153" xr:uid="{00000000-0005-0000-0000-0000725A0000}"/>
    <cellStyle name="Normal 77" xfId="23154" xr:uid="{00000000-0005-0000-0000-0000735A0000}"/>
    <cellStyle name="Normal 77 2" xfId="23155" xr:uid="{00000000-0005-0000-0000-0000745A0000}"/>
    <cellStyle name="Normal 77 2 2" xfId="23156" xr:uid="{00000000-0005-0000-0000-0000755A0000}"/>
    <cellStyle name="Normal 77 3" xfId="23157" xr:uid="{00000000-0005-0000-0000-0000765A0000}"/>
    <cellStyle name="Normal 78" xfId="23158" xr:uid="{00000000-0005-0000-0000-0000775A0000}"/>
    <cellStyle name="Normal 78 2" xfId="23159" xr:uid="{00000000-0005-0000-0000-0000785A0000}"/>
    <cellStyle name="Normal 78 2 2" xfId="23160" xr:uid="{00000000-0005-0000-0000-0000795A0000}"/>
    <cellStyle name="Normal 78 3" xfId="23161" xr:uid="{00000000-0005-0000-0000-00007A5A0000}"/>
    <cellStyle name="Normal 79" xfId="23162" xr:uid="{00000000-0005-0000-0000-00007B5A0000}"/>
    <cellStyle name="Normal 79 2" xfId="23163" xr:uid="{00000000-0005-0000-0000-00007C5A0000}"/>
    <cellStyle name="Normal 79 2 2" xfId="23164" xr:uid="{00000000-0005-0000-0000-00007D5A0000}"/>
    <cellStyle name="Normal 79 3" xfId="23165" xr:uid="{00000000-0005-0000-0000-00007E5A0000}"/>
    <cellStyle name="Normal 8" xfId="23166" xr:uid="{00000000-0005-0000-0000-00007F5A0000}"/>
    <cellStyle name="Normal 8 2" xfId="23167" xr:uid="{00000000-0005-0000-0000-0000805A0000}"/>
    <cellStyle name="Normal 80" xfId="23168" xr:uid="{00000000-0005-0000-0000-0000815A0000}"/>
    <cellStyle name="Normal 80 2" xfId="23169" xr:uid="{00000000-0005-0000-0000-0000825A0000}"/>
    <cellStyle name="Normal 80 2 2" xfId="23170" xr:uid="{00000000-0005-0000-0000-0000835A0000}"/>
    <cellStyle name="Normal 80 3" xfId="23171" xr:uid="{00000000-0005-0000-0000-0000845A0000}"/>
    <cellStyle name="Normal 81" xfId="23172" xr:uid="{00000000-0005-0000-0000-0000855A0000}"/>
    <cellStyle name="Normal 81 2" xfId="23173" xr:uid="{00000000-0005-0000-0000-0000865A0000}"/>
    <cellStyle name="Normal 81 2 2" xfId="23174" xr:uid="{00000000-0005-0000-0000-0000875A0000}"/>
    <cellStyle name="Normal 81 3" xfId="23175" xr:uid="{00000000-0005-0000-0000-0000885A0000}"/>
    <cellStyle name="Normal 82" xfId="23176" xr:uid="{00000000-0005-0000-0000-0000895A0000}"/>
    <cellStyle name="Normal 82 2" xfId="23177" xr:uid="{00000000-0005-0000-0000-00008A5A0000}"/>
    <cellStyle name="Normal 82 2 2" xfId="23178" xr:uid="{00000000-0005-0000-0000-00008B5A0000}"/>
    <cellStyle name="Normal 82 3" xfId="23179" xr:uid="{00000000-0005-0000-0000-00008C5A0000}"/>
    <cellStyle name="Normal 83" xfId="23180" xr:uid="{00000000-0005-0000-0000-00008D5A0000}"/>
    <cellStyle name="Normal 83 2" xfId="23181" xr:uid="{00000000-0005-0000-0000-00008E5A0000}"/>
    <cellStyle name="Normal 83 2 2" xfId="23182" xr:uid="{00000000-0005-0000-0000-00008F5A0000}"/>
    <cellStyle name="Normal 83 3" xfId="23183" xr:uid="{00000000-0005-0000-0000-0000905A0000}"/>
    <cellStyle name="Normal 84" xfId="23184" xr:uid="{00000000-0005-0000-0000-0000915A0000}"/>
    <cellStyle name="Normal 84 2" xfId="23185" xr:uid="{00000000-0005-0000-0000-0000925A0000}"/>
    <cellStyle name="Normal 84 2 2" xfId="23186" xr:uid="{00000000-0005-0000-0000-0000935A0000}"/>
    <cellStyle name="Normal 84 3" xfId="23187" xr:uid="{00000000-0005-0000-0000-0000945A0000}"/>
    <cellStyle name="Normal 85" xfId="23188" xr:uid="{00000000-0005-0000-0000-0000955A0000}"/>
    <cellStyle name="Normal 85 2" xfId="23189" xr:uid="{00000000-0005-0000-0000-0000965A0000}"/>
    <cellStyle name="Normal 85 2 2" xfId="23190" xr:uid="{00000000-0005-0000-0000-0000975A0000}"/>
    <cellStyle name="Normal 85 3" xfId="23191" xr:uid="{00000000-0005-0000-0000-0000985A0000}"/>
    <cellStyle name="Normal 86" xfId="23192" xr:uid="{00000000-0005-0000-0000-0000995A0000}"/>
    <cellStyle name="Normal 86 2" xfId="23193" xr:uid="{00000000-0005-0000-0000-00009A5A0000}"/>
    <cellStyle name="Normal 86 2 2" xfId="23194" xr:uid="{00000000-0005-0000-0000-00009B5A0000}"/>
    <cellStyle name="Normal 86 3" xfId="23195" xr:uid="{00000000-0005-0000-0000-00009C5A0000}"/>
    <cellStyle name="Normal 87" xfId="23196" xr:uid="{00000000-0005-0000-0000-00009D5A0000}"/>
    <cellStyle name="Normal 87 2" xfId="23197" xr:uid="{00000000-0005-0000-0000-00009E5A0000}"/>
    <cellStyle name="Normal 87 2 2" xfId="23198" xr:uid="{00000000-0005-0000-0000-00009F5A0000}"/>
    <cellStyle name="Normal 87 3" xfId="23199" xr:uid="{00000000-0005-0000-0000-0000A05A0000}"/>
    <cellStyle name="Normal 88" xfId="23200" xr:uid="{00000000-0005-0000-0000-0000A15A0000}"/>
    <cellStyle name="Normal 88 2" xfId="23201" xr:uid="{00000000-0005-0000-0000-0000A25A0000}"/>
    <cellStyle name="Normal 88 2 2" xfId="23202" xr:uid="{00000000-0005-0000-0000-0000A35A0000}"/>
    <cellStyle name="Normal 88 3" xfId="23203" xr:uid="{00000000-0005-0000-0000-0000A45A0000}"/>
    <cellStyle name="Normal 89" xfId="23204" xr:uid="{00000000-0005-0000-0000-0000A55A0000}"/>
    <cellStyle name="Normal 89 2" xfId="23205" xr:uid="{00000000-0005-0000-0000-0000A65A0000}"/>
    <cellStyle name="Normal 89 2 2" xfId="23206" xr:uid="{00000000-0005-0000-0000-0000A75A0000}"/>
    <cellStyle name="Normal 89 3" xfId="23207" xr:uid="{00000000-0005-0000-0000-0000A85A0000}"/>
    <cellStyle name="Normal 9" xfId="23208" xr:uid="{00000000-0005-0000-0000-0000A95A0000}"/>
    <cellStyle name="Normal 9 2" xfId="23209" xr:uid="{00000000-0005-0000-0000-0000AA5A0000}"/>
    <cellStyle name="Normal 90" xfId="23210" xr:uid="{00000000-0005-0000-0000-0000AB5A0000}"/>
    <cellStyle name="Normal 90 2" xfId="23211" xr:uid="{00000000-0005-0000-0000-0000AC5A0000}"/>
    <cellStyle name="Normal 90 2 2" xfId="23212" xr:uid="{00000000-0005-0000-0000-0000AD5A0000}"/>
    <cellStyle name="Normal 90 3" xfId="23213" xr:uid="{00000000-0005-0000-0000-0000AE5A0000}"/>
    <cellStyle name="Normal 91" xfId="23214" xr:uid="{00000000-0005-0000-0000-0000AF5A0000}"/>
    <cellStyle name="Normal 91 2" xfId="23215" xr:uid="{00000000-0005-0000-0000-0000B05A0000}"/>
    <cellStyle name="Normal 91 2 2" xfId="23216" xr:uid="{00000000-0005-0000-0000-0000B15A0000}"/>
    <cellStyle name="Normal 91 3" xfId="23217" xr:uid="{00000000-0005-0000-0000-0000B25A0000}"/>
    <cellStyle name="Normal 92" xfId="23218" xr:uid="{00000000-0005-0000-0000-0000B35A0000}"/>
    <cellStyle name="Normal 92 2" xfId="23219" xr:uid="{00000000-0005-0000-0000-0000B45A0000}"/>
    <cellStyle name="Normal 92 2 2" xfId="23220" xr:uid="{00000000-0005-0000-0000-0000B55A0000}"/>
    <cellStyle name="Normal 92 3" xfId="23221" xr:uid="{00000000-0005-0000-0000-0000B65A0000}"/>
    <cellStyle name="Normal 93" xfId="23222" xr:uid="{00000000-0005-0000-0000-0000B75A0000}"/>
    <cellStyle name="Normal 94" xfId="23223" xr:uid="{00000000-0005-0000-0000-0000B85A0000}"/>
    <cellStyle name="Normal 95" xfId="23224" xr:uid="{00000000-0005-0000-0000-0000B95A0000}"/>
    <cellStyle name="Normal 96" xfId="23225" xr:uid="{00000000-0005-0000-0000-0000BA5A0000}"/>
    <cellStyle name="Normal 97" xfId="23226" xr:uid="{00000000-0005-0000-0000-0000BB5A0000}"/>
    <cellStyle name="Normal 98" xfId="23227" xr:uid="{00000000-0005-0000-0000-0000BC5A0000}"/>
    <cellStyle name="Normal 99" xfId="23228" xr:uid="{00000000-0005-0000-0000-0000BD5A0000}"/>
    <cellStyle name="Normal_Julie" xfId="25690" xr:uid="{C2687676-3F3B-4413-8378-1D26ED00553B}"/>
    <cellStyle name="Normal_Production" xfId="25691" xr:uid="{9C086A34-249C-4FEF-AAFB-6CB615A6DC9A}"/>
    <cellStyle name="Normal_Sheet1" xfId="25689" xr:uid="{56D7CBF9-FCF5-4F5F-8C42-B0BF50A16B87}"/>
    <cellStyle name="Note 2" xfId="23229" xr:uid="{00000000-0005-0000-0000-0000BE5A0000}"/>
    <cellStyle name="Note 2 10" xfId="23230" xr:uid="{00000000-0005-0000-0000-0000BF5A0000}"/>
    <cellStyle name="Note 2 10 2" xfId="23231" xr:uid="{00000000-0005-0000-0000-0000C05A0000}"/>
    <cellStyle name="Note 2 10 3" xfId="23232" xr:uid="{00000000-0005-0000-0000-0000C15A0000}"/>
    <cellStyle name="Note 2 10 4" xfId="23233" xr:uid="{00000000-0005-0000-0000-0000C25A0000}"/>
    <cellStyle name="Note 2 10 5" xfId="23234" xr:uid="{00000000-0005-0000-0000-0000C35A0000}"/>
    <cellStyle name="Note 2 10 5 2" xfId="23235" xr:uid="{00000000-0005-0000-0000-0000C45A0000}"/>
    <cellStyle name="Note 2 10 6" xfId="23236" xr:uid="{00000000-0005-0000-0000-0000C55A0000}"/>
    <cellStyle name="Note 2 10 7" xfId="23237" xr:uid="{00000000-0005-0000-0000-0000C65A0000}"/>
    <cellStyle name="Note 2 11" xfId="23238" xr:uid="{00000000-0005-0000-0000-0000C75A0000}"/>
    <cellStyle name="Note 2 12" xfId="23239" xr:uid="{00000000-0005-0000-0000-0000C85A0000}"/>
    <cellStyle name="Note 2 12 2" xfId="23240" xr:uid="{00000000-0005-0000-0000-0000C95A0000}"/>
    <cellStyle name="Note 2 12 2 2" xfId="23241" xr:uid="{00000000-0005-0000-0000-0000CA5A0000}"/>
    <cellStyle name="Note 2 12 3" xfId="23242" xr:uid="{00000000-0005-0000-0000-0000CB5A0000}"/>
    <cellStyle name="Note 2 12 4" xfId="23243" xr:uid="{00000000-0005-0000-0000-0000CC5A0000}"/>
    <cellStyle name="Note 2 12 5" xfId="23244" xr:uid="{00000000-0005-0000-0000-0000CD5A0000}"/>
    <cellStyle name="Note 2 13" xfId="23245" xr:uid="{00000000-0005-0000-0000-0000CE5A0000}"/>
    <cellStyle name="Note 2 13 2" xfId="23246" xr:uid="{00000000-0005-0000-0000-0000CF5A0000}"/>
    <cellStyle name="Note 2 13 2 2" xfId="23247" xr:uid="{00000000-0005-0000-0000-0000D05A0000}"/>
    <cellStyle name="Note 2 13 3" xfId="23248" xr:uid="{00000000-0005-0000-0000-0000D15A0000}"/>
    <cellStyle name="Note 2 14" xfId="23249" xr:uid="{00000000-0005-0000-0000-0000D25A0000}"/>
    <cellStyle name="Note 2 14 2" xfId="23250" xr:uid="{00000000-0005-0000-0000-0000D35A0000}"/>
    <cellStyle name="Note 2 14 2 2" xfId="23251" xr:uid="{00000000-0005-0000-0000-0000D45A0000}"/>
    <cellStyle name="Note 2 14 3" xfId="23252" xr:uid="{00000000-0005-0000-0000-0000D55A0000}"/>
    <cellStyle name="Note 2 15" xfId="23253" xr:uid="{00000000-0005-0000-0000-0000D65A0000}"/>
    <cellStyle name="Note 2 15 2" xfId="23254" xr:uid="{00000000-0005-0000-0000-0000D75A0000}"/>
    <cellStyle name="Note 2 16" xfId="23255" xr:uid="{00000000-0005-0000-0000-0000D85A0000}"/>
    <cellStyle name="Note 2 16 2" xfId="23256" xr:uid="{00000000-0005-0000-0000-0000D95A0000}"/>
    <cellStyle name="Note 2 17" xfId="23257" xr:uid="{00000000-0005-0000-0000-0000DA5A0000}"/>
    <cellStyle name="Note 2 17 2" xfId="23258" xr:uid="{00000000-0005-0000-0000-0000DB5A0000}"/>
    <cellStyle name="Note 2 18" xfId="23259" xr:uid="{00000000-0005-0000-0000-0000DC5A0000}"/>
    <cellStyle name="Note 2 19" xfId="23260" xr:uid="{00000000-0005-0000-0000-0000DD5A0000}"/>
    <cellStyle name="Note 2 2" xfId="23261" xr:uid="{00000000-0005-0000-0000-0000DE5A0000}"/>
    <cellStyle name="Note 2 2 10" xfId="23262" xr:uid="{00000000-0005-0000-0000-0000DF5A0000}"/>
    <cellStyle name="Note 2 2 10 2" xfId="23263" xr:uid="{00000000-0005-0000-0000-0000E05A0000}"/>
    <cellStyle name="Note 2 2 10 2 2" xfId="23264" xr:uid="{00000000-0005-0000-0000-0000E15A0000}"/>
    <cellStyle name="Note 2 2 10 3" xfId="23265" xr:uid="{00000000-0005-0000-0000-0000E25A0000}"/>
    <cellStyle name="Note 2 2 10 4" xfId="23266" xr:uid="{00000000-0005-0000-0000-0000E35A0000}"/>
    <cellStyle name="Note 2 2 10 5" xfId="23267" xr:uid="{00000000-0005-0000-0000-0000E45A0000}"/>
    <cellStyle name="Note 2 2 11" xfId="23268" xr:uid="{00000000-0005-0000-0000-0000E55A0000}"/>
    <cellStyle name="Note 2 2 11 2" xfId="23269" xr:uid="{00000000-0005-0000-0000-0000E65A0000}"/>
    <cellStyle name="Note 2 2 11 2 2" xfId="23270" xr:uid="{00000000-0005-0000-0000-0000E75A0000}"/>
    <cellStyle name="Note 2 2 11 3" xfId="23271" xr:uid="{00000000-0005-0000-0000-0000E85A0000}"/>
    <cellStyle name="Note 2 2 12" xfId="23272" xr:uid="{00000000-0005-0000-0000-0000E95A0000}"/>
    <cellStyle name="Note 2 2 12 2" xfId="23273" xr:uid="{00000000-0005-0000-0000-0000EA5A0000}"/>
    <cellStyle name="Note 2 2 12 2 2" xfId="23274" xr:uid="{00000000-0005-0000-0000-0000EB5A0000}"/>
    <cellStyle name="Note 2 2 12 3" xfId="23275" xr:uid="{00000000-0005-0000-0000-0000EC5A0000}"/>
    <cellStyle name="Note 2 2 13" xfId="23276" xr:uid="{00000000-0005-0000-0000-0000ED5A0000}"/>
    <cellStyle name="Note 2 2 13 2" xfId="23277" xr:uid="{00000000-0005-0000-0000-0000EE5A0000}"/>
    <cellStyle name="Note 2 2 14" xfId="23278" xr:uid="{00000000-0005-0000-0000-0000EF5A0000}"/>
    <cellStyle name="Note 2 2 14 2" xfId="23279" xr:uid="{00000000-0005-0000-0000-0000F05A0000}"/>
    <cellStyle name="Note 2 2 15" xfId="23280" xr:uid="{00000000-0005-0000-0000-0000F15A0000}"/>
    <cellStyle name="Note 2 2 16" xfId="23281" xr:uid="{00000000-0005-0000-0000-0000F25A0000}"/>
    <cellStyle name="Note 2 2 17" xfId="23282" xr:uid="{00000000-0005-0000-0000-0000F35A0000}"/>
    <cellStyle name="Note 2 2 2" xfId="23283" xr:uid="{00000000-0005-0000-0000-0000F45A0000}"/>
    <cellStyle name="Note 2 2 2 10" xfId="23284" xr:uid="{00000000-0005-0000-0000-0000F55A0000}"/>
    <cellStyle name="Note 2 2 2 10 2" xfId="23285" xr:uid="{00000000-0005-0000-0000-0000F65A0000}"/>
    <cellStyle name="Note 2 2 2 10 2 2" xfId="23286" xr:uid="{00000000-0005-0000-0000-0000F75A0000}"/>
    <cellStyle name="Note 2 2 2 10 3" xfId="23287" xr:uid="{00000000-0005-0000-0000-0000F85A0000}"/>
    <cellStyle name="Note 2 2 2 11" xfId="23288" xr:uid="{00000000-0005-0000-0000-0000F95A0000}"/>
    <cellStyle name="Note 2 2 2 11 2" xfId="23289" xr:uid="{00000000-0005-0000-0000-0000FA5A0000}"/>
    <cellStyle name="Note 2 2 2 12" xfId="23290" xr:uid="{00000000-0005-0000-0000-0000FB5A0000}"/>
    <cellStyle name="Note 2 2 2 12 2" xfId="23291" xr:uid="{00000000-0005-0000-0000-0000FC5A0000}"/>
    <cellStyle name="Note 2 2 2 13" xfId="23292" xr:uid="{00000000-0005-0000-0000-0000FD5A0000}"/>
    <cellStyle name="Note 2 2 2 14" xfId="23293" xr:uid="{00000000-0005-0000-0000-0000FE5A0000}"/>
    <cellStyle name="Note 2 2 2 15" xfId="23294" xr:uid="{00000000-0005-0000-0000-0000FF5A0000}"/>
    <cellStyle name="Note 2 2 2 2" xfId="23295" xr:uid="{00000000-0005-0000-0000-0000005B0000}"/>
    <cellStyle name="Note 2 2 2 2 2" xfId="23296" xr:uid="{00000000-0005-0000-0000-0000015B0000}"/>
    <cellStyle name="Note 2 2 2 2 2 2" xfId="23297" xr:uid="{00000000-0005-0000-0000-0000025B0000}"/>
    <cellStyle name="Note 2 2 2 2 2 3" xfId="23298" xr:uid="{00000000-0005-0000-0000-0000035B0000}"/>
    <cellStyle name="Note 2 2 2 2 2 3 2" xfId="23299" xr:uid="{00000000-0005-0000-0000-0000045B0000}"/>
    <cellStyle name="Note 2 2 2 2 2 3 3" xfId="23300" xr:uid="{00000000-0005-0000-0000-0000055B0000}"/>
    <cellStyle name="Note 2 2 2 2 2 4" xfId="23301" xr:uid="{00000000-0005-0000-0000-0000065B0000}"/>
    <cellStyle name="Note 2 2 2 2 2 4 2" xfId="23302" xr:uid="{00000000-0005-0000-0000-0000075B0000}"/>
    <cellStyle name="Note 2 2 2 2 2 4 2 2" xfId="23303" xr:uid="{00000000-0005-0000-0000-0000085B0000}"/>
    <cellStyle name="Note 2 2 2 2 2 4 3" xfId="23304" xr:uid="{00000000-0005-0000-0000-0000095B0000}"/>
    <cellStyle name="Note 2 2 2 2 2 5" xfId="23305" xr:uid="{00000000-0005-0000-0000-00000A5B0000}"/>
    <cellStyle name="Note 2 2 2 2 2 5 2" xfId="23306" xr:uid="{00000000-0005-0000-0000-00000B5B0000}"/>
    <cellStyle name="Note 2 2 2 2 2 5 2 2" xfId="23307" xr:uid="{00000000-0005-0000-0000-00000C5B0000}"/>
    <cellStyle name="Note 2 2 2 2 2 5 3" xfId="23308" xr:uid="{00000000-0005-0000-0000-00000D5B0000}"/>
    <cellStyle name="Note 2 2 2 2 2 6" xfId="23309" xr:uid="{00000000-0005-0000-0000-00000E5B0000}"/>
    <cellStyle name="Note 2 2 2 2 2 6 2" xfId="23310" xr:uid="{00000000-0005-0000-0000-00000F5B0000}"/>
    <cellStyle name="Note 2 2 2 2 2 6 2 2" xfId="23311" xr:uid="{00000000-0005-0000-0000-0000105B0000}"/>
    <cellStyle name="Note 2 2 2 2 2 6 3" xfId="23312" xr:uid="{00000000-0005-0000-0000-0000115B0000}"/>
    <cellStyle name="Note 2 2 2 2 2 7" xfId="23313" xr:uid="{00000000-0005-0000-0000-0000125B0000}"/>
    <cellStyle name="Note 2 2 2 2 2 7 2" xfId="23314" xr:uid="{00000000-0005-0000-0000-0000135B0000}"/>
    <cellStyle name="Note 2 2 2 2 2 8" xfId="23315" xr:uid="{00000000-0005-0000-0000-0000145B0000}"/>
    <cellStyle name="Note 2 2 2 2 2 8 2" xfId="23316" xr:uid="{00000000-0005-0000-0000-0000155B0000}"/>
    <cellStyle name="Note 2 2 2 2 2 9" xfId="23317" xr:uid="{00000000-0005-0000-0000-0000165B0000}"/>
    <cellStyle name="Note 2 2 2 2 3" xfId="23318" xr:uid="{00000000-0005-0000-0000-0000175B0000}"/>
    <cellStyle name="Note 2 2 2 2 3 2" xfId="23319" xr:uid="{00000000-0005-0000-0000-0000185B0000}"/>
    <cellStyle name="Note 2 2 2 2 3 3" xfId="23320" xr:uid="{00000000-0005-0000-0000-0000195B0000}"/>
    <cellStyle name="Note 2 2 2 2 3 3 2" xfId="23321" xr:uid="{00000000-0005-0000-0000-00001A5B0000}"/>
    <cellStyle name="Note 2 2 2 2 3 3 3" xfId="23322" xr:uid="{00000000-0005-0000-0000-00001B5B0000}"/>
    <cellStyle name="Note 2 2 2 2 3 4" xfId="23323" xr:uid="{00000000-0005-0000-0000-00001C5B0000}"/>
    <cellStyle name="Note 2 2 2 2 3 4 2" xfId="23324" xr:uid="{00000000-0005-0000-0000-00001D5B0000}"/>
    <cellStyle name="Note 2 2 2 2 3 4 2 2" xfId="23325" xr:uid="{00000000-0005-0000-0000-00001E5B0000}"/>
    <cellStyle name="Note 2 2 2 2 3 4 3" xfId="23326" xr:uid="{00000000-0005-0000-0000-00001F5B0000}"/>
    <cellStyle name="Note 2 2 2 2 3 5" xfId="23327" xr:uid="{00000000-0005-0000-0000-0000205B0000}"/>
    <cellStyle name="Note 2 2 2 2 3 5 2" xfId="23328" xr:uid="{00000000-0005-0000-0000-0000215B0000}"/>
    <cellStyle name="Note 2 2 2 2 3 5 2 2" xfId="23329" xr:uid="{00000000-0005-0000-0000-0000225B0000}"/>
    <cellStyle name="Note 2 2 2 2 3 5 3" xfId="23330" xr:uid="{00000000-0005-0000-0000-0000235B0000}"/>
    <cellStyle name="Note 2 2 2 2 3 6" xfId="23331" xr:uid="{00000000-0005-0000-0000-0000245B0000}"/>
    <cellStyle name="Note 2 2 2 2 3 6 2" xfId="23332" xr:uid="{00000000-0005-0000-0000-0000255B0000}"/>
    <cellStyle name="Note 2 2 2 2 3 6 2 2" xfId="23333" xr:uid="{00000000-0005-0000-0000-0000265B0000}"/>
    <cellStyle name="Note 2 2 2 2 3 6 3" xfId="23334" xr:uid="{00000000-0005-0000-0000-0000275B0000}"/>
    <cellStyle name="Note 2 2 2 2 3 7" xfId="23335" xr:uid="{00000000-0005-0000-0000-0000285B0000}"/>
    <cellStyle name="Note 2 2 2 2 3 7 2" xfId="23336" xr:uid="{00000000-0005-0000-0000-0000295B0000}"/>
    <cellStyle name="Note 2 2 2 2 3 8" xfId="23337" xr:uid="{00000000-0005-0000-0000-00002A5B0000}"/>
    <cellStyle name="Note 2 2 2 2 3 8 2" xfId="23338" xr:uid="{00000000-0005-0000-0000-00002B5B0000}"/>
    <cellStyle name="Note 2 2 2 2 3 9" xfId="23339" xr:uid="{00000000-0005-0000-0000-00002C5B0000}"/>
    <cellStyle name="Note 2 2 2 2 4" xfId="23340" xr:uid="{00000000-0005-0000-0000-00002D5B0000}"/>
    <cellStyle name="Note 2 2 2 2 4 2" xfId="23341" xr:uid="{00000000-0005-0000-0000-00002E5B0000}"/>
    <cellStyle name="Note 2 2 2 2 4 3" xfId="23342" xr:uid="{00000000-0005-0000-0000-00002F5B0000}"/>
    <cellStyle name="Note 2 2 2 2 4 3 2" xfId="23343" xr:uid="{00000000-0005-0000-0000-0000305B0000}"/>
    <cellStyle name="Note 2 2 2 2 4 3 2 2" xfId="23344" xr:uid="{00000000-0005-0000-0000-0000315B0000}"/>
    <cellStyle name="Note 2 2 2 2 4 3 3" xfId="23345" xr:uid="{00000000-0005-0000-0000-0000325B0000}"/>
    <cellStyle name="Note 2 2 2 2 4 4" xfId="23346" xr:uid="{00000000-0005-0000-0000-0000335B0000}"/>
    <cellStyle name="Note 2 2 2 2 4 4 2" xfId="23347" xr:uid="{00000000-0005-0000-0000-0000345B0000}"/>
    <cellStyle name="Note 2 2 2 2 4 4 2 2" xfId="23348" xr:uid="{00000000-0005-0000-0000-0000355B0000}"/>
    <cellStyle name="Note 2 2 2 2 4 4 3" xfId="23349" xr:uid="{00000000-0005-0000-0000-0000365B0000}"/>
    <cellStyle name="Note 2 2 2 2 4 5" xfId="23350" xr:uid="{00000000-0005-0000-0000-0000375B0000}"/>
    <cellStyle name="Note 2 2 2 2 4 5 2" xfId="23351" xr:uid="{00000000-0005-0000-0000-0000385B0000}"/>
    <cellStyle name="Note 2 2 2 2 4 5 2 2" xfId="23352" xr:uid="{00000000-0005-0000-0000-0000395B0000}"/>
    <cellStyle name="Note 2 2 2 2 4 5 3" xfId="23353" xr:uid="{00000000-0005-0000-0000-00003A5B0000}"/>
    <cellStyle name="Note 2 2 2 2 4 6" xfId="23354" xr:uid="{00000000-0005-0000-0000-00003B5B0000}"/>
    <cellStyle name="Note 2 2 2 2 4 6 2" xfId="23355" xr:uid="{00000000-0005-0000-0000-00003C5B0000}"/>
    <cellStyle name="Note 2 2 2 2 4 7" xfId="23356" xr:uid="{00000000-0005-0000-0000-00003D5B0000}"/>
    <cellStyle name="Note 2 2 2 2 4 7 2" xfId="23357" xr:uid="{00000000-0005-0000-0000-00003E5B0000}"/>
    <cellStyle name="Note 2 2 2 2 4 8" xfId="23358" xr:uid="{00000000-0005-0000-0000-00003F5B0000}"/>
    <cellStyle name="Note 2 2 2 2 4 9" xfId="23359" xr:uid="{00000000-0005-0000-0000-0000405B0000}"/>
    <cellStyle name="Note 2 2 2 2 5" xfId="23360" xr:uid="{00000000-0005-0000-0000-0000415B0000}"/>
    <cellStyle name="Note 2 2 2 2 5 2" xfId="23361" xr:uid="{00000000-0005-0000-0000-0000425B0000}"/>
    <cellStyle name="Note 2 2 2 2 5 3" xfId="23362" xr:uid="{00000000-0005-0000-0000-0000435B0000}"/>
    <cellStyle name="Note 2 2 2 2 6" xfId="23363" xr:uid="{00000000-0005-0000-0000-0000445B0000}"/>
    <cellStyle name="Note 2 2 2 2 6 2" xfId="23364" xr:uid="{00000000-0005-0000-0000-0000455B0000}"/>
    <cellStyle name="Note 2 2 2 2 6 2 2" xfId="23365" xr:uid="{00000000-0005-0000-0000-0000465B0000}"/>
    <cellStyle name="Note 2 2 2 2 6 2 2 2" xfId="23366" xr:uid="{00000000-0005-0000-0000-0000475B0000}"/>
    <cellStyle name="Note 2 2 2 2 6 2 3" xfId="23367" xr:uid="{00000000-0005-0000-0000-0000485B0000}"/>
    <cellStyle name="Note 2 2 2 2 6 3" xfId="23368" xr:uid="{00000000-0005-0000-0000-0000495B0000}"/>
    <cellStyle name="Note 2 2 2 2 6 3 2" xfId="23369" xr:uid="{00000000-0005-0000-0000-00004A5B0000}"/>
    <cellStyle name="Note 2 2 2 2 6 3 2 2" xfId="23370" xr:uid="{00000000-0005-0000-0000-00004B5B0000}"/>
    <cellStyle name="Note 2 2 2 2 6 3 3" xfId="23371" xr:uid="{00000000-0005-0000-0000-00004C5B0000}"/>
    <cellStyle name="Note 2 2 2 2 6 4" xfId="23372" xr:uid="{00000000-0005-0000-0000-00004D5B0000}"/>
    <cellStyle name="Note 2 2 2 2 6 4 2" xfId="23373" xr:uid="{00000000-0005-0000-0000-00004E5B0000}"/>
    <cellStyle name="Note 2 2 2 2 6 4 2 2" xfId="23374" xr:uid="{00000000-0005-0000-0000-00004F5B0000}"/>
    <cellStyle name="Note 2 2 2 2 6 4 3" xfId="23375" xr:uid="{00000000-0005-0000-0000-0000505B0000}"/>
    <cellStyle name="Note 2 2 2 2 6 5" xfId="23376" xr:uid="{00000000-0005-0000-0000-0000515B0000}"/>
    <cellStyle name="Note 2 2 2 2 6 5 2" xfId="23377" xr:uid="{00000000-0005-0000-0000-0000525B0000}"/>
    <cellStyle name="Note 2 2 2 2 6 6" xfId="23378" xr:uid="{00000000-0005-0000-0000-0000535B0000}"/>
    <cellStyle name="Note 2 2 2 2 6 6 2" xfId="23379" xr:uid="{00000000-0005-0000-0000-0000545B0000}"/>
    <cellStyle name="Note 2 2 2 2 6 7" xfId="23380" xr:uid="{00000000-0005-0000-0000-0000555B0000}"/>
    <cellStyle name="Note 2 2 2 2 7" xfId="23381" xr:uid="{00000000-0005-0000-0000-0000565B0000}"/>
    <cellStyle name="Note 2 2 2 2 7 2" xfId="23382" xr:uid="{00000000-0005-0000-0000-0000575B0000}"/>
    <cellStyle name="Note 2 2 2 2 7 2 2" xfId="23383" xr:uid="{00000000-0005-0000-0000-0000585B0000}"/>
    <cellStyle name="Note 2 2 2 2 7 3" xfId="23384" xr:uid="{00000000-0005-0000-0000-0000595B0000}"/>
    <cellStyle name="Note 2 2 2 2 8" xfId="23385" xr:uid="{00000000-0005-0000-0000-00005A5B0000}"/>
    <cellStyle name="Note 2 2 2 2 8 2" xfId="23386" xr:uid="{00000000-0005-0000-0000-00005B5B0000}"/>
    <cellStyle name="Note 2 2 2 2 8 2 2" xfId="23387" xr:uid="{00000000-0005-0000-0000-00005C5B0000}"/>
    <cellStyle name="Note 2 2 2 2 8 3" xfId="23388" xr:uid="{00000000-0005-0000-0000-00005D5B0000}"/>
    <cellStyle name="Note 2 2 2 3" xfId="23389" xr:uid="{00000000-0005-0000-0000-00005E5B0000}"/>
    <cellStyle name="Note 2 2 2 3 10" xfId="23390" xr:uid="{00000000-0005-0000-0000-00005F5B0000}"/>
    <cellStyle name="Note 2 2 2 3 2" xfId="23391" xr:uid="{00000000-0005-0000-0000-0000605B0000}"/>
    <cellStyle name="Note 2 2 2 3 2 2" xfId="23392" xr:uid="{00000000-0005-0000-0000-0000615B0000}"/>
    <cellStyle name="Note 2 2 2 3 2 3" xfId="23393" xr:uid="{00000000-0005-0000-0000-0000625B0000}"/>
    <cellStyle name="Note 2 2 2 3 2 3 2" xfId="23394" xr:uid="{00000000-0005-0000-0000-0000635B0000}"/>
    <cellStyle name="Note 2 2 2 3 2 3 3" xfId="23395" xr:uid="{00000000-0005-0000-0000-0000645B0000}"/>
    <cellStyle name="Note 2 2 2 3 2 4" xfId="23396" xr:uid="{00000000-0005-0000-0000-0000655B0000}"/>
    <cellStyle name="Note 2 2 2 3 2 4 2" xfId="23397" xr:uid="{00000000-0005-0000-0000-0000665B0000}"/>
    <cellStyle name="Note 2 2 2 3 2 4 2 2" xfId="23398" xr:uid="{00000000-0005-0000-0000-0000675B0000}"/>
    <cellStyle name="Note 2 2 2 3 2 4 3" xfId="23399" xr:uid="{00000000-0005-0000-0000-0000685B0000}"/>
    <cellStyle name="Note 2 2 2 3 2 5" xfId="23400" xr:uid="{00000000-0005-0000-0000-0000695B0000}"/>
    <cellStyle name="Note 2 2 2 3 2 5 2" xfId="23401" xr:uid="{00000000-0005-0000-0000-00006A5B0000}"/>
    <cellStyle name="Note 2 2 2 3 2 5 2 2" xfId="23402" xr:uid="{00000000-0005-0000-0000-00006B5B0000}"/>
    <cellStyle name="Note 2 2 2 3 2 5 3" xfId="23403" xr:uid="{00000000-0005-0000-0000-00006C5B0000}"/>
    <cellStyle name="Note 2 2 2 3 2 6" xfId="23404" xr:uid="{00000000-0005-0000-0000-00006D5B0000}"/>
    <cellStyle name="Note 2 2 2 3 2 6 2" xfId="23405" xr:uid="{00000000-0005-0000-0000-00006E5B0000}"/>
    <cellStyle name="Note 2 2 2 3 2 6 2 2" xfId="23406" xr:uid="{00000000-0005-0000-0000-00006F5B0000}"/>
    <cellStyle name="Note 2 2 2 3 2 6 3" xfId="23407" xr:uid="{00000000-0005-0000-0000-0000705B0000}"/>
    <cellStyle name="Note 2 2 2 3 2 7" xfId="23408" xr:uid="{00000000-0005-0000-0000-0000715B0000}"/>
    <cellStyle name="Note 2 2 2 3 2 7 2" xfId="23409" xr:uid="{00000000-0005-0000-0000-0000725B0000}"/>
    <cellStyle name="Note 2 2 2 3 2 8" xfId="23410" xr:uid="{00000000-0005-0000-0000-0000735B0000}"/>
    <cellStyle name="Note 2 2 2 3 2 8 2" xfId="23411" xr:uid="{00000000-0005-0000-0000-0000745B0000}"/>
    <cellStyle name="Note 2 2 2 3 2 9" xfId="23412" xr:uid="{00000000-0005-0000-0000-0000755B0000}"/>
    <cellStyle name="Note 2 2 2 3 3" xfId="23413" xr:uid="{00000000-0005-0000-0000-0000765B0000}"/>
    <cellStyle name="Note 2 2 2 3 4" xfId="23414" xr:uid="{00000000-0005-0000-0000-0000775B0000}"/>
    <cellStyle name="Note 2 2 2 3 4 2" xfId="23415" xr:uid="{00000000-0005-0000-0000-0000785B0000}"/>
    <cellStyle name="Note 2 2 2 3 4 3" xfId="23416" xr:uid="{00000000-0005-0000-0000-0000795B0000}"/>
    <cellStyle name="Note 2 2 2 3 5" xfId="23417" xr:uid="{00000000-0005-0000-0000-00007A5B0000}"/>
    <cellStyle name="Note 2 2 2 3 5 2" xfId="23418" xr:uid="{00000000-0005-0000-0000-00007B5B0000}"/>
    <cellStyle name="Note 2 2 2 3 5 2 2" xfId="23419" xr:uid="{00000000-0005-0000-0000-00007C5B0000}"/>
    <cellStyle name="Note 2 2 2 3 5 3" xfId="23420" xr:uid="{00000000-0005-0000-0000-00007D5B0000}"/>
    <cellStyle name="Note 2 2 2 3 6" xfId="23421" xr:uid="{00000000-0005-0000-0000-00007E5B0000}"/>
    <cellStyle name="Note 2 2 2 3 6 2" xfId="23422" xr:uid="{00000000-0005-0000-0000-00007F5B0000}"/>
    <cellStyle name="Note 2 2 2 3 6 2 2" xfId="23423" xr:uid="{00000000-0005-0000-0000-0000805B0000}"/>
    <cellStyle name="Note 2 2 2 3 6 3" xfId="23424" xr:uid="{00000000-0005-0000-0000-0000815B0000}"/>
    <cellStyle name="Note 2 2 2 3 7" xfId="23425" xr:uid="{00000000-0005-0000-0000-0000825B0000}"/>
    <cellStyle name="Note 2 2 2 3 7 2" xfId="23426" xr:uid="{00000000-0005-0000-0000-0000835B0000}"/>
    <cellStyle name="Note 2 2 2 3 7 2 2" xfId="23427" xr:uid="{00000000-0005-0000-0000-0000845B0000}"/>
    <cellStyle name="Note 2 2 2 3 7 3" xfId="23428" xr:uid="{00000000-0005-0000-0000-0000855B0000}"/>
    <cellStyle name="Note 2 2 2 3 8" xfId="23429" xr:uid="{00000000-0005-0000-0000-0000865B0000}"/>
    <cellStyle name="Note 2 2 2 3 8 2" xfId="23430" xr:uid="{00000000-0005-0000-0000-0000875B0000}"/>
    <cellStyle name="Note 2 2 2 3 9" xfId="23431" xr:uid="{00000000-0005-0000-0000-0000885B0000}"/>
    <cellStyle name="Note 2 2 2 3 9 2" xfId="23432" xr:uid="{00000000-0005-0000-0000-0000895B0000}"/>
    <cellStyle name="Note 2 2 2 4" xfId="23433" xr:uid="{00000000-0005-0000-0000-00008A5B0000}"/>
    <cellStyle name="Note 2 2 2 4 2" xfId="23434" xr:uid="{00000000-0005-0000-0000-00008B5B0000}"/>
    <cellStyle name="Note 2 2 2 4 2 10" xfId="23435" xr:uid="{00000000-0005-0000-0000-00008C5B0000}"/>
    <cellStyle name="Note 2 2 2 4 2 2" xfId="23436" xr:uid="{00000000-0005-0000-0000-00008D5B0000}"/>
    <cellStyle name="Note 2 2 2 4 2 3" xfId="23437" xr:uid="{00000000-0005-0000-0000-00008E5B0000}"/>
    <cellStyle name="Note 2 2 2 4 2 4" xfId="23438" xr:uid="{00000000-0005-0000-0000-00008F5B0000}"/>
    <cellStyle name="Note 2 2 2 4 2 4 2" xfId="23439" xr:uid="{00000000-0005-0000-0000-0000905B0000}"/>
    <cellStyle name="Note 2 2 2 4 2 4 2 2" xfId="23440" xr:uid="{00000000-0005-0000-0000-0000915B0000}"/>
    <cellStyle name="Note 2 2 2 4 2 4 3" xfId="23441" xr:uid="{00000000-0005-0000-0000-0000925B0000}"/>
    <cellStyle name="Note 2 2 2 4 2 5" xfId="23442" xr:uid="{00000000-0005-0000-0000-0000935B0000}"/>
    <cellStyle name="Note 2 2 2 4 2 5 2" xfId="23443" xr:uid="{00000000-0005-0000-0000-0000945B0000}"/>
    <cellStyle name="Note 2 2 2 4 2 5 2 2" xfId="23444" xr:uid="{00000000-0005-0000-0000-0000955B0000}"/>
    <cellStyle name="Note 2 2 2 4 2 5 3" xfId="23445" xr:uid="{00000000-0005-0000-0000-0000965B0000}"/>
    <cellStyle name="Note 2 2 2 4 2 6" xfId="23446" xr:uid="{00000000-0005-0000-0000-0000975B0000}"/>
    <cellStyle name="Note 2 2 2 4 2 6 2" xfId="23447" xr:uid="{00000000-0005-0000-0000-0000985B0000}"/>
    <cellStyle name="Note 2 2 2 4 2 6 2 2" xfId="23448" xr:uid="{00000000-0005-0000-0000-0000995B0000}"/>
    <cellStyle name="Note 2 2 2 4 2 6 3" xfId="23449" xr:uid="{00000000-0005-0000-0000-00009A5B0000}"/>
    <cellStyle name="Note 2 2 2 4 2 7" xfId="23450" xr:uid="{00000000-0005-0000-0000-00009B5B0000}"/>
    <cellStyle name="Note 2 2 2 4 2 7 2" xfId="23451" xr:uid="{00000000-0005-0000-0000-00009C5B0000}"/>
    <cellStyle name="Note 2 2 2 4 2 8" xfId="23452" xr:uid="{00000000-0005-0000-0000-00009D5B0000}"/>
    <cellStyle name="Note 2 2 2 4 2 8 2" xfId="23453" xr:uid="{00000000-0005-0000-0000-00009E5B0000}"/>
    <cellStyle name="Note 2 2 2 4 2 9" xfId="23454" xr:uid="{00000000-0005-0000-0000-00009F5B0000}"/>
    <cellStyle name="Note 2 2 2 4 3" xfId="23455" xr:uid="{00000000-0005-0000-0000-0000A05B0000}"/>
    <cellStyle name="Note 2 2 2 4 4" xfId="23456" xr:uid="{00000000-0005-0000-0000-0000A15B0000}"/>
    <cellStyle name="Note 2 2 2 4 4 2" xfId="23457" xr:uid="{00000000-0005-0000-0000-0000A25B0000}"/>
    <cellStyle name="Note 2 2 2 4 4 2 2" xfId="23458" xr:uid="{00000000-0005-0000-0000-0000A35B0000}"/>
    <cellStyle name="Note 2 2 2 4 4 3" xfId="23459" xr:uid="{00000000-0005-0000-0000-0000A45B0000}"/>
    <cellStyle name="Note 2 2 2 4 5" xfId="23460" xr:uid="{00000000-0005-0000-0000-0000A55B0000}"/>
    <cellStyle name="Note 2 2 2 4 5 2" xfId="23461" xr:uid="{00000000-0005-0000-0000-0000A65B0000}"/>
    <cellStyle name="Note 2 2 2 4 5 2 2" xfId="23462" xr:uid="{00000000-0005-0000-0000-0000A75B0000}"/>
    <cellStyle name="Note 2 2 2 4 5 3" xfId="23463" xr:uid="{00000000-0005-0000-0000-0000A85B0000}"/>
    <cellStyle name="Note 2 2 2 5" xfId="23464" xr:uid="{00000000-0005-0000-0000-0000A95B0000}"/>
    <cellStyle name="Note 2 2 2 5 2" xfId="23465" xr:uid="{00000000-0005-0000-0000-0000AA5B0000}"/>
    <cellStyle name="Note 2 2 2 5 3" xfId="23466" xr:uid="{00000000-0005-0000-0000-0000AB5B0000}"/>
    <cellStyle name="Note 2 2 2 5 3 2" xfId="23467" xr:uid="{00000000-0005-0000-0000-0000AC5B0000}"/>
    <cellStyle name="Note 2 2 2 5 3 3" xfId="23468" xr:uid="{00000000-0005-0000-0000-0000AD5B0000}"/>
    <cellStyle name="Note 2 2 2 5 4" xfId="23469" xr:uid="{00000000-0005-0000-0000-0000AE5B0000}"/>
    <cellStyle name="Note 2 2 2 5 4 2" xfId="23470" xr:uid="{00000000-0005-0000-0000-0000AF5B0000}"/>
    <cellStyle name="Note 2 2 2 5 4 2 2" xfId="23471" xr:uid="{00000000-0005-0000-0000-0000B05B0000}"/>
    <cellStyle name="Note 2 2 2 5 4 3" xfId="23472" xr:uid="{00000000-0005-0000-0000-0000B15B0000}"/>
    <cellStyle name="Note 2 2 2 5 5" xfId="23473" xr:uid="{00000000-0005-0000-0000-0000B25B0000}"/>
    <cellStyle name="Note 2 2 2 5 5 2" xfId="23474" xr:uid="{00000000-0005-0000-0000-0000B35B0000}"/>
    <cellStyle name="Note 2 2 2 5 5 2 2" xfId="23475" xr:uid="{00000000-0005-0000-0000-0000B45B0000}"/>
    <cellStyle name="Note 2 2 2 5 5 3" xfId="23476" xr:uid="{00000000-0005-0000-0000-0000B55B0000}"/>
    <cellStyle name="Note 2 2 2 5 6" xfId="23477" xr:uid="{00000000-0005-0000-0000-0000B65B0000}"/>
    <cellStyle name="Note 2 2 2 5 6 2" xfId="23478" xr:uid="{00000000-0005-0000-0000-0000B75B0000}"/>
    <cellStyle name="Note 2 2 2 5 6 2 2" xfId="23479" xr:uid="{00000000-0005-0000-0000-0000B85B0000}"/>
    <cellStyle name="Note 2 2 2 5 6 3" xfId="23480" xr:uid="{00000000-0005-0000-0000-0000B95B0000}"/>
    <cellStyle name="Note 2 2 2 5 7" xfId="23481" xr:uid="{00000000-0005-0000-0000-0000BA5B0000}"/>
    <cellStyle name="Note 2 2 2 5 7 2" xfId="23482" xr:uid="{00000000-0005-0000-0000-0000BB5B0000}"/>
    <cellStyle name="Note 2 2 2 5 8" xfId="23483" xr:uid="{00000000-0005-0000-0000-0000BC5B0000}"/>
    <cellStyle name="Note 2 2 2 5 8 2" xfId="23484" xr:uid="{00000000-0005-0000-0000-0000BD5B0000}"/>
    <cellStyle name="Note 2 2 2 5 9" xfId="23485" xr:uid="{00000000-0005-0000-0000-0000BE5B0000}"/>
    <cellStyle name="Note 2 2 2 6" xfId="23486" xr:uid="{00000000-0005-0000-0000-0000BF5B0000}"/>
    <cellStyle name="Note 2 2 2 6 2" xfId="23487" xr:uid="{00000000-0005-0000-0000-0000C05B0000}"/>
    <cellStyle name="Note 2 2 2 6 3" xfId="23488" xr:uid="{00000000-0005-0000-0000-0000C15B0000}"/>
    <cellStyle name="Note 2 2 2 7" xfId="23489" xr:uid="{00000000-0005-0000-0000-0000C25B0000}"/>
    <cellStyle name="Note 2 2 2 8" xfId="23490" xr:uid="{00000000-0005-0000-0000-0000C35B0000}"/>
    <cellStyle name="Note 2 2 2 8 2" xfId="23491" xr:uid="{00000000-0005-0000-0000-0000C45B0000}"/>
    <cellStyle name="Note 2 2 2 8 2 2" xfId="23492" xr:uid="{00000000-0005-0000-0000-0000C55B0000}"/>
    <cellStyle name="Note 2 2 2 8 3" xfId="23493" xr:uid="{00000000-0005-0000-0000-0000C65B0000}"/>
    <cellStyle name="Note 2 2 2 8 4" xfId="23494" xr:uid="{00000000-0005-0000-0000-0000C75B0000}"/>
    <cellStyle name="Note 2 2 2 8 5" xfId="23495" xr:uid="{00000000-0005-0000-0000-0000C85B0000}"/>
    <cellStyle name="Note 2 2 2 9" xfId="23496" xr:uid="{00000000-0005-0000-0000-0000C95B0000}"/>
    <cellStyle name="Note 2 2 2 9 2" xfId="23497" xr:uid="{00000000-0005-0000-0000-0000CA5B0000}"/>
    <cellStyle name="Note 2 2 2 9 2 2" xfId="23498" xr:uid="{00000000-0005-0000-0000-0000CB5B0000}"/>
    <cellStyle name="Note 2 2 2 9 3" xfId="23499" xr:uid="{00000000-0005-0000-0000-0000CC5B0000}"/>
    <cellStyle name="Note 2 2 3" xfId="23500" xr:uid="{00000000-0005-0000-0000-0000CD5B0000}"/>
    <cellStyle name="Note 2 2 3 10" xfId="23501" xr:uid="{00000000-0005-0000-0000-0000CE5B0000}"/>
    <cellStyle name="Note 2 2 3 10 2" xfId="23502" xr:uid="{00000000-0005-0000-0000-0000CF5B0000}"/>
    <cellStyle name="Note 2 2 3 10 2 2" xfId="23503" xr:uid="{00000000-0005-0000-0000-0000D05B0000}"/>
    <cellStyle name="Note 2 2 3 10 3" xfId="23504" xr:uid="{00000000-0005-0000-0000-0000D15B0000}"/>
    <cellStyle name="Note 2 2 3 11" xfId="23505" xr:uid="{00000000-0005-0000-0000-0000D25B0000}"/>
    <cellStyle name="Note 2 2 3 11 2" xfId="23506" xr:uid="{00000000-0005-0000-0000-0000D35B0000}"/>
    <cellStyle name="Note 2 2 3 12" xfId="23507" xr:uid="{00000000-0005-0000-0000-0000D45B0000}"/>
    <cellStyle name="Note 2 2 3 12 2" xfId="23508" xr:uid="{00000000-0005-0000-0000-0000D55B0000}"/>
    <cellStyle name="Note 2 2 3 13" xfId="23509" xr:uid="{00000000-0005-0000-0000-0000D65B0000}"/>
    <cellStyle name="Note 2 2 3 14" xfId="23510" xr:uid="{00000000-0005-0000-0000-0000D75B0000}"/>
    <cellStyle name="Note 2 2 3 15" xfId="23511" xr:uid="{00000000-0005-0000-0000-0000D85B0000}"/>
    <cellStyle name="Note 2 2 3 2" xfId="23512" xr:uid="{00000000-0005-0000-0000-0000D95B0000}"/>
    <cellStyle name="Note 2 2 3 2 2" xfId="23513" xr:uid="{00000000-0005-0000-0000-0000DA5B0000}"/>
    <cellStyle name="Note 2 2 3 2 2 2" xfId="23514" xr:uid="{00000000-0005-0000-0000-0000DB5B0000}"/>
    <cellStyle name="Note 2 2 3 2 2 3" xfId="23515" xr:uid="{00000000-0005-0000-0000-0000DC5B0000}"/>
    <cellStyle name="Note 2 2 3 2 2 3 2" xfId="23516" xr:uid="{00000000-0005-0000-0000-0000DD5B0000}"/>
    <cellStyle name="Note 2 2 3 2 2 3 3" xfId="23517" xr:uid="{00000000-0005-0000-0000-0000DE5B0000}"/>
    <cellStyle name="Note 2 2 3 2 2 4" xfId="23518" xr:uid="{00000000-0005-0000-0000-0000DF5B0000}"/>
    <cellStyle name="Note 2 2 3 2 2 4 2" xfId="23519" xr:uid="{00000000-0005-0000-0000-0000E05B0000}"/>
    <cellStyle name="Note 2 2 3 2 2 4 2 2" xfId="23520" xr:uid="{00000000-0005-0000-0000-0000E15B0000}"/>
    <cellStyle name="Note 2 2 3 2 2 4 3" xfId="23521" xr:uid="{00000000-0005-0000-0000-0000E25B0000}"/>
    <cellStyle name="Note 2 2 3 2 2 5" xfId="23522" xr:uid="{00000000-0005-0000-0000-0000E35B0000}"/>
    <cellStyle name="Note 2 2 3 2 2 5 2" xfId="23523" xr:uid="{00000000-0005-0000-0000-0000E45B0000}"/>
    <cellStyle name="Note 2 2 3 2 2 5 2 2" xfId="23524" xr:uid="{00000000-0005-0000-0000-0000E55B0000}"/>
    <cellStyle name="Note 2 2 3 2 2 5 3" xfId="23525" xr:uid="{00000000-0005-0000-0000-0000E65B0000}"/>
    <cellStyle name="Note 2 2 3 2 2 6" xfId="23526" xr:uid="{00000000-0005-0000-0000-0000E75B0000}"/>
    <cellStyle name="Note 2 2 3 2 2 6 2" xfId="23527" xr:uid="{00000000-0005-0000-0000-0000E85B0000}"/>
    <cellStyle name="Note 2 2 3 2 2 6 2 2" xfId="23528" xr:uid="{00000000-0005-0000-0000-0000E95B0000}"/>
    <cellStyle name="Note 2 2 3 2 2 6 3" xfId="23529" xr:uid="{00000000-0005-0000-0000-0000EA5B0000}"/>
    <cellStyle name="Note 2 2 3 2 2 7" xfId="23530" xr:uid="{00000000-0005-0000-0000-0000EB5B0000}"/>
    <cellStyle name="Note 2 2 3 2 2 7 2" xfId="23531" xr:uid="{00000000-0005-0000-0000-0000EC5B0000}"/>
    <cellStyle name="Note 2 2 3 2 2 8" xfId="23532" xr:uid="{00000000-0005-0000-0000-0000ED5B0000}"/>
    <cellStyle name="Note 2 2 3 2 2 8 2" xfId="23533" xr:uid="{00000000-0005-0000-0000-0000EE5B0000}"/>
    <cellStyle name="Note 2 2 3 2 2 9" xfId="23534" xr:uid="{00000000-0005-0000-0000-0000EF5B0000}"/>
    <cellStyle name="Note 2 2 3 2 3" xfId="23535" xr:uid="{00000000-0005-0000-0000-0000F05B0000}"/>
    <cellStyle name="Note 2 2 3 2 3 2" xfId="23536" xr:uid="{00000000-0005-0000-0000-0000F15B0000}"/>
    <cellStyle name="Note 2 2 3 2 3 3" xfId="23537" xr:uid="{00000000-0005-0000-0000-0000F25B0000}"/>
    <cellStyle name="Note 2 2 3 2 3 3 2" xfId="23538" xr:uid="{00000000-0005-0000-0000-0000F35B0000}"/>
    <cellStyle name="Note 2 2 3 2 3 3 3" xfId="23539" xr:uid="{00000000-0005-0000-0000-0000F45B0000}"/>
    <cellStyle name="Note 2 2 3 2 3 4" xfId="23540" xr:uid="{00000000-0005-0000-0000-0000F55B0000}"/>
    <cellStyle name="Note 2 2 3 2 3 4 2" xfId="23541" xr:uid="{00000000-0005-0000-0000-0000F65B0000}"/>
    <cellStyle name="Note 2 2 3 2 3 4 2 2" xfId="23542" xr:uid="{00000000-0005-0000-0000-0000F75B0000}"/>
    <cellStyle name="Note 2 2 3 2 3 4 3" xfId="23543" xr:uid="{00000000-0005-0000-0000-0000F85B0000}"/>
    <cellStyle name="Note 2 2 3 2 3 5" xfId="23544" xr:uid="{00000000-0005-0000-0000-0000F95B0000}"/>
    <cellStyle name="Note 2 2 3 2 3 5 2" xfId="23545" xr:uid="{00000000-0005-0000-0000-0000FA5B0000}"/>
    <cellStyle name="Note 2 2 3 2 3 5 2 2" xfId="23546" xr:uid="{00000000-0005-0000-0000-0000FB5B0000}"/>
    <cellStyle name="Note 2 2 3 2 3 5 3" xfId="23547" xr:uid="{00000000-0005-0000-0000-0000FC5B0000}"/>
    <cellStyle name="Note 2 2 3 2 3 6" xfId="23548" xr:uid="{00000000-0005-0000-0000-0000FD5B0000}"/>
    <cellStyle name="Note 2 2 3 2 3 6 2" xfId="23549" xr:uid="{00000000-0005-0000-0000-0000FE5B0000}"/>
    <cellStyle name="Note 2 2 3 2 3 6 2 2" xfId="23550" xr:uid="{00000000-0005-0000-0000-0000FF5B0000}"/>
    <cellStyle name="Note 2 2 3 2 3 6 3" xfId="23551" xr:uid="{00000000-0005-0000-0000-0000005C0000}"/>
    <cellStyle name="Note 2 2 3 2 3 7" xfId="23552" xr:uid="{00000000-0005-0000-0000-0000015C0000}"/>
    <cellStyle name="Note 2 2 3 2 3 7 2" xfId="23553" xr:uid="{00000000-0005-0000-0000-0000025C0000}"/>
    <cellStyle name="Note 2 2 3 2 3 8" xfId="23554" xr:uid="{00000000-0005-0000-0000-0000035C0000}"/>
    <cellStyle name="Note 2 2 3 2 3 8 2" xfId="23555" xr:uid="{00000000-0005-0000-0000-0000045C0000}"/>
    <cellStyle name="Note 2 2 3 2 3 9" xfId="23556" xr:uid="{00000000-0005-0000-0000-0000055C0000}"/>
    <cellStyle name="Note 2 2 3 2 4" xfId="23557" xr:uid="{00000000-0005-0000-0000-0000065C0000}"/>
    <cellStyle name="Note 2 2 3 2 4 2" xfId="23558" xr:uid="{00000000-0005-0000-0000-0000075C0000}"/>
    <cellStyle name="Note 2 2 3 2 4 3" xfId="23559" xr:uid="{00000000-0005-0000-0000-0000085C0000}"/>
    <cellStyle name="Note 2 2 3 2 4 3 2" xfId="23560" xr:uid="{00000000-0005-0000-0000-0000095C0000}"/>
    <cellStyle name="Note 2 2 3 2 4 3 2 2" xfId="23561" xr:uid="{00000000-0005-0000-0000-00000A5C0000}"/>
    <cellStyle name="Note 2 2 3 2 4 3 3" xfId="23562" xr:uid="{00000000-0005-0000-0000-00000B5C0000}"/>
    <cellStyle name="Note 2 2 3 2 4 4" xfId="23563" xr:uid="{00000000-0005-0000-0000-00000C5C0000}"/>
    <cellStyle name="Note 2 2 3 2 4 4 2" xfId="23564" xr:uid="{00000000-0005-0000-0000-00000D5C0000}"/>
    <cellStyle name="Note 2 2 3 2 4 4 2 2" xfId="23565" xr:uid="{00000000-0005-0000-0000-00000E5C0000}"/>
    <cellStyle name="Note 2 2 3 2 4 4 3" xfId="23566" xr:uid="{00000000-0005-0000-0000-00000F5C0000}"/>
    <cellStyle name="Note 2 2 3 2 4 5" xfId="23567" xr:uid="{00000000-0005-0000-0000-0000105C0000}"/>
    <cellStyle name="Note 2 2 3 2 4 5 2" xfId="23568" xr:uid="{00000000-0005-0000-0000-0000115C0000}"/>
    <cellStyle name="Note 2 2 3 2 4 5 2 2" xfId="23569" xr:uid="{00000000-0005-0000-0000-0000125C0000}"/>
    <cellStyle name="Note 2 2 3 2 4 5 3" xfId="23570" xr:uid="{00000000-0005-0000-0000-0000135C0000}"/>
    <cellStyle name="Note 2 2 3 2 4 6" xfId="23571" xr:uid="{00000000-0005-0000-0000-0000145C0000}"/>
    <cellStyle name="Note 2 2 3 2 4 6 2" xfId="23572" xr:uid="{00000000-0005-0000-0000-0000155C0000}"/>
    <cellStyle name="Note 2 2 3 2 4 7" xfId="23573" xr:uid="{00000000-0005-0000-0000-0000165C0000}"/>
    <cellStyle name="Note 2 2 3 2 4 7 2" xfId="23574" xr:uid="{00000000-0005-0000-0000-0000175C0000}"/>
    <cellStyle name="Note 2 2 3 2 4 8" xfId="23575" xr:uid="{00000000-0005-0000-0000-0000185C0000}"/>
    <cellStyle name="Note 2 2 3 2 4 9" xfId="23576" xr:uid="{00000000-0005-0000-0000-0000195C0000}"/>
    <cellStyle name="Note 2 2 3 2 5" xfId="23577" xr:uid="{00000000-0005-0000-0000-00001A5C0000}"/>
    <cellStyle name="Note 2 2 3 2 5 2" xfId="23578" xr:uid="{00000000-0005-0000-0000-00001B5C0000}"/>
    <cellStyle name="Note 2 2 3 2 5 3" xfId="23579" xr:uid="{00000000-0005-0000-0000-00001C5C0000}"/>
    <cellStyle name="Note 2 2 3 2 6" xfId="23580" xr:uid="{00000000-0005-0000-0000-00001D5C0000}"/>
    <cellStyle name="Note 2 2 3 2 6 2" xfId="23581" xr:uid="{00000000-0005-0000-0000-00001E5C0000}"/>
    <cellStyle name="Note 2 2 3 2 6 2 2" xfId="23582" xr:uid="{00000000-0005-0000-0000-00001F5C0000}"/>
    <cellStyle name="Note 2 2 3 2 6 2 2 2" xfId="23583" xr:uid="{00000000-0005-0000-0000-0000205C0000}"/>
    <cellStyle name="Note 2 2 3 2 6 2 3" xfId="23584" xr:uid="{00000000-0005-0000-0000-0000215C0000}"/>
    <cellStyle name="Note 2 2 3 2 6 3" xfId="23585" xr:uid="{00000000-0005-0000-0000-0000225C0000}"/>
    <cellStyle name="Note 2 2 3 2 6 3 2" xfId="23586" xr:uid="{00000000-0005-0000-0000-0000235C0000}"/>
    <cellStyle name="Note 2 2 3 2 6 3 2 2" xfId="23587" xr:uid="{00000000-0005-0000-0000-0000245C0000}"/>
    <cellStyle name="Note 2 2 3 2 6 3 3" xfId="23588" xr:uid="{00000000-0005-0000-0000-0000255C0000}"/>
    <cellStyle name="Note 2 2 3 2 6 4" xfId="23589" xr:uid="{00000000-0005-0000-0000-0000265C0000}"/>
    <cellStyle name="Note 2 2 3 2 6 4 2" xfId="23590" xr:uid="{00000000-0005-0000-0000-0000275C0000}"/>
    <cellStyle name="Note 2 2 3 2 6 4 2 2" xfId="23591" xr:uid="{00000000-0005-0000-0000-0000285C0000}"/>
    <cellStyle name="Note 2 2 3 2 6 4 3" xfId="23592" xr:uid="{00000000-0005-0000-0000-0000295C0000}"/>
    <cellStyle name="Note 2 2 3 2 6 5" xfId="23593" xr:uid="{00000000-0005-0000-0000-00002A5C0000}"/>
    <cellStyle name="Note 2 2 3 2 6 5 2" xfId="23594" xr:uid="{00000000-0005-0000-0000-00002B5C0000}"/>
    <cellStyle name="Note 2 2 3 2 6 6" xfId="23595" xr:uid="{00000000-0005-0000-0000-00002C5C0000}"/>
    <cellStyle name="Note 2 2 3 2 6 6 2" xfId="23596" xr:uid="{00000000-0005-0000-0000-00002D5C0000}"/>
    <cellStyle name="Note 2 2 3 2 6 7" xfId="23597" xr:uid="{00000000-0005-0000-0000-00002E5C0000}"/>
    <cellStyle name="Note 2 2 3 2 7" xfId="23598" xr:uid="{00000000-0005-0000-0000-00002F5C0000}"/>
    <cellStyle name="Note 2 2 3 2 7 2" xfId="23599" xr:uid="{00000000-0005-0000-0000-0000305C0000}"/>
    <cellStyle name="Note 2 2 3 2 7 2 2" xfId="23600" xr:uid="{00000000-0005-0000-0000-0000315C0000}"/>
    <cellStyle name="Note 2 2 3 2 7 3" xfId="23601" xr:uid="{00000000-0005-0000-0000-0000325C0000}"/>
    <cellStyle name="Note 2 2 3 2 8" xfId="23602" xr:uid="{00000000-0005-0000-0000-0000335C0000}"/>
    <cellStyle name="Note 2 2 3 2 8 2" xfId="23603" xr:uid="{00000000-0005-0000-0000-0000345C0000}"/>
    <cellStyle name="Note 2 2 3 2 8 2 2" xfId="23604" xr:uid="{00000000-0005-0000-0000-0000355C0000}"/>
    <cellStyle name="Note 2 2 3 2 8 3" xfId="23605" xr:uid="{00000000-0005-0000-0000-0000365C0000}"/>
    <cellStyle name="Note 2 2 3 3" xfId="23606" xr:uid="{00000000-0005-0000-0000-0000375C0000}"/>
    <cellStyle name="Note 2 2 3 3 10" xfId="23607" xr:uid="{00000000-0005-0000-0000-0000385C0000}"/>
    <cellStyle name="Note 2 2 3 3 2" xfId="23608" xr:uid="{00000000-0005-0000-0000-0000395C0000}"/>
    <cellStyle name="Note 2 2 3 3 2 2" xfId="23609" xr:uid="{00000000-0005-0000-0000-00003A5C0000}"/>
    <cellStyle name="Note 2 2 3 3 2 3" xfId="23610" xr:uid="{00000000-0005-0000-0000-00003B5C0000}"/>
    <cellStyle name="Note 2 2 3 3 2 3 2" xfId="23611" xr:uid="{00000000-0005-0000-0000-00003C5C0000}"/>
    <cellStyle name="Note 2 2 3 3 2 3 3" xfId="23612" xr:uid="{00000000-0005-0000-0000-00003D5C0000}"/>
    <cellStyle name="Note 2 2 3 3 2 4" xfId="23613" xr:uid="{00000000-0005-0000-0000-00003E5C0000}"/>
    <cellStyle name="Note 2 2 3 3 2 4 2" xfId="23614" xr:uid="{00000000-0005-0000-0000-00003F5C0000}"/>
    <cellStyle name="Note 2 2 3 3 2 4 2 2" xfId="23615" xr:uid="{00000000-0005-0000-0000-0000405C0000}"/>
    <cellStyle name="Note 2 2 3 3 2 4 3" xfId="23616" xr:uid="{00000000-0005-0000-0000-0000415C0000}"/>
    <cellStyle name="Note 2 2 3 3 2 5" xfId="23617" xr:uid="{00000000-0005-0000-0000-0000425C0000}"/>
    <cellStyle name="Note 2 2 3 3 2 5 2" xfId="23618" xr:uid="{00000000-0005-0000-0000-0000435C0000}"/>
    <cellStyle name="Note 2 2 3 3 2 5 2 2" xfId="23619" xr:uid="{00000000-0005-0000-0000-0000445C0000}"/>
    <cellStyle name="Note 2 2 3 3 2 5 3" xfId="23620" xr:uid="{00000000-0005-0000-0000-0000455C0000}"/>
    <cellStyle name="Note 2 2 3 3 2 6" xfId="23621" xr:uid="{00000000-0005-0000-0000-0000465C0000}"/>
    <cellStyle name="Note 2 2 3 3 2 6 2" xfId="23622" xr:uid="{00000000-0005-0000-0000-0000475C0000}"/>
    <cellStyle name="Note 2 2 3 3 2 6 2 2" xfId="23623" xr:uid="{00000000-0005-0000-0000-0000485C0000}"/>
    <cellStyle name="Note 2 2 3 3 2 6 3" xfId="23624" xr:uid="{00000000-0005-0000-0000-0000495C0000}"/>
    <cellStyle name="Note 2 2 3 3 2 7" xfId="23625" xr:uid="{00000000-0005-0000-0000-00004A5C0000}"/>
    <cellStyle name="Note 2 2 3 3 2 7 2" xfId="23626" xr:uid="{00000000-0005-0000-0000-00004B5C0000}"/>
    <cellStyle name="Note 2 2 3 3 2 8" xfId="23627" xr:uid="{00000000-0005-0000-0000-00004C5C0000}"/>
    <cellStyle name="Note 2 2 3 3 2 8 2" xfId="23628" xr:uid="{00000000-0005-0000-0000-00004D5C0000}"/>
    <cellStyle name="Note 2 2 3 3 2 9" xfId="23629" xr:uid="{00000000-0005-0000-0000-00004E5C0000}"/>
    <cellStyle name="Note 2 2 3 3 3" xfId="23630" xr:uid="{00000000-0005-0000-0000-00004F5C0000}"/>
    <cellStyle name="Note 2 2 3 3 4" xfId="23631" xr:uid="{00000000-0005-0000-0000-0000505C0000}"/>
    <cellStyle name="Note 2 2 3 3 4 2" xfId="23632" xr:uid="{00000000-0005-0000-0000-0000515C0000}"/>
    <cellStyle name="Note 2 2 3 3 4 3" xfId="23633" xr:uid="{00000000-0005-0000-0000-0000525C0000}"/>
    <cellStyle name="Note 2 2 3 3 5" xfId="23634" xr:uid="{00000000-0005-0000-0000-0000535C0000}"/>
    <cellStyle name="Note 2 2 3 3 5 2" xfId="23635" xr:uid="{00000000-0005-0000-0000-0000545C0000}"/>
    <cellStyle name="Note 2 2 3 3 5 2 2" xfId="23636" xr:uid="{00000000-0005-0000-0000-0000555C0000}"/>
    <cellStyle name="Note 2 2 3 3 5 3" xfId="23637" xr:uid="{00000000-0005-0000-0000-0000565C0000}"/>
    <cellStyle name="Note 2 2 3 3 6" xfId="23638" xr:uid="{00000000-0005-0000-0000-0000575C0000}"/>
    <cellStyle name="Note 2 2 3 3 6 2" xfId="23639" xr:uid="{00000000-0005-0000-0000-0000585C0000}"/>
    <cellStyle name="Note 2 2 3 3 6 2 2" xfId="23640" xr:uid="{00000000-0005-0000-0000-0000595C0000}"/>
    <cellStyle name="Note 2 2 3 3 6 3" xfId="23641" xr:uid="{00000000-0005-0000-0000-00005A5C0000}"/>
    <cellStyle name="Note 2 2 3 3 7" xfId="23642" xr:uid="{00000000-0005-0000-0000-00005B5C0000}"/>
    <cellStyle name="Note 2 2 3 3 7 2" xfId="23643" xr:uid="{00000000-0005-0000-0000-00005C5C0000}"/>
    <cellStyle name="Note 2 2 3 3 7 2 2" xfId="23644" xr:uid="{00000000-0005-0000-0000-00005D5C0000}"/>
    <cellStyle name="Note 2 2 3 3 7 3" xfId="23645" xr:uid="{00000000-0005-0000-0000-00005E5C0000}"/>
    <cellStyle name="Note 2 2 3 3 8" xfId="23646" xr:uid="{00000000-0005-0000-0000-00005F5C0000}"/>
    <cellStyle name="Note 2 2 3 3 8 2" xfId="23647" xr:uid="{00000000-0005-0000-0000-0000605C0000}"/>
    <cellStyle name="Note 2 2 3 3 9" xfId="23648" xr:uid="{00000000-0005-0000-0000-0000615C0000}"/>
    <cellStyle name="Note 2 2 3 3 9 2" xfId="23649" xr:uid="{00000000-0005-0000-0000-0000625C0000}"/>
    <cellStyle name="Note 2 2 3 4" xfId="23650" xr:uid="{00000000-0005-0000-0000-0000635C0000}"/>
    <cellStyle name="Note 2 2 3 4 2" xfId="23651" xr:uid="{00000000-0005-0000-0000-0000645C0000}"/>
    <cellStyle name="Note 2 2 3 4 2 10" xfId="23652" xr:uid="{00000000-0005-0000-0000-0000655C0000}"/>
    <cellStyle name="Note 2 2 3 4 2 2" xfId="23653" xr:uid="{00000000-0005-0000-0000-0000665C0000}"/>
    <cellStyle name="Note 2 2 3 4 2 3" xfId="23654" xr:uid="{00000000-0005-0000-0000-0000675C0000}"/>
    <cellStyle name="Note 2 2 3 4 2 4" xfId="23655" xr:uid="{00000000-0005-0000-0000-0000685C0000}"/>
    <cellStyle name="Note 2 2 3 4 2 4 2" xfId="23656" xr:uid="{00000000-0005-0000-0000-0000695C0000}"/>
    <cellStyle name="Note 2 2 3 4 2 4 2 2" xfId="23657" xr:uid="{00000000-0005-0000-0000-00006A5C0000}"/>
    <cellStyle name="Note 2 2 3 4 2 4 3" xfId="23658" xr:uid="{00000000-0005-0000-0000-00006B5C0000}"/>
    <cellStyle name="Note 2 2 3 4 2 5" xfId="23659" xr:uid="{00000000-0005-0000-0000-00006C5C0000}"/>
    <cellStyle name="Note 2 2 3 4 2 5 2" xfId="23660" xr:uid="{00000000-0005-0000-0000-00006D5C0000}"/>
    <cellStyle name="Note 2 2 3 4 2 5 2 2" xfId="23661" xr:uid="{00000000-0005-0000-0000-00006E5C0000}"/>
    <cellStyle name="Note 2 2 3 4 2 5 3" xfId="23662" xr:uid="{00000000-0005-0000-0000-00006F5C0000}"/>
    <cellStyle name="Note 2 2 3 4 2 6" xfId="23663" xr:uid="{00000000-0005-0000-0000-0000705C0000}"/>
    <cellStyle name="Note 2 2 3 4 2 6 2" xfId="23664" xr:uid="{00000000-0005-0000-0000-0000715C0000}"/>
    <cellStyle name="Note 2 2 3 4 2 6 2 2" xfId="23665" xr:uid="{00000000-0005-0000-0000-0000725C0000}"/>
    <cellStyle name="Note 2 2 3 4 2 6 3" xfId="23666" xr:uid="{00000000-0005-0000-0000-0000735C0000}"/>
    <cellStyle name="Note 2 2 3 4 2 7" xfId="23667" xr:uid="{00000000-0005-0000-0000-0000745C0000}"/>
    <cellStyle name="Note 2 2 3 4 2 7 2" xfId="23668" xr:uid="{00000000-0005-0000-0000-0000755C0000}"/>
    <cellStyle name="Note 2 2 3 4 2 8" xfId="23669" xr:uid="{00000000-0005-0000-0000-0000765C0000}"/>
    <cellStyle name="Note 2 2 3 4 2 8 2" xfId="23670" xr:uid="{00000000-0005-0000-0000-0000775C0000}"/>
    <cellStyle name="Note 2 2 3 4 2 9" xfId="23671" xr:uid="{00000000-0005-0000-0000-0000785C0000}"/>
    <cellStyle name="Note 2 2 3 4 3" xfId="23672" xr:uid="{00000000-0005-0000-0000-0000795C0000}"/>
    <cellStyle name="Note 2 2 3 4 4" xfId="23673" xr:uid="{00000000-0005-0000-0000-00007A5C0000}"/>
    <cellStyle name="Note 2 2 3 4 4 2" xfId="23674" xr:uid="{00000000-0005-0000-0000-00007B5C0000}"/>
    <cellStyle name="Note 2 2 3 4 4 2 2" xfId="23675" xr:uid="{00000000-0005-0000-0000-00007C5C0000}"/>
    <cellStyle name="Note 2 2 3 4 4 3" xfId="23676" xr:uid="{00000000-0005-0000-0000-00007D5C0000}"/>
    <cellStyle name="Note 2 2 3 4 5" xfId="23677" xr:uid="{00000000-0005-0000-0000-00007E5C0000}"/>
    <cellStyle name="Note 2 2 3 4 5 2" xfId="23678" xr:uid="{00000000-0005-0000-0000-00007F5C0000}"/>
    <cellStyle name="Note 2 2 3 4 5 2 2" xfId="23679" xr:uid="{00000000-0005-0000-0000-0000805C0000}"/>
    <cellStyle name="Note 2 2 3 4 5 3" xfId="23680" xr:uid="{00000000-0005-0000-0000-0000815C0000}"/>
    <cellStyle name="Note 2 2 3 5" xfId="23681" xr:uid="{00000000-0005-0000-0000-0000825C0000}"/>
    <cellStyle name="Note 2 2 3 5 2" xfId="23682" xr:uid="{00000000-0005-0000-0000-0000835C0000}"/>
    <cellStyle name="Note 2 2 3 5 3" xfId="23683" xr:uid="{00000000-0005-0000-0000-0000845C0000}"/>
    <cellStyle name="Note 2 2 3 5 3 2" xfId="23684" xr:uid="{00000000-0005-0000-0000-0000855C0000}"/>
    <cellStyle name="Note 2 2 3 5 3 3" xfId="23685" xr:uid="{00000000-0005-0000-0000-0000865C0000}"/>
    <cellStyle name="Note 2 2 3 5 4" xfId="23686" xr:uid="{00000000-0005-0000-0000-0000875C0000}"/>
    <cellStyle name="Note 2 2 3 5 4 2" xfId="23687" xr:uid="{00000000-0005-0000-0000-0000885C0000}"/>
    <cellStyle name="Note 2 2 3 5 4 2 2" xfId="23688" xr:uid="{00000000-0005-0000-0000-0000895C0000}"/>
    <cellStyle name="Note 2 2 3 5 4 3" xfId="23689" xr:uid="{00000000-0005-0000-0000-00008A5C0000}"/>
    <cellStyle name="Note 2 2 3 5 5" xfId="23690" xr:uid="{00000000-0005-0000-0000-00008B5C0000}"/>
    <cellStyle name="Note 2 2 3 5 5 2" xfId="23691" xr:uid="{00000000-0005-0000-0000-00008C5C0000}"/>
    <cellStyle name="Note 2 2 3 5 5 2 2" xfId="23692" xr:uid="{00000000-0005-0000-0000-00008D5C0000}"/>
    <cellStyle name="Note 2 2 3 5 5 3" xfId="23693" xr:uid="{00000000-0005-0000-0000-00008E5C0000}"/>
    <cellStyle name="Note 2 2 3 5 6" xfId="23694" xr:uid="{00000000-0005-0000-0000-00008F5C0000}"/>
    <cellStyle name="Note 2 2 3 5 6 2" xfId="23695" xr:uid="{00000000-0005-0000-0000-0000905C0000}"/>
    <cellStyle name="Note 2 2 3 5 6 2 2" xfId="23696" xr:uid="{00000000-0005-0000-0000-0000915C0000}"/>
    <cellStyle name="Note 2 2 3 5 6 3" xfId="23697" xr:uid="{00000000-0005-0000-0000-0000925C0000}"/>
    <cellStyle name="Note 2 2 3 5 7" xfId="23698" xr:uid="{00000000-0005-0000-0000-0000935C0000}"/>
    <cellStyle name="Note 2 2 3 5 7 2" xfId="23699" xr:uid="{00000000-0005-0000-0000-0000945C0000}"/>
    <cellStyle name="Note 2 2 3 5 8" xfId="23700" xr:uid="{00000000-0005-0000-0000-0000955C0000}"/>
    <cellStyle name="Note 2 2 3 5 8 2" xfId="23701" xr:uid="{00000000-0005-0000-0000-0000965C0000}"/>
    <cellStyle name="Note 2 2 3 5 9" xfId="23702" xr:uid="{00000000-0005-0000-0000-0000975C0000}"/>
    <cellStyle name="Note 2 2 3 6" xfId="23703" xr:uid="{00000000-0005-0000-0000-0000985C0000}"/>
    <cellStyle name="Note 2 2 3 6 2" xfId="23704" xr:uid="{00000000-0005-0000-0000-0000995C0000}"/>
    <cellStyle name="Note 2 2 3 6 3" xfId="23705" xr:uid="{00000000-0005-0000-0000-00009A5C0000}"/>
    <cellStyle name="Note 2 2 3 7" xfId="23706" xr:uid="{00000000-0005-0000-0000-00009B5C0000}"/>
    <cellStyle name="Note 2 2 3 8" xfId="23707" xr:uid="{00000000-0005-0000-0000-00009C5C0000}"/>
    <cellStyle name="Note 2 2 3 8 2" xfId="23708" xr:uid="{00000000-0005-0000-0000-00009D5C0000}"/>
    <cellStyle name="Note 2 2 3 8 2 2" xfId="23709" xr:uid="{00000000-0005-0000-0000-00009E5C0000}"/>
    <cellStyle name="Note 2 2 3 8 3" xfId="23710" xr:uid="{00000000-0005-0000-0000-00009F5C0000}"/>
    <cellStyle name="Note 2 2 3 8 4" xfId="23711" xr:uid="{00000000-0005-0000-0000-0000A05C0000}"/>
    <cellStyle name="Note 2 2 3 8 5" xfId="23712" xr:uid="{00000000-0005-0000-0000-0000A15C0000}"/>
    <cellStyle name="Note 2 2 3 9" xfId="23713" xr:uid="{00000000-0005-0000-0000-0000A25C0000}"/>
    <cellStyle name="Note 2 2 3 9 2" xfId="23714" xr:uid="{00000000-0005-0000-0000-0000A35C0000}"/>
    <cellStyle name="Note 2 2 3 9 2 2" xfId="23715" xr:uid="{00000000-0005-0000-0000-0000A45C0000}"/>
    <cellStyle name="Note 2 2 3 9 3" xfId="23716" xr:uid="{00000000-0005-0000-0000-0000A55C0000}"/>
    <cellStyle name="Note 2 2 4" xfId="23717" xr:uid="{00000000-0005-0000-0000-0000A65C0000}"/>
    <cellStyle name="Note 2 2 4 2" xfId="23718" xr:uid="{00000000-0005-0000-0000-0000A75C0000}"/>
    <cellStyle name="Note 2 2 4 2 2" xfId="23719" xr:uid="{00000000-0005-0000-0000-0000A85C0000}"/>
    <cellStyle name="Note 2 2 4 2 3" xfId="23720" xr:uid="{00000000-0005-0000-0000-0000A95C0000}"/>
    <cellStyle name="Note 2 2 4 2 3 2" xfId="23721" xr:uid="{00000000-0005-0000-0000-0000AA5C0000}"/>
    <cellStyle name="Note 2 2 4 2 3 3" xfId="23722" xr:uid="{00000000-0005-0000-0000-0000AB5C0000}"/>
    <cellStyle name="Note 2 2 4 2 4" xfId="23723" xr:uid="{00000000-0005-0000-0000-0000AC5C0000}"/>
    <cellStyle name="Note 2 2 4 2 4 2" xfId="23724" xr:uid="{00000000-0005-0000-0000-0000AD5C0000}"/>
    <cellStyle name="Note 2 2 4 2 4 2 2" xfId="23725" xr:uid="{00000000-0005-0000-0000-0000AE5C0000}"/>
    <cellStyle name="Note 2 2 4 2 4 3" xfId="23726" xr:uid="{00000000-0005-0000-0000-0000AF5C0000}"/>
    <cellStyle name="Note 2 2 4 2 5" xfId="23727" xr:uid="{00000000-0005-0000-0000-0000B05C0000}"/>
    <cellStyle name="Note 2 2 4 2 5 2" xfId="23728" xr:uid="{00000000-0005-0000-0000-0000B15C0000}"/>
    <cellStyle name="Note 2 2 4 2 5 2 2" xfId="23729" xr:uid="{00000000-0005-0000-0000-0000B25C0000}"/>
    <cellStyle name="Note 2 2 4 2 5 3" xfId="23730" xr:uid="{00000000-0005-0000-0000-0000B35C0000}"/>
    <cellStyle name="Note 2 2 4 2 6" xfId="23731" xr:uid="{00000000-0005-0000-0000-0000B45C0000}"/>
    <cellStyle name="Note 2 2 4 2 6 2" xfId="23732" xr:uid="{00000000-0005-0000-0000-0000B55C0000}"/>
    <cellStyle name="Note 2 2 4 2 6 2 2" xfId="23733" xr:uid="{00000000-0005-0000-0000-0000B65C0000}"/>
    <cellStyle name="Note 2 2 4 2 6 3" xfId="23734" xr:uid="{00000000-0005-0000-0000-0000B75C0000}"/>
    <cellStyle name="Note 2 2 4 2 7" xfId="23735" xr:uid="{00000000-0005-0000-0000-0000B85C0000}"/>
    <cellStyle name="Note 2 2 4 2 7 2" xfId="23736" xr:uid="{00000000-0005-0000-0000-0000B95C0000}"/>
    <cellStyle name="Note 2 2 4 2 8" xfId="23737" xr:uid="{00000000-0005-0000-0000-0000BA5C0000}"/>
    <cellStyle name="Note 2 2 4 2 8 2" xfId="23738" xr:uid="{00000000-0005-0000-0000-0000BB5C0000}"/>
    <cellStyle name="Note 2 2 4 2 9" xfId="23739" xr:uid="{00000000-0005-0000-0000-0000BC5C0000}"/>
    <cellStyle name="Note 2 2 4 3" xfId="23740" xr:uid="{00000000-0005-0000-0000-0000BD5C0000}"/>
    <cellStyle name="Note 2 2 4 3 2" xfId="23741" xr:uid="{00000000-0005-0000-0000-0000BE5C0000}"/>
    <cellStyle name="Note 2 2 4 3 3" xfId="23742" xr:uid="{00000000-0005-0000-0000-0000BF5C0000}"/>
    <cellStyle name="Note 2 2 4 3 3 2" xfId="23743" xr:uid="{00000000-0005-0000-0000-0000C05C0000}"/>
    <cellStyle name="Note 2 2 4 3 3 3" xfId="23744" xr:uid="{00000000-0005-0000-0000-0000C15C0000}"/>
    <cellStyle name="Note 2 2 4 3 4" xfId="23745" xr:uid="{00000000-0005-0000-0000-0000C25C0000}"/>
    <cellStyle name="Note 2 2 4 3 4 2" xfId="23746" xr:uid="{00000000-0005-0000-0000-0000C35C0000}"/>
    <cellStyle name="Note 2 2 4 3 4 2 2" xfId="23747" xr:uid="{00000000-0005-0000-0000-0000C45C0000}"/>
    <cellStyle name="Note 2 2 4 3 4 3" xfId="23748" xr:uid="{00000000-0005-0000-0000-0000C55C0000}"/>
    <cellStyle name="Note 2 2 4 3 5" xfId="23749" xr:uid="{00000000-0005-0000-0000-0000C65C0000}"/>
    <cellStyle name="Note 2 2 4 3 5 2" xfId="23750" xr:uid="{00000000-0005-0000-0000-0000C75C0000}"/>
    <cellStyle name="Note 2 2 4 3 5 2 2" xfId="23751" xr:uid="{00000000-0005-0000-0000-0000C85C0000}"/>
    <cellStyle name="Note 2 2 4 3 5 3" xfId="23752" xr:uid="{00000000-0005-0000-0000-0000C95C0000}"/>
    <cellStyle name="Note 2 2 4 3 6" xfId="23753" xr:uid="{00000000-0005-0000-0000-0000CA5C0000}"/>
    <cellStyle name="Note 2 2 4 3 6 2" xfId="23754" xr:uid="{00000000-0005-0000-0000-0000CB5C0000}"/>
    <cellStyle name="Note 2 2 4 3 6 2 2" xfId="23755" xr:uid="{00000000-0005-0000-0000-0000CC5C0000}"/>
    <cellStyle name="Note 2 2 4 3 6 3" xfId="23756" xr:uid="{00000000-0005-0000-0000-0000CD5C0000}"/>
    <cellStyle name="Note 2 2 4 3 7" xfId="23757" xr:uid="{00000000-0005-0000-0000-0000CE5C0000}"/>
    <cellStyle name="Note 2 2 4 3 7 2" xfId="23758" xr:uid="{00000000-0005-0000-0000-0000CF5C0000}"/>
    <cellStyle name="Note 2 2 4 3 8" xfId="23759" xr:uid="{00000000-0005-0000-0000-0000D05C0000}"/>
    <cellStyle name="Note 2 2 4 3 8 2" xfId="23760" xr:uid="{00000000-0005-0000-0000-0000D15C0000}"/>
    <cellStyle name="Note 2 2 4 3 9" xfId="23761" xr:uid="{00000000-0005-0000-0000-0000D25C0000}"/>
    <cellStyle name="Note 2 2 4 4" xfId="23762" xr:uid="{00000000-0005-0000-0000-0000D35C0000}"/>
    <cellStyle name="Note 2 2 4 4 2" xfId="23763" xr:uid="{00000000-0005-0000-0000-0000D45C0000}"/>
    <cellStyle name="Note 2 2 4 4 3" xfId="23764" xr:uid="{00000000-0005-0000-0000-0000D55C0000}"/>
    <cellStyle name="Note 2 2 4 4 3 2" xfId="23765" xr:uid="{00000000-0005-0000-0000-0000D65C0000}"/>
    <cellStyle name="Note 2 2 4 4 3 2 2" xfId="23766" xr:uid="{00000000-0005-0000-0000-0000D75C0000}"/>
    <cellStyle name="Note 2 2 4 4 3 3" xfId="23767" xr:uid="{00000000-0005-0000-0000-0000D85C0000}"/>
    <cellStyle name="Note 2 2 4 4 4" xfId="23768" xr:uid="{00000000-0005-0000-0000-0000D95C0000}"/>
    <cellStyle name="Note 2 2 4 4 4 2" xfId="23769" xr:uid="{00000000-0005-0000-0000-0000DA5C0000}"/>
    <cellStyle name="Note 2 2 4 4 4 2 2" xfId="23770" xr:uid="{00000000-0005-0000-0000-0000DB5C0000}"/>
    <cellStyle name="Note 2 2 4 4 4 3" xfId="23771" xr:uid="{00000000-0005-0000-0000-0000DC5C0000}"/>
    <cellStyle name="Note 2 2 4 4 5" xfId="23772" xr:uid="{00000000-0005-0000-0000-0000DD5C0000}"/>
    <cellStyle name="Note 2 2 4 4 5 2" xfId="23773" xr:uid="{00000000-0005-0000-0000-0000DE5C0000}"/>
    <cellStyle name="Note 2 2 4 4 5 2 2" xfId="23774" xr:uid="{00000000-0005-0000-0000-0000DF5C0000}"/>
    <cellStyle name="Note 2 2 4 4 5 3" xfId="23775" xr:uid="{00000000-0005-0000-0000-0000E05C0000}"/>
    <cellStyle name="Note 2 2 4 4 6" xfId="23776" xr:uid="{00000000-0005-0000-0000-0000E15C0000}"/>
    <cellStyle name="Note 2 2 4 4 6 2" xfId="23777" xr:uid="{00000000-0005-0000-0000-0000E25C0000}"/>
    <cellStyle name="Note 2 2 4 4 7" xfId="23778" xr:uid="{00000000-0005-0000-0000-0000E35C0000}"/>
    <cellStyle name="Note 2 2 4 4 7 2" xfId="23779" xr:uid="{00000000-0005-0000-0000-0000E45C0000}"/>
    <cellStyle name="Note 2 2 4 4 8" xfId="23780" xr:uid="{00000000-0005-0000-0000-0000E55C0000}"/>
    <cellStyle name="Note 2 2 4 4 9" xfId="23781" xr:uid="{00000000-0005-0000-0000-0000E65C0000}"/>
    <cellStyle name="Note 2 2 4 5" xfId="23782" xr:uid="{00000000-0005-0000-0000-0000E75C0000}"/>
    <cellStyle name="Note 2 2 4 5 2" xfId="23783" xr:uid="{00000000-0005-0000-0000-0000E85C0000}"/>
    <cellStyle name="Note 2 2 4 5 3" xfId="23784" xr:uid="{00000000-0005-0000-0000-0000E95C0000}"/>
    <cellStyle name="Note 2 2 4 6" xfId="23785" xr:uid="{00000000-0005-0000-0000-0000EA5C0000}"/>
    <cellStyle name="Note 2 2 4 6 2" xfId="23786" xr:uid="{00000000-0005-0000-0000-0000EB5C0000}"/>
    <cellStyle name="Note 2 2 4 6 2 2" xfId="23787" xr:uid="{00000000-0005-0000-0000-0000EC5C0000}"/>
    <cellStyle name="Note 2 2 4 6 2 2 2" xfId="23788" xr:uid="{00000000-0005-0000-0000-0000ED5C0000}"/>
    <cellStyle name="Note 2 2 4 6 2 3" xfId="23789" xr:uid="{00000000-0005-0000-0000-0000EE5C0000}"/>
    <cellStyle name="Note 2 2 4 6 3" xfId="23790" xr:uid="{00000000-0005-0000-0000-0000EF5C0000}"/>
    <cellStyle name="Note 2 2 4 6 3 2" xfId="23791" xr:uid="{00000000-0005-0000-0000-0000F05C0000}"/>
    <cellStyle name="Note 2 2 4 6 3 2 2" xfId="23792" xr:uid="{00000000-0005-0000-0000-0000F15C0000}"/>
    <cellStyle name="Note 2 2 4 6 3 3" xfId="23793" xr:uid="{00000000-0005-0000-0000-0000F25C0000}"/>
    <cellStyle name="Note 2 2 4 6 4" xfId="23794" xr:uid="{00000000-0005-0000-0000-0000F35C0000}"/>
    <cellStyle name="Note 2 2 4 6 4 2" xfId="23795" xr:uid="{00000000-0005-0000-0000-0000F45C0000}"/>
    <cellStyle name="Note 2 2 4 6 4 2 2" xfId="23796" xr:uid="{00000000-0005-0000-0000-0000F55C0000}"/>
    <cellStyle name="Note 2 2 4 6 4 3" xfId="23797" xr:uid="{00000000-0005-0000-0000-0000F65C0000}"/>
    <cellStyle name="Note 2 2 4 6 5" xfId="23798" xr:uid="{00000000-0005-0000-0000-0000F75C0000}"/>
    <cellStyle name="Note 2 2 4 6 5 2" xfId="23799" xr:uid="{00000000-0005-0000-0000-0000F85C0000}"/>
    <cellStyle name="Note 2 2 4 6 6" xfId="23800" xr:uid="{00000000-0005-0000-0000-0000F95C0000}"/>
    <cellStyle name="Note 2 2 4 6 6 2" xfId="23801" xr:uid="{00000000-0005-0000-0000-0000FA5C0000}"/>
    <cellStyle name="Note 2 2 4 6 7" xfId="23802" xr:uid="{00000000-0005-0000-0000-0000FB5C0000}"/>
    <cellStyle name="Note 2 2 4 7" xfId="23803" xr:uid="{00000000-0005-0000-0000-0000FC5C0000}"/>
    <cellStyle name="Note 2 2 4 7 2" xfId="23804" xr:uid="{00000000-0005-0000-0000-0000FD5C0000}"/>
    <cellStyle name="Note 2 2 4 7 2 2" xfId="23805" xr:uid="{00000000-0005-0000-0000-0000FE5C0000}"/>
    <cellStyle name="Note 2 2 4 7 3" xfId="23806" xr:uid="{00000000-0005-0000-0000-0000FF5C0000}"/>
    <cellStyle name="Note 2 2 4 8" xfId="23807" xr:uid="{00000000-0005-0000-0000-0000005D0000}"/>
    <cellStyle name="Note 2 2 4 8 2" xfId="23808" xr:uid="{00000000-0005-0000-0000-0000015D0000}"/>
    <cellStyle name="Note 2 2 4 8 2 2" xfId="23809" xr:uid="{00000000-0005-0000-0000-0000025D0000}"/>
    <cellStyle name="Note 2 2 4 8 3" xfId="23810" xr:uid="{00000000-0005-0000-0000-0000035D0000}"/>
    <cellStyle name="Note 2 2 5" xfId="23811" xr:uid="{00000000-0005-0000-0000-0000045D0000}"/>
    <cellStyle name="Note 2 2 5 10" xfId="23812" xr:uid="{00000000-0005-0000-0000-0000055D0000}"/>
    <cellStyle name="Note 2 2 5 2" xfId="23813" xr:uid="{00000000-0005-0000-0000-0000065D0000}"/>
    <cellStyle name="Note 2 2 5 2 2" xfId="23814" xr:uid="{00000000-0005-0000-0000-0000075D0000}"/>
    <cellStyle name="Note 2 2 5 2 3" xfId="23815" xr:uid="{00000000-0005-0000-0000-0000085D0000}"/>
    <cellStyle name="Note 2 2 5 2 3 2" xfId="23816" xr:uid="{00000000-0005-0000-0000-0000095D0000}"/>
    <cellStyle name="Note 2 2 5 2 3 3" xfId="23817" xr:uid="{00000000-0005-0000-0000-00000A5D0000}"/>
    <cellStyle name="Note 2 2 5 2 4" xfId="23818" xr:uid="{00000000-0005-0000-0000-00000B5D0000}"/>
    <cellStyle name="Note 2 2 5 2 4 2" xfId="23819" xr:uid="{00000000-0005-0000-0000-00000C5D0000}"/>
    <cellStyle name="Note 2 2 5 2 4 2 2" xfId="23820" xr:uid="{00000000-0005-0000-0000-00000D5D0000}"/>
    <cellStyle name="Note 2 2 5 2 4 3" xfId="23821" xr:uid="{00000000-0005-0000-0000-00000E5D0000}"/>
    <cellStyle name="Note 2 2 5 2 5" xfId="23822" xr:uid="{00000000-0005-0000-0000-00000F5D0000}"/>
    <cellStyle name="Note 2 2 5 2 5 2" xfId="23823" xr:uid="{00000000-0005-0000-0000-0000105D0000}"/>
    <cellStyle name="Note 2 2 5 2 5 2 2" xfId="23824" xr:uid="{00000000-0005-0000-0000-0000115D0000}"/>
    <cellStyle name="Note 2 2 5 2 5 3" xfId="23825" xr:uid="{00000000-0005-0000-0000-0000125D0000}"/>
    <cellStyle name="Note 2 2 5 2 6" xfId="23826" xr:uid="{00000000-0005-0000-0000-0000135D0000}"/>
    <cellStyle name="Note 2 2 5 2 6 2" xfId="23827" xr:uid="{00000000-0005-0000-0000-0000145D0000}"/>
    <cellStyle name="Note 2 2 5 2 6 2 2" xfId="23828" xr:uid="{00000000-0005-0000-0000-0000155D0000}"/>
    <cellStyle name="Note 2 2 5 2 6 3" xfId="23829" xr:uid="{00000000-0005-0000-0000-0000165D0000}"/>
    <cellStyle name="Note 2 2 5 2 7" xfId="23830" xr:uid="{00000000-0005-0000-0000-0000175D0000}"/>
    <cellStyle name="Note 2 2 5 2 7 2" xfId="23831" xr:uid="{00000000-0005-0000-0000-0000185D0000}"/>
    <cellStyle name="Note 2 2 5 2 8" xfId="23832" xr:uid="{00000000-0005-0000-0000-0000195D0000}"/>
    <cellStyle name="Note 2 2 5 2 8 2" xfId="23833" xr:uid="{00000000-0005-0000-0000-00001A5D0000}"/>
    <cellStyle name="Note 2 2 5 2 9" xfId="23834" xr:uid="{00000000-0005-0000-0000-00001B5D0000}"/>
    <cellStyle name="Note 2 2 5 3" xfId="23835" xr:uid="{00000000-0005-0000-0000-00001C5D0000}"/>
    <cellStyle name="Note 2 2 5 4" xfId="23836" xr:uid="{00000000-0005-0000-0000-00001D5D0000}"/>
    <cellStyle name="Note 2 2 5 4 2" xfId="23837" xr:uid="{00000000-0005-0000-0000-00001E5D0000}"/>
    <cellStyle name="Note 2 2 5 4 3" xfId="23838" xr:uid="{00000000-0005-0000-0000-00001F5D0000}"/>
    <cellStyle name="Note 2 2 5 5" xfId="23839" xr:uid="{00000000-0005-0000-0000-0000205D0000}"/>
    <cellStyle name="Note 2 2 5 5 2" xfId="23840" xr:uid="{00000000-0005-0000-0000-0000215D0000}"/>
    <cellStyle name="Note 2 2 5 5 2 2" xfId="23841" xr:uid="{00000000-0005-0000-0000-0000225D0000}"/>
    <cellStyle name="Note 2 2 5 5 3" xfId="23842" xr:uid="{00000000-0005-0000-0000-0000235D0000}"/>
    <cellStyle name="Note 2 2 5 6" xfId="23843" xr:uid="{00000000-0005-0000-0000-0000245D0000}"/>
    <cellStyle name="Note 2 2 5 6 2" xfId="23844" xr:uid="{00000000-0005-0000-0000-0000255D0000}"/>
    <cellStyle name="Note 2 2 5 6 2 2" xfId="23845" xr:uid="{00000000-0005-0000-0000-0000265D0000}"/>
    <cellStyle name="Note 2 2 5 6 3" xfId="23846" xr:uid="{00000000-0005-0000-0000-0000275D0000}"/>
    <cellStyle name="Note 2 2 5 7" xfId="23847" xr:uid="{00000000-0005-0000-0000-0000285D0000}"/>
    <cellStyle name="Note 2 2 5 7 2" xfId="23848" xr:uid="{00000000-0005-0000-0000-0000295D0000}"/>
    <cellStyle name="Note 2 2 5 7 2 2" xfId="23849" xr:uid="{00000000-0005-0000-0000-00002A5D0000}"/>
    <cellStyle name="Note 2 2 5 7 3" xfId="23850" xr:uid="{00000000-0005-0000-0000-00002B5D0000}"/>
    <cellStyle name="Note 2 2 5 8" xfId="23851" xr:uid="{00000000-0005-0000-0000-00002C5D0000}"/>
    <cellStyle name="Note 2 2 5 8 2" xfId="23852" xr:uid="{00000000-0005-0000-0000-00002D5D0000}"/>
    <cellStyle name="Note 2 2 5 9" xfId="23853" xr:uid="{00000000-0005-0000-0000-00002E5D0000}"/>
    <cellStyle name="Note 2 2 5 9 2" xfId="23854" xr:uid="{00000000-0005-0000-0000-00002F5D0000}"/>
    <cellStyle name="Note 2 2 6" xfId="23855" xr:uid="{00000000-0005-0000-0000-0000305D0000}"/>
    <cellStyle name="Note 2 2 6 2" xfId="23856" xr:uid="{00000000-0005-0000-0000-0000315D0000}"/>
    <cellStyle name="Note 2 2 6 2 10" xfId="23857" xr:uid="{00000000-0005-0000-0000-0000325D0000}"/>
    <cellStyle name="Note 2 2 6 2 2" xfId="23858" xr:uid="{00000000-0005-0000-0000-0000335D0000}"/>
    <cellStyle name="Note 2 2 6 2 3" xfId="23859" xr:uid="{00000000-0005-0000-0000-0000345D0000}"/>
    <cellStyle name="Note 2 2 6 2 4" xfId="23860" xr:uid="{00000000-0005-0000-0000-0000355D0000}"/>
    <cellStyle name="Note 2 2 6 2 4 2" xfId="23861" xr:uid="{00000000-0005-0000-0000-0000365D0000}"/>
    <cellStyle name="Note 2 2 6 2 4 2 2" xfId="23862" xr:uid="{00000000-0005-0000-0000-0000375D0000}"/>
    <cellStyle name="Note 2 2 6 2 4 3" xfId="23863" xr:uid="{00000000-0005-0000-0000-0000385D0000}"/>
    <cellStyle name="Note 2 2 6 2 5" xfId="23864" xr:uid="{00000000-0005-0000-0000-0000395D0000}"/>
    <cellStyle name="Note 2 2 6 2 5 2" xfId="23865" xr:uid="{00000000-0005-0000-0000-00003A5D0000}"/>
    <cellStyle name="Note 2 2 6 2 5 2 2" xfId="23866" xr:uid="{00000000-0005-0000-0000-00003B5D0000}"/>
    <cellStyle name="Note 2 2 6 2 5 3" xfId="23867" xr:uid="{00000000-0005-0000-0000-00003C5D0000}"/>
    <cellStyle name="Note 2 2 6 2 6" xfId="23868" xr:uid="{00000000-0005-0000-0000-00003D5D0000}"/>
    <cellStyle name="Note 2 2 6 2 6 2" xfId="23869" xr:uid="{00000000-0005-0000-0000-00003E5D0000}"/>
    <cellStyle name="Note 2 2 6 2 6 2 2" xfId="23870" xr:uid="{00000000-0005-0000-0000-00003F5D0000}"/>
    <cellStyle name="Note 2 2 6 2 6 3" xfId="23871" xr:uid="{00000000-0005-0000-0000-0000405D0000}"/>
    <cellStyle name="Note 2 2 6 2 7" xfId="23872" xr:uid="{00000000-0005-0000-0000-0000415D0000}"/>
    <cellStyle name="Note 2 2 6 2 7 2" xfId="23873" xr:uid="{00000000-0005-0000-0000-0000425D0000}"/>
    <cellStyle name="Note 2 2 6 2 8" xfId="23874" xr:uid="{00000000-0005-0000-0000-0000435D0000}"/>
    <cellStyle name="Note 2 2 6 2 8 2" xfId="23875" xr:uid="{00000000-0005-0000-0000-0000445D0000}"/>
    <cellStyle name="Note 2 2 6 2 9" xfId="23876" xr:uid="{00000000-0005-0000-0000-0000455D0000}"/>
    <cellStyle name="Note 2 2 6 3" xfId="23877" xr:uid="{00000000-0005-0000-0000-0000465D0000}"/>
    <cellStyle name="Note 2 2 6 4" xfId="23878" xr:uid="{00000000-0005-0000-0000-0000475D0000}"/>
    <cellStyle name="Note 2 2 6 4 2" xfId="23879" xr:uid="{00000000-0005-0000-0000-0000485D0000}"/>
    <cellStyle name="Note 2 2 6 4 2 2" xfId="23880" xr:uid="{00000000-0005-0000-0000-0000495D0000}"/>
    <cellStyle name="Note 2 2 6 4 3" xfId="23881" xr:uid="{00000000-0005-0000-0000-00004A5D0000}"/>
    <cellStyle name="Note 2 2 6 5" xfId="23882" xr:uid="{00000000-0005-0000-0000-00004B5D0000}"/>
    <cellStyle name="Note 2 2 6 5 2" xfId="23883" xr:uid="{00000000-0005-0000-0000-00004C5D0000}"/>
    <cellStyle name="Note 2 2 6 5 2 2" xfId="23884" xr:uid="{00000000-0005-0000-0000-00004D5D0000}"/>
    <cellStyle name="Note 2 2 6 5 3" xfId="23885" xr:uid="{00000000-0005-0000-0000-00004E5D0000}"/>
    <cellStyle name="Note 2 2 7" xfId="23886" xr:uid="{00000000-0005-0000-0000-00004F5D0000}"/>
    <cellStyle name="Note 2 2 7 2" xfId="23887" xr:uid="{00000000-0005-0000-0000-0000505D0000}"/>
    <cellStyle name="Note 2 2 7 3" xfId="23888" xr:uid="{00000000-0005-0000-0000-0000515D0000}"/>
    <cellStyle name="Note 2 2 7 3 2" xfId="23889" xr:uid="{00000000-0005-0000-0000-0000525D0000}"/>
    <cellStyle name="Note 2 2 7 3 3" xfId="23890" xr:uid="{00000000-0005-0000-0000-0000535D0000}"/>
    <cellStyle name="Note 2 2 7 4" xfId="23891" xr:uid="{00000000-0005-0000-0000-0000545D0000}"/>
    <cellStyle name="Note 2 2 7 4 2" xfId="23892" xr:uid="{00000000-0005-0000-0000-0000555D0000}"/>
    <cellStyle name="Note 2 2 7 4 2 2" xfId="23893" xr:uid="{00000000-0005-0000-0000-0000565D0000}"/>
    <cellStyle name="Note 2 2 7 4 3" xfId="23894" xr:uid="{00000000-0005-0000-0000-0000575D0000}"/>
    <cellStyle name="Note 2 2 7 5" xfId="23895" xr:uid="{00000000-0005-0000-0000-0000585D0000}"/>
    <cellStyle name="Note 2 2 7 5 2" xfId="23896" xr:uid="{00000000-0005-0000-0000-0000595D0000}"/>
    <cellStyle name="Note 2 2 7 5 2 2" xfId="23897" xr:uid="{00000000-0005-0000-0000-00005A5D0000}"/>
    <cellStyle name="Note 2 2 7 5 3" xfId="23898" xr:uid="{00000000-0005-0000-0000-00005B5D0000}"/>
    <cellStyle name="Note 2 2 7 6" xfId="23899" xr:uid="{00000000-0005-0000-0000-00005C5D0000}"/>
    <cellStyle name="Note 2 2 7 6 2" xfId="23900" xr:uid="{00000000-0005-0000-0000-00005D5D0000}"/>
    <cellStyle name="Note 2 2 7 6 2 2" xfId="23901" xr:uid="{00000000-0005-0000-0000-00005E5D0000}"/>
    <cellStyle name="Note 2 2 7 6 3" xfId="23902" xr:uid="{00000000-0005-0000-0000-00005F5D0000}"/>
    <cellStyle name="Note 2 2 7 7" xfId="23903" xr:uid="{00000000-0005-0000-0000-0000605D0000}"/>
    <cellStyle name="Note 2 2 7 7 2" xfId="23904" xr:uid="{00000000-0005-0000-0000-0000615D0000}"/>
    <cellStyle name="Note 2 2 7 8" xfId="23905" xr:uid="{00000000-0005-0000-0000-0000625D0000}"/>
    <cellStyle name="Note 2 2 7 8 2" xfId="23906" xr:uid="{00000000-0005-0000-0000-0000635D0000}"/>
    <cellStyle name="Note 2 2 7 9" xfId="23907" xr:uid="{00000000-0005-0000-0000-0000645D0000}"/>
    <cellStyle name="Note 2 2 8" xfId="23908" xr:uid="{00000000-0005-0000-0000-0000655D0000}"/>
    <cellStyle name="Note 2 2 8 2" xfId="23909" xr:uid="{00000000-0005-0000-0000-0000665D0000}"/>
    <cellStyle name="Note 2 2 8 3" xfId="23910" xr:uid="{00000000-0005-0000-0000-0000675D0000}"/>
    <cellStyle name="Note 2 2 8 4" xfId="23911" xr:uid="{00000000-0005-0000-0000-0000685D0000}"/>
    <cellStyle name="Note 2 2 8 5" xfId="23912" xr:uid="{00000000-0005-0000-0000-0000695D0000}"/>
    <cellStyle name="Note 2 2 8 5 2" xfId="23913" xr:uid="{00000000-0005-0000-0000-00006A5D0000}"/>
    <cellStyle name="Note 2 2 8 6" xfId="23914" xr:uid="{00000000-0005-0000-0000-00006B5D0000}"/>
    <cellStyle name="Note 2 2 8 7" xfId="23915" xr:uid="{00000000-0005-0000-0000-00006C5D0000}"/>
    <cellStyle name="Note 2 2 9" xfId="23916" xr:uid="{00000000-0005-0000-0000-00006D5D0000}"/>
    <cellStyle name="Note 2 20" xfId="23917" xr:uid="{00000000-0005-0000-0000-00006E5D0000}"/>
    <cellStyle name="Note 2 21" xfId="23918" xr:uid="{00000000-0005-0000-0000-00006F5D0000}"/>
    <cellStyle name="Note 2 3" xfId="23919" xr:uid="{00000000-0005-0000-0000-0000705D0000}"/>
    <cellStyle name="Note 2 3 10" xfId="23920" xr:uid="{00000000-0005-0000-0000-0000715D0000}"/>
    <cellStyle name="Note 2 3 10 2" xfId="23921" xr:uid="{00000000-0005-0000-0000-0000725D0000}"/>
    <cellStyle name="Note 2 3 10 2 2" xfId="23922" xr:uid="{00000000-0005-0000-0000-0000735D0000}"/>
    <cellStyle name="Note 2 3 10 3" xfId="23923" xr:uid="{00000000-0005-0000-0000-0000745D0000}"/>
    <cellStyle name="Note 2 3 10 4" xfId="23924" xr:uid="{00000000-0005-0000-0000-0000755D0000}"/>
    <cellStyle name="Note 2 3 10 5" xfId="23925" xr:uid="{00000000-0005-0000-0000-0000765D0000}"/>
    <cellStyle name="Note 2 3 11" xfId="23926" xr:uid="{00000000-0005-0000-0000-0000775D0000}"/>
    <cellStyle name="Note 2 3 11 2" xfId="23927" xr:uid="{00000000-0005-0000-0000-0000785D0000}"/>
    <cellStyle name="Note 2 3 11 2 2" xfId="23928" xr:uid="{00000000-0005-0000-0000-0000795D0000}"/>
    <cellStyle name="Note 2 3 11 3" xfId="23929" xr:uid="{00000000-0005-0000-0000-00007A5D0000}"/>
    <cellStyle name="Note 2 3 12" xfId="23930" xr:uid="{00000000-0005-0000-0000-00007B5D0000}"/>
    <cellStyle name="Note 2 3 12 2" xfId="23931" xr:uid="{00000000-0005-0000-0000-00007C5D0000}"/>
    <cellStyle name="Note 2 3 12 2 2" xfId="23932" xr:uid="{00000000-0005-0000-0000-00007D5D0000}"/>
    <cellStyle name="Note 2 3 12 3" xfId="23933" xr:uid="{00000000-0005-0000-0000-00007E5D0000}"/>
    <cellStyle name="Note 2 3 13" xfId="23934" xr:uid="{00000000-0005-0000-0000-00007F5D0000}"/>
    <cellStyle name="Note 2 3 13 2" xfId="23935" xr:uid="{00000000-0005-0000-0000-0000805D0000}"/>
    <cellStyle name="Note 2 3 14" xfId="23936" xr:uid="{00000000-0005-0000-0000-0000815D0000}"/>
    <cellStyle name="Note 2 3 14 2" xfId="23937" xr:uid="{00000000-0005-0000-0000-0000825D0000}"/>
    <cellStyle name="Note 2 3 15" xfId="23938" xr:uid="{00000000-0005-0000-0000-0000835D0000}"/>
    <cellStyle name="Note 2 3 16" xfId="23939" xr:uid="{00000000-0005-0000-0000-0000845D0000}"/>
    <cellStyle name="Note 2 3 17" xfId="23940" xr:uid="{00000000-0005-0000-0000-0000855D0000}"/>
    <cellStyle name="Note 2 3 2" xfId="23941" xr:uid="{00000000-0005-0000-0000-0000865D0000}"/>
    <cellStyle name="Note 2 3 2 10" xfId="23942" xr:uid="{00000000-0005-0000-0000-0000875D0000}"/>
    <cellStyle name="Note 2 3 2 10 2" xfId="23943" xr:uid="{00000000-0005-0000-0000-0000885D0000}"/>
    <cellStyle name="Note 2 3 2 10 2 2" xfId="23944" xr:uid="{00000000-0005-0000-0000-0000895D0000}"/>
    <cellStyle name="Note 2 3 2 10 3" xfId="23945" xr:uid="{00000000-0005-0000-0000-00008A5D0000}"/>
    <cellStyle name="Note 2 3 2 11" xfId="23946" xr:uid="{00000000-0005-0000-0000-00008B5D0000}"/>
    <cellStyle name="Note 2 3 2 11 2" xfId="23947" xr:uid="{00000000-0005-0000-0000-00008C5D0000}"/>
    <cellStyle name="Note 2 3 2 12" xfId="23948" xr:uid="{00000000-0005-0000-0000-00008D5D0000}"/>
    <cellStyle name="Note 2 3 2 12 2" xfId="23949" xr:uid="{00000000-0005-0000-0000-00008E5D0000}"/>
    <cellStyle name="Note 2 3 2 13" xfId="23950" xr:uid="{00000000-0005-0000-0000-00008F5D0000}"/>
    <cellStyle name="Note 2 3 2 14" xfId="23951" xr:uid="{00000000-0005-0000-0000-0000905D0000}"/>
    <cellStyle name="Note 2 3 2 15" xfId="23952" xr:uid="{00000000-0005-0000-0000-0000915D0000}"/>
    <cellStyle name="Note 2 3 2 2" xfId="23953" xr:uid="{00000000-0005-0000-0000-0000925D0000}"/>
    <cellStyle name="Note 2 3 2 2 2" xfId="23954" xr:uid="{00000000-0005-0000-0000-0000935D0000}"/>
    <cellStyle name="Note 2 3 2 2 2 2" xfId="23955" xr:uid="{00000000-0005-0000-0000-0000945D0000}"/>
    <cellStyle name="Note 2 3 2 2 2 3" xfId="23956" xr:uid="{00000000-0005-0000-0000-0000955D0000}"/>
    <cellStyle name="Note 2 3 2 2 2 3 2" xfId="23957" xr:uid="{00000000-0005-0000-0000-0000965D0000}"/>
    <cellStyle name="Note 2 3 2 2 2 3 3" xfId="23958" xr:uid="{00000000-0005-0000-0000-0000975D0000}"/>
    <cellStyle name="Note 2 3 2 2 2 4" xfId="23959" xr:uid="{00000000-0005-0000-0000-0000985D0000}"/>
    <cellStyle name="Note 2 3 2 2 2 4 2" xfId="23960" xr:uid="{00000000-0005-0000-0000-0000995D0000}"/>
    <cellStyle name="Note 2 3 2 2 2 4 2 2" xfId="23961" xr:uid="{00000000-0005-0000-0000-00009A5D0000}"/>
    <cellStyle name="Note 2 3 2 2 2 4 3" xfId="23962" xr:uid="{00000000-0005-0000-0000-00009B5D0000}"/>
    <cellStyle name="Note 2 3 2 2 2 5" xfId="23963" xr:uid="{00000000-0005-0000-0000-00009C5D0000}"/>
    <cellStyle name="Note 2 3 2 2 2 5 2" xfId="23964" xr:uid="{00000000-0005-0000-0000-00009D5D0000}"/>
    <cellStyle name="Note 2 3 2 2 2 5 2 2" xfId="23965" xr:uid="{00000000-0005-0000-0000-00009E5D0000}"/>
    <cellStyle name="Note 2 3 2 2 2 5 3" xfId="23966" xr:uid="{00000000-0005-0000-0000-00009F5D0000}"/>
    <cellStyle name="Note 2 3 2 2 2 6" xfId="23967" xr:uid="{00000000-0005-0000-0000-0000A05D0000}"/>
    <cellStyle name="Note 2 3 2 2 2 6 2" xfId="23968" xr:uid="{00000000-0005-0000-0000-0000A15D0000}"/>
    <cellStyle name="Note 2 3 2 2 2 6 2 2" xfId="23969" xr:uid="{00000000-0005-0000-0000-0000A25D0000}"/>
    <cellStyle name="Note 2 3 2 2 2 6 3" xfId="23970" xr:uid="{00000000-0005-0000-0000-0000A35D0000}"/>
    <cellStyle name="Note 2 3 2 2 2 7" xfId="23971" xr:uid="{00000000-0005-0000-0000-0000A45D0000}"/>
    <cellStyle name="Note 2 3 2 2 2 7 2" xfId="23972" xr:uid="{00000000-0005-0000-0000-0000A55D0000}"/>
    <cellStyle name="Note 2 3 2 2 2 8" xfId="23973" xr:uid="{00000000-0005-0000-0000-0000A65D0000}"/>
    <cellStyle name="Note 2 3 2 2 2 8 2" xfId="23974" xr:uid="{00000000-0005-0000-0000-0000A75D0000}"/>
    <cellStyle name="Note 2 3 2 2 2 9" xfId="23975" xr:uid="{00000000-0005-0000-0000-0000A85D0000}"/>
    <cellStyle name="Note 2 3 2 2 3" xfId="23976" xr:uid="{00000000-0005-0000-0000-0000A95D0000}"/>
    <cellStyle name="Note 2 3 2 2 3 2" xfId="23977" xr:uid="{00000000-0005-0000-0000-0000AA5D0000}"/>
    <cellStyle name="Note 2 3 2 2 3 3" xfId="23978" xr:uid="{00000000-0005-0000-0000-0000AB5D0000}"/>
    <cellStyle name="Note 2 3 2 2 3 3 2" xfId="23979" xr:uid="{00000000-0005-0000-0000-0000AC5D0000}"/>
    <cellStyle name="Note 2 3 2 2 3 3 3" xfId="23980" xr:uid="{00000000-0005-0000-0000-0000AD5D0000}"/>
    <cellStyle name="Note 2 3 2 2 3 4" xfId="23981" xr:uid="{00000000-0005-0000-0000-0000AE5D0000}"/>
    <cellStyle name="Note 2 3 2 2 3 4 2" xfId="23982" xr:uid="{00000000-0005-0000-0000-0000AF5D0000}"/>
    <cellStyle name="Note 2 3 2 2 3 4 2 2" xfId="23983" xr:uid="{00000000-0005-0000-0000-0000B05D0000}"/>
    <cellStyle name="Note 2 3 2 2 3 4 3" xfId="23984" xr:uid="{00000000-0005-0000-0000-0000B15D0000}"/>
    <cellStyle name="Note 2 3 2 2 3 5" xfId="23985" xr:uid="{00000000-0005-0000-0000-0000B25D0000}"/>
    <cellStyle name="Note 2 3 2 2 3 5 2" xfId="23986" xr:uid="{00000000-0005-0000-0000-0000B35D0000}"/>
    <cellStyle name="Note 2 3 2 2 3 5 2 2" xfId="23987" xr:uid="{00000000-0005-0000-0000-0000B45D0000}"/>
    <cellStyle name="Note 2 3 2 2 3 5 3" xfId="23988" xr:uid="{00000000-0005-0000-0000-0000B55D0000}"/>
    <cellStyle name="Note 2 3 2 2 3 6" xfId="23989" xr:uid="{00000000-0005-0000-0000-0000B65D0000}"/>
    <cellStyle name="Note 2 3 2 2 3 6 2" xfId="23990" xr:uid="{00000000-0005-0000-0000-0000B75D0000}"/>
    <cellStyle name="Note 2 3 2 2 3 6 2 2" xfId="23991" xr:uid="{00000000-0005-0000-0000-0000B85D0000}"/>
    <cellStyle name="Note 2 3 2 2 3 6 3" xfId="23992" xr:uid="{00000000-0005-0000-0000-0000B95D0000}"/>
    <cellStyle name="Note 2 3 2 2 3 7" xfId="23993" xr:uid="{00000000-0005-0000-0000-0000BA5D0000}"/>
    <cellStyle name="Note 2 3 2 2 3 7 2" xfId="23994" xr:uid="{00000000-0005-0000-0000-0000BB5D0000}"/>
    <cellStyle name="Note 2 3 2 2 3 8" xfId="23995" xr:uid="{00000000-0005-0000-0000-0000BC5D0000}"/>
    <cellStyle name="Note 2 3 2 2 3 8 2" xfId="23996" xr:uid="{00000000-0005-0000-0000-0000BD5D0000}"/>
    <cellStyle name="Note 2 3 2 2 3 9" xfId="23997" xr:uid="{00000000-0005-0000-0000-0000BE5D0000}"/>
    <cellStyle name="Note 2 3 2 2 4" xfId="23998" xr:uid="{00000000-0005-0000-0000-0000BF5D0000}"/>
    <cellStyle name="Note 2 3 2 2 4 2" xfId="23999" xr:uid="{00000000-0005-0000-0000-0000C05D0000}"/>
    <cellStyle name="Note 2 3 2 2 4 3" xfId="24000" xr:uid="{00000000-0005-0000-0000-0000C15D0000}"/>
    <cellStyle name="Note 2 3 2 2 4 3 2" xfId="24001" xr:uid="{00000000-0005-0000-0000-0000C25D0000}"/>
    <cellStyle name="Note 2 3 2 2 4 3 2 2" xfId="24002" xr:uid="{00000000-0005-0000-0000-0000C35D0000}"/>
    <cellStyle name="Note 2 3 2 2 4 3 3" xfId="24003" xr:uid="{00000000-0005-0000-0000-0000C45D0000}"/>
    <cellStyle name="Note 2 3 2 2 4 4" xfId="24004" xr:uid="{00000000-0005-0000-0000-0000C55D0000}"/>
    <cellStyle name="Note 2 3 2 2 4 4 2" xfId="24005" xr:uid="{00000000-0005-0000-0000-0000C65D0000}"/>
    <cellStyle name="Note 2 3 2 2 4 4 2 2" xfId="24006" xr:uid="{00000000-0005-0000-0000-0000C75D0000}"/>
    <cellStyle name="Note 2 3 2 2 4 4 3" xfId="24007" xr:uid="{00000000-0005-0000-0000-0000C85D0000}"/>
    <cellStyle name="Note 2 3 2 2 4 5" xfId="24008" xr:uid="{00000000-0005-0000-0000-0000C95D0000}"/>
    <cellStyle name="Note 2 3 2 2 4 5 2" xfId="24009" xr:uid="{00000000-0005-0000-0000-0000CA5D0000}"/>
    <cellStyle name="Note 2 3 2 2 4 5 2 2" xfId="24010" xr:uid="{00000000-0005-0000-0000-0000CB5D0000}"/>
    <cellStyle name="Note 2 3 2 2 4 5 3" xfId="24011" xr:uid="{00000000-0005-0000-0000-0000CC5D0000}"/>
    <cellStyle name="Note 2 3 2 2 4 6" xfId="24012" xr:uid="{00000000-0005-0000-0000-0000CD5D0000}"/>
    <cellStyle name="Note 2 3 2 2 4 6 2" xfId="24013" xr:uid="{00000000-0005-0000-0000-0000CE5D0000}"/>
    <cellStyle name="Note 2 3 2 2 4 7" xfId="24014" xr:uid="{00000000-0005-0000-0000-0000CF5D0000}"/>
    <cellStyle name="Note 2 3 2 2 4 7 2" xfId="24015" xr:uid="{00000000-0005-0000-0000-0000D05D0000}"/>
    <cellStyle name="Note 2 3 2 2 4 8" xfId="24016" xr:uid="{00000000-0005-0000-0000-0000D15D0000}"/>
    <cellStyle name="Note 2 3 2 2 4 9" xfId="24017" xr:uid="{00000000-0005-0000-0000-0000D25D0000}"/>
    <cellStyle name="Note 2 3 2 2 5" xfId="24018" xr:uid="{00000000-0005-0000-0000-0000D35D0000}"/>
    <cellStyle name="Note 2 3 2 2 5 2" xfId="24019" xr:uid="{00000000-0005-0000-0000-0000D45D0000}"/>
    <cellStyle name="Note 2 3 2 2 5 3" xfId="24020" xr:uid="{00000000-0005-0000-0000-0000D55D0000}"/>
    <cellStyle name="Note 2 3 2 2 6" xfId="24021" xr:uid="{00000000-0005-0000-0000-0000D65D0000}"/>
    <cellStyle name="Note 2 3 2 2 6 2" xfId="24022" xr:uid="{00000000-0005-0000-0000-0000D75D0000}"/>
    <cellStyle name="Note 2 3 2 2 6 2 2" xfId="24023" xr:uid="{00000000-0005-0000-0000-0000D85D0000}"/>
    <cellStyle name="Note 2 3 2 2 6 2 2 2" xfId="24024" xr:uid="{00000000-0005-0000-0000-0000D95D0000}"/>
    <cellStyle name="Note 2 3 2 2 6 2 3" xfId="24025" xr:uid="{00000000-0005-0000-0000-0000DA5D0000}"/>
    <cellStyle name="Note 2 3 2 2 6 3" xfId="24026" xr:uid="{00000000-0005-0000-0000-0000DB5D0000}"/>
    <cellStyle name="Note 2 3 2 2 6 3 2" xfId="24027" xr:uid="{00000000-0005-0000-0000-0000DC5D0000}"/>
    <cellStyle name="Note 2 3 2 2 6 3 2 2" xfId="24028" xr:uid="{00000000-0005-0000-0000-0000DD5D0000}"/>
    <cellStyle name="Note 2 3 2 2 6 3 3" xfId="24029" xr:uid="{00000000-0005-0000-0000-0000DE5D0000}"/>
    <cellStyle name="Note 2 3 2 2 6 4" xfId="24030" xr:uid="{00000000-0005-0000-0000-0000DF5D0000}"/>
    <cellStyle name="Note 2 3 2 2 6 4 2" xfId="24031" xr:uid="{00000000-0005-0000-0000-0000E05D0000}"/>
    <cellStyle name="Note 2 3 2 2 6 4 2 2" xfId="24032" xr:uid="{00000000-0005-0000-0000-0000E15D0000}"/>
    <cellStyle name="Note 2 3 2 2 6 4 3" xfId="24033" xr:uid="{00000000-0005-0000-0000-0000E25D0000}"/>
    <cellStyle name="Note 2 3 2 2 6 5" xfId="24034" xr:uid="{00000000-0005-0000-0000-0000E35D0000}"/>
    <cellStyle name="Note 2 3 2 2 6 5 2" xfId="24035" xr:uid="{00000000-0005-0000-0000-0000E45D0000}"/>
    <cellStyle name="Note 2 3 2 2 6 6" xfId="24036" xr:uid="{00000000-0005-0000-0000-0000E55D0000}"/>
    <cellStyle name="Note 2 3 2 2 6 6 2" xfId="24037" xr:uid="{00000000-0005-0000-0000-0000E65D0000}"/>
    <cellStyle name="Note 2 3 2 2 6 7" xfId="24038" xr:uid="{00000000-0005-0000-0000-0000E75D0000}"/>
    <cellStyle name="Note 2 3 2 2 7" xfId="24039" xr:uid="{00000000-0005-0000-0000-0000E85D0000}"/>
    <cellStyle name="Note 2 3 2 2 7 2" xfId="24040" xr:uid="{00000000-0005-0000-0000-0000E95D0000}"/>
    <cellStyle name="Note 2 3 2 2 7 2 2" xfId="24041" xr:uid="{00000000-0005-0000-0000-0000EA5D0000}"/>
    <cellStyle name="Note 2 3 2 2 7 3" xfId="24042" xr:uid="{00000000-0005-0000-0000-0000EB5D0000}"/>
    <cellStyle name="Note 2 3 2 2 8" xfId="24043" xr:uid="{00000000-0005-0000-0000-0000EC5D0000}"/>
    <cellStyle name="Note 2 3 2 2 8 2" xfId="24044" xr:uid="{00000000-0005-0000-0000-0000ED5D0000}"/>
    <cellStyle name="Note 2 3 2 2 8 2 2" xfId="24045" xr:uid="{00000000-0005-0000-0000-0000EE5D0000}"/>
    <cellStyle name="Note 2 3 2 2 8 3" xfId="24046" xr:uid="{00000000-0005-0000-0000-0000EF5D0000}"/>
    <cellStyle name="Note 2 3 2 3" xfId="24047" xr:uid="{00000000-0005-0000-0000-0000F05D0000}"/>
    <cellStyle name="Note 2 3 2 3 10" xfId="24048" xr:uid="{00000000-0005-0000-0000-0000F15D0000}"/>
    <cellStyle name="Note 2 3 2 3 2" xfId="24049" xr:uid="{00000000-0005-0000-0000-0000F25D0000}"/>
    <cellStyle name="Note 2 3 2 3 2 2" xfId="24050" xr:uid="{00000000-0005-0000-0000-0000F35D0000}"/>
    <cellStyle name="Note 2 3 2 3 2 3" xfId="24051" xr:uid="{00000000-0005-0000-0000-0000F45D0000}"/>
    <cellStyle name="Note 2 3 2 3 2 3 2" xfId="24052" xr:uid="{00000000-0005-0000-0000-0000F55D0000}"/>
    <cellStyle name="Note 2 3 2 3 2 3 3" xfId="24053" xr:uid="{00000000-0005-0000-0000-0000F65D0000}"/>
    <cellStyle name="Note 2 3 2 3 2 4" xfId="24054" xr:uid="{00000000-0005-0000-0000-0000F75D0000}"/>
    <cellStyle name="Note 2 3 2 3 2 4 2" xfId="24055" xr:uid="{00000000-0005-0000-0000-0000F85D0000}"/>
    <cellStyle name="Note 2 3 2 3 2 4 2 2" xfId="24056" xr:uid="{00000000-0005-0000-0000-0000F95D0000}"/>
    <cellStyle name="Note 2 3 2 3 2 4 3" xfId="24057" xr:uid="{00000000-0005-0000-0000-0000FA5D0000}"/>
    <cellStyle name="Note 2 3 2 3 2 5" xfId="24058" xr:uid="{00000000-0005-0000-0000-0000FB5D0000}"/>
    <cellStyle name="Note 2 3 2 3 2 5 2" xfId="24059" xr:uid="{00000000-0005-0000-0000-0000FC5D0000}"/>
    <cellStyle name="Note 2 3 2 3 2 5 2 2" xfId="24060" xr:uid="{00000000-0005-0000-0000-0000FD5D0000}"/>
    <cellStyle name="Note 2 3 2 3 2 5 3" xfId="24061" xr:uid="{00000000-0005-0000-0000-0000FE5D0000}"/>
    <cellStyle name="Note 2 3 2 3 2 6" xfId="24062" xr:uid="{00000000-0005-0000-0000-0000FF5D0000}"/>
    <cellStyle name="Note 2 3 2 3 2 6 2" xfId="24063" xr:uid="{00000000-0005-0000-0000-0000005E0000}"/>
    <cellStyle name="Note 2 3 2 3 2 6 2 2" xfId="24064" xr:uid="{00000000-0005-0000-0000-0000015E0000}"/>
    <cellStyle name="Note 2 3 2 3 2 6 3" xfId="24065" xr:uid="{00000000-0005-0000-0000-0000025E0000}"/>
    <cellStyle name="Note 2 3 2 3 2 7" xfId="24066" xr:uid="{00000000-0005-0000-0000-0000035E0000}"/>
    <cellStyle name="Note 2 3 2 3 2 7 2" xfId="24067" xr:uid="{00000000-0005-0000-0000-0000045E0000}"/>
    <cellStyle name="Note 2 3 2 3 2 8" xfId="24068" xr:uid="{00000000-0005-0000-0000-0000055E0000}"/>
    <cellStyle name="Note 2 3 2 3 2 8 2" xfId="24069" xr:uid="{00000000-0005-0000-0000-0000065E0000}"/>
    <cellStyle name="Note 2 3 2 3 2 9" xfId="24070" xr:uid="{00000000-0005-0000-0000-0000075E0000}"/>
    <cellStyle name="Note 2 3 2 3 3" xfId="24071" xr:uid="{00000000-0005-0000-0000-0000085E0000}"/>
    <cellStyle name="Note 2 3 2 3 4" xfId="24072" xr:uid="{00000000-0005-0000-0000-0000095E0000}"/>
    <cellStyle name="Note 2 3 2 3 4 2" xfId="24073" xr:uid="{00000000-0005-0000-0000-00000A5E0000}"/>
    <cellStyle name="Note 2 3 2 3 4 3" xfId="24074" xr:uid="{00000000-0005-0000-0000-00000B5E0000}"/>
    <cellStyle name="Note 2 3 2 3 5" xfId="24075" xr:uid="{00000000-0005-0000-0000-00000C5E0000}"/>
    <cellStyle name="Note 2 3 2 3 5 2" xfId="24076" xr:uid="{00000000-0005-0000-0000-00000D5E0000}"/>
    <cellStyle name="Note 2 3 2 3 5 2 2" xfId="24077" xr:uid="{00000000-0005-0000-0000-00000E5E0000}"/>
    <cellStyle name="Note 2 3 2 3 5 3" xfId="24078" xr:uid="{00000000-0005-0000-0000-00000F5E0000}"/>
    <cellStyle name="Note 2 3 2 3 6" xfId="24079" xr:uid="{00000000-0005-0000-0000-0000105E0000}"/>
    <cellStyle name="Note 2 3 2 3 6 2" xfId="24080" xr:uid="{00000000-0005-0000-0000-0000115E0000}"/>
    <cellStyle name="Note 2 3 2 3 6 2 2" xfId="24081" xr:uid="{00000000-0005-0000-0000-0000125E0000}"/>
    <cellStyle name="Note 2 3 2 3 6 3" xfId="24082" xr:uid="{00000000-0005-0000-0000-0000135E0000}"/>
    <cellStyle name="Note 2 3 2 3 7" xfId="24083" xr:uid="{00000000-0005-0000-0000-0000145E0000}"/>
    <cellStyle name="Note 2 3 2 3 7 2" xfId="24084" xr:uid="{00000000-0005-0000-0000-0000155E0000}"/>
    <cellStyle name="Note 2 3 2 3 7 2 2" xfId="24085" xr:uid="{00000000-0005-0000-0000-0000165E0000}"/>
    <cellStyle name="Note 2 3 2 3 7 3" xfId="24086" xr:uid="{00000000-0005-0000-0000-0000175E0000}"/>
    <cellStyle name="Note 2 3 2 3 8" xfId="24087" xr:uid="{00000000-0005-0000-0000-0000185E0000}"/>
    <cellStyle name="Note 2 3 2 3 8 2" xfId="24088" xr:uid="{00000000-0005-0000-0000-0000195E0000}"/>
    <cellStyle name="Note 2 3 2 3 9" xfId="24089" xr:uid="{00000000-0005-0000-0000-00001A5E0000}"/>
    <cellStyle name="Note 2 3 2 3 9 2" xfId="24090" xr:uid="{00000000-0005-0000-0000-00001B5E0000}"/>
    <cellStyle name="Note 2 3 2 4" xfId="24091" xr:uid="{00000000-0005-0000-0000-00001C5E0000}"/>
    <cellStyle name="Note 2 3 2 4 2" xfId="24092" xr:uid="{00000000-0005-0000-0000-00001D5E0000}"/>
    <cellStyle name="Note 2 3 2 4 2 10" xfId="24093" xr:uid="{00000000-0005-0000-0000-00001E5E0000}"/>
    <cellStyle name="Note 2 3 2 4 2 2" xfId="24094" xr:uid="{00000000-0005-0000-0000-00001F5E0000}"/>
    <cellStyle name="Note 2 3 2 4 2 3" xfId="24095" xr:uid="{00000000-0005-0000-0000-0000205E0000}"/>
    <cellStyle name="Note 2 3 2 4 2 4" xfId="24096" xr:uid="{00000000-0005-0000-0000-0000215E0000}"/>
    <cellStyle name="Note 2 3 2 4 2 4 2" xfId="24097" xr:uid="{00000000-0005-0000-0000-0000225E0000}"/>
    <cellStyle name="Note 2 3 2 4 2 4 2 2" xfId="24098" xr:uid="{00000000-0005-0000-0000-0000235E0000}"/>
    <cellStyle name="Note 2 3 2 4 2 4 3" xfId="24099" xr:uid="{00000000-0005-0000-0000-0000245E0000}"/>
    <cellStyle name="Note 2 3 2 4 2 5" xfId="24100" xr:uid="{00000000-0005-0000-0000-0000255E0000}"/>
    <cellStyle name="Note 2 3 2 4 2 5 2" xfId="24101" xr:uid="{00000000-0005-0000-0000-0000265E0000}"/>
    <cellStyle name="Note 2 3 2 4 2 5 2 2" xfId="24102" xr:uid="{00000000-0005-0000-0000-0000275E0000}"/>
    <cellStyle name="Note 2 3 2 4 2 5 3" xfId="24103" xr:uid="{00000000-0005-0000-0000-0000285E0000}"/>
    <cellStyle name="Note 2 3 2 4 2 6" xfId="24104" xr:uid="{00000000-0005-0000-0000-0000295E0000}"/>
    <cellStyle name="Note 2 3 2 4 2 6 2" xfId="24105" xr:uid="{00000000-0005-0000-0000-00002A5E0000}"/>
    <cellStyle name="Note 2 3 2 4 2 6 2 2" xfId="24106" xr:uid="{00000000-0005-0000-0000-00002B5E0000}"/>
    <cellStyle name="Note 2 3 2 4 2 6 3" xfId="24107" xr:uid="{00000000-0005-0000-0000-00002C5E0000}"/>
    <cellStyle name="Note 2 3 2 4 2 7" xfId="24108" xr:uid="{00000000-0005-0000-0000-00002D5E0000}"/>
    <cellStyle name="Note 2 3 2 4 2 7 2" xfId="24109" xr:uid="{00000000-0005-0000-0000-00002E5E0000}"/>
    <cellStyle name="Note 2 3 2 4 2 8" xfId="24110" xr:uid="{00000000-0005-0000-0000-00002F5E0000}"/>
    <cellStyle name="Note 2 3 2 4 2 8 2" xfId="24111" xr:uid="{00000000-0005-0000-0000-0000305E0000}"/>
    <cellStyle name="Note 2 3 2 4 2 9" xfId="24112" xr:uid="{00000000-0005-0000-0000-0000315E0000}"/>
    <cellStyle name="Note 2 3 2 4 3" xfId="24113" xr:uid="{00000000-0005-0000-0000-0000325E0000}"/>
    <cellStyle name="Note 2 3 2 4 4" xfId="24114" xr:uid="{00000000-0005-0000-0000-0000335E0000}"/>
    <cellStyle name="Note 2 3 2 4 4 2" xfId="24115" xr:uid="{00000000-0005-0000-0000-0000345E0000}"/>
    <cellStyle name="Note 2 3 2 4 4 2 2" xfId="24116" xr:uid="{00000000-0005-0000-0000-0000355E0000}"/>
    <cellStyle name="Note 2 3 2 4 4 3" xfId="24117" xr:uid="{00000000-0005-0000-0000-0000365E0000}"/>
    <cellStyle name="Note 2 3 2 4 5" xfId="24118" xr:uid="{00000000-0005-0000-0000-0000375E0000}"/>
    <cellStyle name="Note 2 3 2 4 5 2" xfId="24119" xr:uid="{00000000-0005-0000-0000-0000385E0000}"/>
    <cellStyle name="Note 2 3 2 4 5 2 2" xfId="24120" xr:uid="{00000000-0005-0000-0000-0000395E0000}"/>
    <cellStyle name="Note 2 3 2 4 5 3" xfId="24121" xr:uid="{00000000-0005-0000-0000-00003A5E0000}"/>
    <cellStyle name="Note 2 3 2 5" xfId="24122" xr:uid="{00000000-0005-0000-0000-00003B5E0000}"/>
    <cellStyle name="Note 2 3 2 5 2" xfId="24123" xr:uid="{00000000-0005-0000-0000-00003C5E0000}"/>
    <cellStyle name="Note 2 3 2 5 3" xfId="24124" xr:uid="{00000000-0005-0000-0000-00003D5E0000}"/>
    <cellStyle name="Note 2 3 2 5 3 2" xfId="24125" xr:uid="{00000000-0005-0000-0000-00003E5E0000}"/>
    <cellStyle name="Note 2 3 2 5 3 3" xfId="24126" xr:uid="{00000000-0005-0000-0000-00003F5E0000}"/>
    <cellStyle name="Note 2 3 2 5 4" xfId="24127" xr:uid="{00000000-0005-0000-0000-0000405E0000}"/>
    <cellStyle name="Note 2 3 2 5 4 2" xfId="24128" xr:uid="{00000000-0005-0000-0000-0000415E0000}"/>
    <cellStyle name="Note 2 3 2 5 4 2 2" xfId="24129" xr:uid="{00000000-0005-0000-0000-0000425E0000}"/>
    <cellStyle name="Note 2 3 2 5 4 3" xfId="24130" xr:uid="{00000000-0005-0000-0000-0000435E0000}"/>
    <cellStyle name="Note 2 3 2 5 5" xfId="24131" xr:uid="{00000000-0005-0000-0000-0000445E0000}"/>
    <cellStyle name="Note 2 3 2 5 5 2" xfId="24132" xr:uid="{00000000-0005-0000-0000-0000455E0000}"/>
    <cellStyle name="Note 2 3 2 5 5 2 2" xfId="24133" xr:uid="{00000000-0005-0000-0000-0000465E0000}"/>
    <cellStyle name="Note 2 3 2 5 5 3" xfId="24134" xr:uid="{00000000-0005-0000-0000-0000475E0000}"/>
    <cellStyle name="Note 2 3 2 5 6" xfId="24135" xr:uid="{00000000-0005-0000-0000-0000485E0000}"/>
    <cellStyle name="Note 2 3 2 5 6 2" xfId="24136" xr:uid="{00000000-0005-0000-0000-0000495E0000}"/>
    <cellStyle name="Note 2 3 2 5 6 2 2" xfId="24137" xr:uid="{00000000-0005-0000-0000-00004A5E0000}"/>
    <cellStyle name="Note 2 3 2 5 6 3" xfId="24138" xr:uid="{00000000-0005-0000-0000-00004B5E0000}"/>
    <cellStyle name="Note 2 3 2 5 7" xfId="24139" xr:uid="{00000000-0005-0000-0000-00004C5E0000}"/>
    <cellStyle name="Note 2 3 2 5 7 2" xfId="24140" xr:uid="{00000000-0005-0000-0000-00004D5E0000}"/>
    <cellStyle name="Note 2 3 2 5 8" xfId="24141" xr:uid="{00000000-0005-0000-0000-00004E5E0000}"/>
    <cellStyle name="Note 2 3 2 5 8 2" xfId="24142" xr:uid="{00000000-0005-0000-0000-00004F5E0000}"/>
    <cellStyle name="Note 2 3 2 5 9" xfId="24143" xr:uid="{00000000-0005-0000-0000-0000505E0000}"/>
    <cellStyle name="Note 2 3 2 6" xfId="24144" xr:uid="{00000000-0005-0000-0000-0000515E0000}"/>
    <cellStyle name="Note 2 3 2 6 2" xfId="24145" xr:uid="{00000000-0005-0000-0000-0000525E0000}"/>
    <cellStyle name="Note 2 3 2 6 3" xfId="24146" xr:uid="{00000000-0005-0000-0000-0000535E0000}"/>
    <cellStyle name="Note 2 3 2 7" xfId="24147" xr:uid="{00000000-0005-0000-0000-0000545E0000}"/>
    <cellStyle name="Note 2 3 2 8" xfId="24148" xr:uid="{00000000-0005-0000-0000-0000555E0000}"/>
    <cellStyle name="Note 2 3 2 8 2" xfId="24149" xr:uid="{00000000-0005-0000-0000-0000565E0000}"/>
    <cellStyle name="Note 2 3 2 8 2 2" xfId="24150" xr:uid="{00000000-0005-0000-0000-0000575E0000}"/>
    <cellStyle name="Note 2 3 2 8 3" xfId="24151" xr:uid="{00000000-0005-0000-0000-0000585E0000}"/>
    <cellStyle name="Note 2 3 2 8 4" xfId="24152" xr:uid="{00000000-0005-0000-0000-0000595E0000}"/>
    <cellStyle name="Note 2 3 2 8 5" xfId="24153" xr:uid="{00000000-0005-0000-0000-00005A5E0000}"/>
    <cellStyle name="Note 2 3 2 9" xfId="24154" xr:uid="{00000000-0005-0000-0000-00005B5E0000}"/>
    <cellStyle name="Note 2 3 2 9 2" xfId="24155" xr:uid="{00000000-0005-0000-0000-00005C5E0000}"/>
    <cellStyle name="Note 2 3 2 9 2 2" xfId="24156" xr:uid="{00000000-0005-0000-0000-00005D5E0000}"/>
    <cellStyle name="Note 2 3 2 9 3" xfId="24157" xr:uid="{00000000-0005-0000-0000-00005E5E0000}"/>
    <cellStyle name="Note 2 3 3" xfId="24158" xr:uid="{00000000-0005-0000-0000-00005F5E0000}"/>
    <cellStyle name="Note 2 3 3 10" xfId="24159" xr:uid="{00000000-0005-0000-0000-0000605E0000}"/>
    <cellStyle name="Note 2 3 3 10 2" xfId="24160" xr:uid="{00000000-0005-0000-0000-0000615E0000}"/>
    <cellStyle name="Note 2 3 3 10 2 2" xfId="24161" xr:uid="{00000000-0005-0000-0000-0000625E0000}"/>
    <cellStyle name="Note 2 3 3 10 3" xfId="24162" xr:uid="{00000000-0005-0000-0000-0000635E0000}"/>
    <cellStyle name="Note 2 3 3 11" xfId="24163" xr:uid="{00000000-0005-0000-0000-0000645E0000}"/>
    <cellStyle name="Note 2 3 3 11 2" xfId="24164" xr:uid="{00000000-0005-0000-0000-0000655E0000}"/>
    <cellStyle name="Note 2 3 3 12" xfId="24165" xr:uid="{00000000-0005-0000-0000-0000665E0000}"/>
    <cellStyle name="Note 2 3 3 12 2" xfId="24166" xr:uid="{00000000-0005-0000-0000-0000675E0000}"/>
    <cellStyle name="Note 2 3 3 13" xfId="24167" xr:uid="{00000000-0005-0000-0000-0000685E0000}"/>
    <cellStyle name="Note 2 3 3 14" xfId="24168" xr:uid="{00000000-0005-0000-0000-0000695E0000}"/>
    <cellStyle name="Note 2 3 3 15" xfId="24169" xr:uid="{00000000-0005-0000-0000-00006A5E0000}"/>
    <cellStyle name="Note 2 3 3 2" xfId="24170" xr:uid="{00000000-0005-0000-0000-00006B5E0000}"/>
    <cellStyle name="Note 2 3 3 2 2" xfId="24171" xr:uid="{00000000-0005-0000-0000-00006C5E0000}"/>
    <cellStyle name="Note 2 3 3 2 2 2" xfId="24172" xr:uid="{00000000-0005-0000-0000-00006D5E0000}"/>
    <cellStyle name="Note 2 3 3 2 2 3" xfId="24173" xr:uid="{00000000-0005-0000-0000-00006E5E0000}"/>
    <cellStyle name="Note 2 3 3 2 2 3 2" xfId="24174" xr:uid="{00000000-0005-0000-0000-00006F5E0000}"/>
    <cellStyle name="Note 2 3 3 2 2 3 3" xfId="24175" xr:uid="{00000000-0005-0000-0000-0000705E0000}"/>
    <cellStyle name="Note 2 3 3 2 2 4" xfId="24176" xr:uid="{00000000-0005-0000-0000-0000715E0000}"/>
    <cellStyle name="Note 2 3 3 2 2 4 2" xfId="24177" xr:uid="{00000000-0005-0000-0000-0000725E0000}"/>
    <cellStyle name="Note 2 3 3 2 2 4 2 2" xfId="24178" xr:uid="{00000000-0005-0000-0000-0000735E0000}"/>
    <cellStyle name="Note 2 3 3 2 2 4 3" xfId="24179" xr:uid="{00000000-0005-0000-0000-0000745E0000}"/>
    <cellStyle name="Note 2 3 3 2 2 5" xfId="24180" xr:uid="{00000000-0005-0000-0000-0000755E0000}"/>
    <cellStyle name="Note 2 3 3 2 2 5 2" xfId="24181" xr:uid="{00000000-0005-0000-0000-0000765E0000}"/>
    <cellStyle name="Note 2 3 3 2 2 5 2 2" xfId="24182" xr:uid="{00000000-0005-0000-0000-0000775E0000}"/>
    <cellStyle name="Note 2 3 3 2 2 5 3" xfId="24183" xr:uid="{00000000-0005-0000-0000-0000785E0000}"/>
    <cellStyle name="Note 2 3 3 2 2 6" xfId="24184" xr:uid="{00000000-0005-0000-0000-0000795E0000}"/>
    <cellStyle name="Note 2 3 3 2 2 6 2" xfId="24185" xr:uid="{00000000-0005-0000-0000-00007A5E0000}"/>
    <cellStyle name="Note 2 3 3 2 2 6 2 2" xfId="24186" xr:uid="{00000000-0005-0000-0000-00007B5E0000}"/>
    <cellStyle name="Note 2 3 3 2 2 6 3" xfId="24187" xr:uid="{00000000-0005-0000-0000-00007C5E0000}"/>
    <cellStyle name="Note 2 3 3 2 2 7" xfId="24188" xr:uid="{00000000-0005-0000-0000-00007D5E0000}"/>
    <cellStyle name="Note 2 3 3 2 2 7 2" xfId="24189" xr:uid="{00000000-0005-0000-0000-00007E5E0000}"/>
    <cellStyle name="Note 2 3 3 2 2 8" xfId="24190" xr:uid="{00000000-0005-0000-0000-00007F5E0000}"/>
    <cellStyle name="Note 2 3 3 2 2 8 2" xfId="24191" xr:uid="{00000000-0005-0000-0000-0000805E0000}"/>
    <cellStyle name="Note 2 3 3 2 2 9" xfId="24192" xr:uid="{00000000-0005-0000-0000-0000815E0000}"/>
    <cellStyle name="Note 2 3 3 2 3" xfId="24193" xr:uid="{00000000-0005-0000-0000-0000825E0000}"/>
    <cellStyle name="Note 2 3 3 2 3 2" xfId="24194" xr:uid="{00000000-0005-0000-0000-0000835E0000}"/>
    <cellStyle name="Note 2 3 3 2 3 3" xfId="24195" xr:uid="{00000000-0005-0000-0000-0000845E0000}"/>
    <cellStyle name="Note 2 3 3 2 3 3 2" xfId="24196" xr:uid="{00000000-0005-0000-0000-0000855E0000}"/>
    <cellStyle name="Note 2 3 3 2 3 3 3" xfId="24197" xr:uid="{00000000-0005-0000-0000-0000865E0000}"/>
    <cellStyle name="Note 2 3 3 2 3 4" xfId="24198" xr:uid="{00000000-0005-0000-0000-0000875E0000}"/>
    <cellStyle name="Note 2 3 3 2 3 4 2" xfId="24199" xr:uid="{00000000-0005-0000-0000-0000885E0000}"/>
    <cellStyle name="Note 2 3 3 2 3 4 2 2" xfId="24200" xr:uid="{00000000-0005-0000-0000-0000895E0000}"/>
    <cellStyle name="Note 2 3 3 2 3 4 3" xfId="24201" xr:uid="{00000000-0005-0000-0000-00008A5E0000}"/>
    <cellStyle name="Note 2 3 3 2 3 5" xfId="24202" xr:uid="{00000000-0005-0000-0000-00008B5E0000}"/>
    <cellStyle name="Note 2 3 3 2 3 5 2" xfId="24203" xr:uid="{00000000-0005-0000-0000-00008C5E0000}"/>
    <cellStyle name="Note 2 3 3 2 3 5 2 2" xfId="24204" xr:uid="{00000000-0005-0000-0000-00008D5E0000}"/>
    <cellStyle name="Note 2 3 3 2 3 5 3" xfId="24205" xr:uid="{00000000-0005-0000-0000-00008E5E0000}"/>
    <cellStyle name="Note 2 3 3 2 3 6" xfId="24206" xr:uid="{00000000-0005-0000-0000-00008F5E0000}"/>
    <cellStyle name="Note 2 3 3 2 3 6 2" xfId="24207" xr:uid="{00000000-0005-0000-0000-0000905E0000}"/>
    <cellStyle name="Note 2 3 3 2 3 6 2 2" xfId="24208" xr:uid="{00000000-0005-0000-0000-0000915E0000}"/>
    <cellStyle name="Note 2 3 3 2 3 6 3" xfId="24209" xr:uid="{00000000-0005-0000-0000-0000925E0000}"/>
    <cellStyle name="Note 2 3 3 2 3 7" xfId="24210" xr:uid="{00000000-0005-0000-0000-0000935E0000}"/>
    <cellStyle name="Note 2 3 3 2 3 7 2" xfId="24211" xr:uid="{00000000-0005-0000-0000-0000945E0000}"/>
    <cellStyle name="Note 2 3 3 2 3 8" xfId="24212" xr:uid="{00000000-0005-0000-0000-0000955E0000}"/>
    <cellStyle name="Note 2 3 3 2 3 8 2" xfId="24213" xr:uid="{00000000-0005-0000-0000-0000965E0000}"/>
    <cellStyle name="Note 2 3 3 2 3 9" xfId="24214" xr:uid="{00000000-0005-0000-0000-0000975E0000}"/>
    <cellStyle name="Note 2 3 3 2 4" xfId="24215" xr:uid="{00000000-0005-0000-0000-0000985E0000}"/>
    <cellStyle name="Note 2 3 3 2 4 2" xfId="24216" xr:uid="{00000000-0005-0000-0000-0000995E0000}"/>
    <cellStyle name="Note 2 3 3 2 4 3" xfId="24217" xr:uid="{00000000-0005-0000-0000-00009A5E0000}"/>
    <cellStyle name="Note 2 3 3 2 4 3 2" xfId="24218" xr:uid="{00000000-0005-0000-0000-00009B5E0000}"/>
    <cellStyle name="Note 2 3 3 2 4 3 2 2" xfId="24219" xr:uid="{00000000-0005-0000-0000-00009C5E0000}"/>
    <cellStyle name="Note 2 3 3 2 4 3 3" xfId="24220" xr:uid="{00000000-0005-0000-0000-00009D5E0000}"/>
    <cellStyle name="Note 2 3 3 2 4 4" xfId="24221" xr:uid="{00000000-0005-0000-0000-00009E5E0000}"/>
    <cellStyle name="Note 2 3 3 2 4 4 2" xfId="24222" xr:uid="{00000000-0005-0000-0000-00009F5E0000}"/>
    <cellStyle name="Note 2 3 3 2 4 4 2 2" xfId="24223" xr:uid="{00000000-0005-0000-0000-0000A05E0000}"/>
    <cellStyle name="Note 2 3 3 2 4 4 3" xfId="24224" xr:uid="{00000000-0005-0000-0000-0000A15E0000}"/>
    <cellStyle name="Note 2 3 3 2 4 5" xfId="24225" xr:uid="{00000000-0005-0000-0000-0000A25E0000}"/>
    <cellStyle name="Note 2 3 3 2 4 5 2" xfId="24226" xr:uid="{00000000-0005-0000-0000-0000A35E0000}"/>
    <cellStyle name="Note 2 3 3 2 4 5 2 2" xfId="24227" xr:uid="{00000000-0005-0000-0000-0000A45E0000}"/>
    <cellStyle name="Note 2 3 3 2 4 5 3" xfId="24228" xr:uid="{00000000-0005-0000-0000-0000A55E0000}"/>
    <cellStyle name="Note 2 3 3 2 4 6" xfId="24229" xr:uid="{00000000-0005-0000-0000-0000A65E0000}"/>
    <cellStyle name="Note 2 3 3 2 4 6 2" xfId="24230" xr:uid="{00000000-0005-0000-0000-0000A75E0000}"/>
    <cellStyle name="Note 2 3 3 2 4 7" xfId="24231" xr:uid="{00000000-0005-0000-0000-0000A85E0000}"/>
    <cellStyle name="Note 2 3 3 2 4 7 2" xfId="24232" xr:uid="{00000000-0005-0000-0000-0000A95E0000}"/>
    <cellStyle name="Note 2 3 3 2 4 8" xfId="24233" xr:uid="{00000000-0005-0000-0000-0000AA5E0000}"/>
    <cellStyle name="Note 2 3 3 2 4 9" xfId="24234" xr:uid="{00000000-0005-0000-0000-0000AB5E0000}"/>
    <cellStyle name="Note 2 3 3 2 5" xfId="24235" xr:uid="{00000000-0005-0000-0000-0000AC5E0000}"/>
    <cellStyle name="Note 2 3 3 2 5 2" xfId="24236" xr:uid="{00000000-0005-0000-0000-0000AD5E0000}"/>
    <cellStyle name="Note 2 3 3 2 5 3" xfId="24237" xr:uid="{00000000-0005-0000-0000-0000AE5E0000}"/>
    <cellStyle name="Note 2 3 3 2 6" xfId="24238" xr:uid="{00000000-0005-0000-0000-0000AF5E0000}"/>
    <cellStyle name="Note 2 3 3 2 6 2" xfId="24239" xr:uid="{00000000-0005-0000-0000-0000B05E0000}"/>
    <cellStyle name="Note 2 3 3 2 6 2 2" xfId="24240" xr:uid="{00000000-0005-0000-0000-0000B15E0000}"/>
    <cellStyle name="Note 2 3 3 2 6 2 2 2" xfId="24241" xr:uid="{00000000-0005-0000-0000-0000B25E0000}"/>
    <cellStyle name="Note 2 3 3 2 6 2 3" xfId="24242" xr:uid="{00000000-0005-0000-0000-0000B35E0000}"/>
    <cellStyle name="Note 2 3 3 2 6 3" xfId="24243" xr:uid="{00000000-0005-0000-0000-0000B45E0000}"/>
    <cellStyle name="Note 2 3 3 2 6 3 2" xfId="24244" xr:uid="{00000000-0005-0000-0000-0000B55E0000}"/>
    <cellStyle name="Note 2 3 3 2 6 3 2 2" xfId="24245" xr:uid="{00000000-0005-0000-0000-0000B65E0000}"/>
    <cellStyle name="Note 2 3 3 2 6 3 3" xfId="24246" xr:uid="{00000000-0005-0000-0000-0000B75E0000}"/>
    <cellStyle name="Note 2 3 3 2 6 4" xfId="24247" xr:uid="{00000000-0005-0000-0000-0000B85E0000}"/>
    <cellStyle name="Note 2 3 3 2 6 4 2" xfId="24248" xr:uid="{00000000-0005-0000-0000-0000B95E0000}"/>
    <cellStyle name="Note 2 3 3 2 6 4 2 2" xfId="24249" xr:uid="{00000000-0005-0000-0000-0000BA5E0000}"/>
    <cellStyle name="Note 2 3 3 2 6 4 3" xfId="24250" xr:uid="{00000000-0005-0000-0000-0000BB5E0000}"/>
    <cellStyle name="Note 2 3 3 2 6 5" xfId="24251" xr:uid="{00000000-0005-0000-0000-0000BC5E0000}"/>
    <cellStyle name="Note 2 3 3 2 6 5 2" xfId="24252" xr:uid="{00000000-0005-0000-0000-0000BD5E0000}"/>
    <cellStyle name="Note 2 3 3 2 6 6" xfId="24253" xr:uid="{00000000-0005-0000-0000-0000BE5E0000}"/>
    <cellStyle name="Note 2 3 3 2 6 6 2" xfId="24254" xr:uid="{00000000-0005-0000-0000-0000BF5E0000}"/>
    <cellStyle name="Note 2 3 3 2 6 7" xfId="24255" xr:uid="{00000000-0005-0000-0000-0000C05E0000}"/>
    <cellStyle name="Note 2 3 3 2 7" xfId="24256" xr:uid="{00000000-0005-0000-0000-0000C15E0000}"/>
    <cellStyle name="Note 2 3 3 2 7 2" xfId="24257" xr:uid="{00000000-0005-0000-0000-0000C25E0000}"/>
    <cellStyle name="Note 2 3 3 2 7 2 2" xfId="24258" xr:uid="{00000000-0005-0000-0000-0000C35E0000}"/>
    <cellStyle name="Note 2 3 3 2 7 3" xfId="24259" xr:uid="{00000000-0005-0000-0000-0000C45E0000}"/>
    <cellStyle name="Note 2 3 3 2 8" xfId="24260" xr:uid="{00000000-0005-0000-0000-0000C55E0000}"/>
    <cellStyle name="Note 2 3 3 2 8 2" xfId="24261" xr:uid="{00000000-0005-0000-0000-0000C65E0000}"/>
    <cellStyle name="Note 2 3 3 2 8 2 2" xfId="24262" xr:uid="{00000000-0005-0000-0000-0000C75E0000}"/>
    <cellStyle name="Note 2 3 3 2 8 3" xfId="24263" xr:uid="{00000000-0005-0000-0000-0000C85E0000}"/>
    <cellStyle name="Note 2 3 3 3" xfId="24264" xr:uid="{00000000-0005-0000-0000-0000C95E0000}"/>
    <cellStyle name="Note 2 3 3 3 10" xfId="24265" xr:uid="{00000000-0005-0000-0000-0000CA5E0000}"/>
    <cellStyle name="Note 2 3 3 3 2" xfId="24266" xr:uid="{00000000-0005-0000-0000-0000CB5E0000}"/>
    <cellStyle name="Note 2 3 3 3 2 2" xfId="24267" xr:uid="{00000000-0005-0000-0000-0000CC5E0000}"/>
    <cellStyle name="Note 2 3 3 3 2 3" xfId="24268" xr:uid="{00000000-0005-0000-0000-0000CD5E0000}"/>
    <cellStyle name="Note 2 3 3 3 2 3 2" xfId="24269" xr:uid="{00000000-0005-0000-0000-0000CE5E0000}"/>
    <cellStyle name="Note 2 3 3 3 2 3 3" xfId="24270" xr:uid="{00000000-0005-0000-0000-0000CF5E0000}"/>
    <cellStyle name="Note 2 3 3 3 2 4" xfId="24271" xr:uid="{00000000-0005-0000-0000-0000D05E0000}"/>
    <cellStyle name="Note 2 3 3 3 2 4 2" xfId="24272" xr:uid="{00000000-0005-0000-0000-0000D15E0000}"/>
    <cellStyle name="Note 2 3 3 3 2 4 2 2" xfId="24273" xr:uid="{00000000-0005-0000-0000-0000D25E0000}"/>
    <cellStyle name="Note 2 3 3 3 2 4 3" xfId="24274" xr:uid="{00000000-0005-0000-0000-0000D35E0000}"/>
    <cellStyle name="Note 2 3 3 3 2 5" xfId="24275" xr:uid="{00000000-0005-0000-0000-0000D45E0000}"/>
    <cellStyle name="Note 2 3 3 3 2 5 2" xfId="24276" xr:uid="{00000000-0005-0000-0000-0000D55E0000}"/>
    <cellStyle name="Note 2 3 3 3 2 5 2 2" xfId="24277" xr:uid="{00000000-0005-0000-0000-0000D65E0000}"/>
    <cellStyle name="Note 2 3 3 3 2 5 3" xfId="24278" xr:uid="{00000000-0005-0000-0000-0000D75E0000}"/>
    <cellStyle name="Note 2 3 3 3 2 6" xfId="24279" xr:uid="{00000000-0005-0000-0000-0000D85E0000}"/>
    <cellStyle name="Note 2 3 3 3 2 6 2" xfId="24280" xr:uid="{00000000-0005-0000-0000-0000D95E0000}"/>
    <cellStyle name="Note 2 3 3 3 2 6 2 2" xfId="24281" xr:uid="{00000000-0005-0000-0000-0000DA5E0000}"/>
    <cellStyle name="Note 2 3 3 3 2 6 3" xfId="24282" xr:uid="{00000000-0005-0000-0000-0000DB5E0000}"/>
    <cellStyle name="Note 2 3 3 3 2 7" xfId="24283" xr:uid="{00000000-0005-0000-0000-0000DC5E0000}"/>
    <cellStyle name="Note 2 3 3 3 2 7 2" xfId="24284" xr:uid="{00000000-0005-0000-0000-0000DD5E0000}"/>
    <cellStyle name="Note 2 3 3 3 2 8" xfId="24285" xr:uid="{00000000-0005-0000-0000-0000DE5E0000}"/>
    <cellStyle name="Note 2 3 3 3 2 8 2" xfId="24286" xr:uid="{00000000-0005-0000-0000-0000DF5E0000}"/>
    <cellStyle name="Note 2 3 3 3 2 9" xfId="24287" xr:uid="{00000000-0005-0000-0000-0000E05E0000}"/>
    <cellStyle name="Note 2 3 3 3 3" xfId="24288" xr:uid="{00000000-0005-0000-0000-0000E15E0000}"/>
    <cellStyle name="Note 2 3 3 3 4" xfId="24289" xr:uid="{00000000-0005-0000-0000-0000E25E0000}"/>
    <cellStyle name="Note 2 3 3 3 4 2" xfId="24290" xr:uid="{00000000-0005-0000-0000-0000E35E0000}"/>
    <cellStyle name="Note 2 3 3 3 4 3" xfId="24291" xr:uid="{00000000-0005-0000-0000-0000E45E0000}"/>
    <cellStyle name="Note 2 3 3 3 5" xfId="24292" xr:uid="{00000000-0005-0000-0000-0000E55E0000}"/>
    <cellStyle name="Note 2 3 3 3 5 2" xfId="24293" xr:uid="{00000000-0005-0000-0000-0000E65E0000}"/>
    <cellStyle name="Note 2 3 3 3 5 2 2" xfId="24294" xr:uid="{00000000-0005-0000-0000-0000E75E0000}"/>
    <cellStyle name="Note 2 3 3 3 5 3" xfId="24295" xr:uid="{00000000-0005-0000-0000-0000E85E0000}"/>
    <cellStyle name="Note 2 3 3 3 6" xfId="24296" xr:uid="{00000000-0005-0000-0000-0000E95E0000}"/>
    <cellStyle name="Note 2 3 3 3 6 2" xfId="24297" xr:uid="{00000000-0005-0000-0000-0000EA5E0000}"/>
    <cellStyle name="Note 2 3 3 3 6 2 2" xfId="24298" xr:uid="{00000000-0005-0000-0000-0000EB5E0000}"/>
    <cellStyle name="Note 2 3 3 3 6 3" xfId="24299" xr:uid="{00000000-0005-0000-0000-0000EC5E0000}"/>
    <cellStyle name="Note 2 3 3 3 7" xfId="24300" xr:uid="{00000000-0005-0000-0000-0000ED5E0000}"/>
    <cellStyle name="Note 2 3 3 3 7 2" xfId="24301" xr:uid="{00000000-0005-0000-0000-0000EE5E0000}"/>
    <cellStyle name="Note 2 3 3 3 7 2 2" xfId="24302" xr:uid="{00000000-0005-0000-0000-0000EF5E0000}"/>
    <cellStyle name="Note 2 3 3 3 7 3" xfId="24303" xr:uid="{00000000-0005-0000-0000-0000F05E0000}"/>
    <cellStyle name="Note 2 3 3 3 8" xfId="24304" xr:uid="{00000000-0005-0000-0000-0000F15E0000}"/>
    <cellStyle name="Note 2 3 3 3 8 2" xfId="24305" xr:uid="{00000000-0005-0000-0000-0000F25E0000}"/>
    <cellStyle name="Note 2 3 3 3 9" xfId="24306" xr:uid="{00000000-0005-0000-0000-0000F35E0000}"/>
    <cellStyle name="Note 2 3 3 3 9 2" xfId="24307" xr:uid="{00000000-0005-0000-0000-0000F45E0000}"/>
    <cellStyle name="Note 2 3 3 4" xfId="24308" xr:uid="{00000000-0005-0000-0000-0000F55E0000}"/>
    <cellStyle name="Note 2 3 3 4 2" xfId="24309" xr:uid="{00000000-0005-0000-0000-0000F65E0000}"/>
    <cellStyle name="Note 2 3 3 4 2 10" xfId="24310" xr:uid="{00000000-0005-0000-0000-0000F75E0000}"/>
    <cellStyle name="Note 2 3 3 4 2 2" xfId="24311" xr:uid="{00000000-0005-0000-0000-0000F85E0000}"/>
    <cellStyle name="Note 2 3 3 4 2 3" xfId="24312" xr:uid="{00000000-0005-0000-0000-0000F95E0000}"/>
    <cellStyle name="Note 2 3 3 4 2 4" xfId="24313" xr:uid="{00000000-0005-0000-0000-0000FA5E0000}"/>
    <cellStyle name="Note 2 3 3 4 2 4 2" xfId="24314" xr:uid="{00000000-0005-0000-0000-0000FB5E0000}"/>
    <cellStyle name="Note 2 3 3 4 2 4 2 2" xfId="24315" xr:uid="{00000000-0005-0000-0000-0000FC5E0000}"/>
    <cellStyle name="Note 2 3 3 4 2 4 3" xfId="24316" xr:uid="{00000000-0005-0000-0000-0000FD5E0000}"/>
    <cellStyle name="Note 2 3 3 4 2 5" xfId="24317" xr:uid="{00000000-0005-0000-0000-0000FE5E0000}"/>
    <cellStyle name="Note 2 3 3 4 2 5 2" xfId="24318" xr:uid="{00000000-0005-0000-0000-0000FF5E0000}"/>
    <cellStyle name="Note 2 3 3 4 2 5 2 2" xfId="24319" xr:uid="{00000000-0005-0000-0000-0000005F0000}"/>
    <cellStyle name="Note 2 3 3 4 2 5 3" xfId="24320" xr:uid="{00000000-0005-0000-0000-0000015F0000}"/>
    <cellStyle name="Note 2 3 3 4 2 6" xfId="24321" xr:uid="{00000000-0005-0000-0000-0000025F0000}"/>
    <cellStyle name="Note 2 3 3 4 2 6 2" xfId="24322" xr:uid="{00000000-0005-0000-0000-0000035F0000}"/>
    <cellStyle name="Note 2 3 3 4 2 6 2 2" xfId="24323" xr:uid="{00000000-0005-0000-0000-0000045F0000}"/>
    <cellStyle name="Note 2 3 3 4 2 6 3" xfId="24324" xr:uid="{00000000-0005-0000-0000-0000055F0000}"/>
    <cellStyle name="Note 2 3 3 4 2 7" xfId="24325" xr:uid="{00000000-0005-0000-0000-0000065F0000}"/>
    <cellStyle name="Note 2 3 3 4 2 7 2" xfId="24326" xr:uid="{00000000-0005-0000-0000-0000075F0000}"/>
    <cellStyle name="Note 2 3 3 4 2 8" xfId="24327" xr:uid="{00000000-0005-0000-0000-0000085F0000}"/>
    <cellStyle name="Note 2 3 3 4 2 8 2" xfId="24328" xr:uid="{00000000-0005-0000-0000-0000095F0000}"/>
    <cellStyle name="Note 2 3 3 4 2 9" xfId="24329" xr:uid="{00000000-0005-0000-0000-00000A5F0000}"/>
    <cellStyle name="Note 2 3 3 4 3" xfId="24330" xr:uid="{00000000-0005-0000-0000-00000B5F0000}"/>
    <cellStyle name="Note 2 3 3 4 4" xfId="24331" xr:uid="{00000000-0005-0000-0000-00000C5F0000}"/>
    <cellStyle name="Note 2 3 3 4 4 2" xfId="24332" xr:uid="{00000000-0005-0000-0000-00000D5F0000}"/>
    <cellStyle name="Note 2 3 3 4 4 2 2" xfId="24333" xr:uid="{00000000-0005-0000-0000-00000E5F0000}"/>
    <cellStyle name="Note 2 3 3 4 4 3" xfId="24334" xr:uid="{00000000-0005-0000-0000-00000F5F0000}"/>
    <cellStyle name="Note 2 3 3 4 5" xfId="24335" xr:uid="{00000000-0005-0000-0000-0000105F0000}"/>
    <cellStyle name="Note 2 3 3 4 5 2" xfId="24336" xr:uid="{00000000-0005-0000-0000-0000115F0000}"/>
    <cellStyle name="Note 2 3 3 4 5 2 2" xfId="24337" xr:uid="{00000000-0005-0000-0000-0000125F0000}"/>
    <cellStyle name="Note 2 3 3 4 5 3" xfId="24338" xr:uid="{00000000-0005-0000-0000-0000135F0000}"/>
    <cellStyle name="Note 2 3 3 5" xfId="24339" xr:uid="{00000000-0005-0000-0000-0000145F0000}"/>
    <cellStyle name="Note 2 3 3 5 2" xfId="24340" xr:uid="{00000000-0005-0000-0000-0000155F0000}"/>
    <cellStyle name="Note 2 3 3 5 3" xfId="24341" xr:uid="{00000000-0005-0000-0000-0000165F0000}"/>
    <cellStyle name="Note 2 3 3 5 3 2" xfId="24342" xr:uid="{00000000-0005-0000-0000-0000175F0000}"/>
    <cellStyle name="Note 2 3 3 5 3 3" xfId="24343" xr:uid="{00000000-0005-0000-0000-0000185F0000}"/>
    <cellStyle name="Note 2 3 3 5 4" xfId="24344" xr:uid="{00000000-0005-0000-0000-0000195F0000}"/>
    <cellStyle name="Note 2 3 3 5 4 2" xfId="24345" xr:uid="{00000000-0005-0000-0000-00001A5F0000}"/>
    <cellStyle name="Note 2 3 3 5 4 2 2" xfId="24346" xr:uid="{00000000-0005-0000-0000-00001B5F0000}"/>
    <cellStyle name="Note 2 3 3 5 4 3" xfId="24347" xr:uid="{00000000-0005-0000-0000-00001C5F0000}"/>
    <cellStyle name="Note 2 3 3 5 5" xfId="24348" xr:uid="{00000000-0005-0000-0000-00001D5F0000}"/>
    <cellStyle name="Note 2 3 3 5 5 2" xfId="24349" xr:uid="{00000000-0005-0000-0000-00001E5F0000}"/>
    <cellStyle name="Note 2 3 3 5 5 2 2" xfId="24350" xr:uid="{00000000-0005-0000-0000-00001F5F0000}"/>
    <cellStyle name="Note 2 3 3 5 5 3" xfId="24351" xr:uid="{00000000-0005-0000-0000-0000205F0000}"/>
    <cellStyle name="Note 2 3 3 5 6" xfId="24352" xr:uid="{00000000-0005-0000-0000-0000215F0000}"/>
    <cellStyle name="Note 2 3 3 5 6 2" xfId="24353" xr:uid="{00000000-0005-0000-0000-0000225F0000}"/>
    <cellStyle name="Note 2 3 3 5 6 2 2" xfId="24354" xr:uid="{00000000-0005-0000-0000-0000235F0000}"/>
    <cellStyle name="Note 2 3 3 5 6 3" xfId="24355" xr:uid="{00000000-0005-0000-0000-0000245F0000}"/>
    <cellStyle name="Note 2 3 3 5 7" xfId="24356" xr:uid="{00000000-0005-0000-0000-0000255F0000}"/>
    <cellStyle name="Note 2 3 3 5 7 2" xfId="24357" xr:uid="{00000000-0005-0000-0000-0000265F0000}"/>
    <cellStyle name="Note 2 3 3 5 8" xfId="24358" xr:uid="{00000000-0005-0000-0000-0000275F0000}"/>
    <cellStyle name="Note 2 3 3 5 8 2" xfId="24359" xr:uid="{00000000-0005-0000-0000-0000285F0000}"/>
    <cellStyle name="Note 2 3 3 5 9" xfId="24360" xr:uid="{00000000-0005-0000-0000-0000295F0000}"/>
    <cellStyle name="Note 2 3 3 6" xfId="24361" xr:uid="{00000000-0005-0000-0000-00002A5F0000}"/>
    <cellStyle name="Note 2 3 3 6 2" xfId="24362" xr:uid="{00000000-0005-0000-0000-00002B5F0000}"/>
    <cellStyle name="Note 2 3 3 6 3" xfId="24363" xr:uid="{00000000-0005-0000-0000-00002C5F0000}"/>
    <cellStyle name="Note 2 3 3 7" xfId="24364" xr:uid="{00000000-0005-0000-0000-00002D5F0000}"/>
    <cellStyle name="Note 2 3 3 8" xfId="24365" xr:uid="{00000000-0005-0000-0000-00002E5F0000}"/>
    <cellStyle name="Note 2 3 3 8 2" xfId="24366" xr:uid="{00000000-0005-0000-0000-00002F5F0000}"/>
    <cellStyle name="Note 2 3 3 8 2 2" xfId="24367" xr:uid="{00000000-0005-0000-0000-0000305F0000}"/>
    <cellStyle name="Note 2 3 3 8 3" xfId="24368" xr:uid="{00000000-0005-0000-0000-0000315F0000}"/>
    <cellStyle name="Note 2 3 3 8 4" xfId="24369" xr:uid="{00000000-0005-0000-0000-0000325F0000}"/>
    <cellStyle name="Note 2 3 3 8 5" xfId="24370" xr:uid="{00000000-0005-0000-0000-0000335F0000}"/>
    <cellStyle name="Note 2 3 3 9" xfId="24371" xr:uid="{00000000-0005-0000-0000-0000345F0000}"/>
    <cellStyle name="Note 2 3 3 9 2" xfId="24372" xr:uid="{00000000-0005-0000-0000-0000355F0000}"/>
    <cellStyle name="Note 2 3 3 9 2 2" xfId="24373" xr:uid="{00000000-0005-0000-0000-0000365F0000}"/>
    <cellStyle name="Note 2 3 3 9 3" xfId="24374" xr:uid="{00000000-0005-0000-0000-0000375F0000}"/>
    <cellStyle name="Note 2 3 4" xfId="24375" xr:uid="{00000000-0005-0000-0000-0000385F0000}"/>
    <cellStyle name="Note 2 3 4 2" xfId="24376" xr:uid="{00000000-0005-0000-0000-0000395F0000}"/>
    <cellStyle name="Note 2 3 4 2 2" xfId="24377" xr:uid="{00000000-0005-0000-0000-00003A5F0000}"/>
    <cellStyle name="Note 2 3 4 2 3" xfId="24378" xr:uid="{00000000-0005-0000-0000-00003B5F0000}"/>
    <cellStyle name="Note 2 3 4 2 3 2" xfId="24379" xr:uid="{00000000-0005-0000-0000-00003C5F0000}"/>
    <cellStyle name="Note 2 3 4 2 3 3" xfId="24380" xr:uid="{00000000-0005-0000-0000-00003D5F0000}"/>
    <cellStyle name="Note 2 3 4 2 4" xfId="24381" xr:uid="{00000000-0005-0000-0000-00003E5F0000}"/>
    <cellStyle name="Note 2 3 4 2 4 2" xfId="24382" xr:uid="{00000000-0005-0000-0000-00003F5F0000}"/>
    <cellStyle name="Note 2 3 4 2 4 2 2" xfId="24383" xr:uid="{00000000-0005-0000-0000-0000405F0000}"/>
    <cellStyle name="Note 2 3 4 2 4 3" xfId="24384" xr:uid="{00000000-0005-0000-0000-0000415F0000}"/>
    <cellStyle name="Note 2 3 4 2 5" xfId="24385" xr:uid="{00000000-0005-0000-0000-0000425F0000}"/>
    <cellStyle name="Note 2 3 4 2 5 2" xfId="24386" xr:uid="{00000000-0005-0000-0000-0000435F0000}"/>
    <cellStyle name="Note 2 3 4 2 5 2 2" xfId="24387" xr:uid="{00000000-0005-0000-0000-0000445F0000}"/>
    <cellStyle name="Note 2 3 4 2 5 3" xfId="24388" xr:uid="{00000000-0005-0000-0000-0000455F0000}"/>
    <cellStyle name="Note 2 3 4 2 6" xfId="24389" xr:uid="{00000000-0005-0000-0000-0000465F0000}"/>
    <cellStyle name="Note 2 3 4 2 6 2" xfId="24390" xr:uid="{00000000-0005-0000-0000-0000475F0000}"/>
    <cellStyle name="Note 2 3 4 2 6 2 2" xfId="24391" xr:uid="{00000000-0005-0000-0000-0000485F0000}"/>
    <cellStyle name="Note 2 3 4 2 6 3" xfId="24392" xr:uid="{00000000-0005-0000-0000-0000495F0000}"/>
    <cellStyle name="Note 2 3 4 2 7" xfId="24393" xr:uid="{00000000-0005-0000-0000-00004A5F0000}"/>
    <cellStyle name="Note 2 3 4 2 7 2" xfId="24394" xr:uid="{00000000-0005-0000-0000-00004B5F0000}"/>
    <cellStyle name="Note 2 3 4 2 8" xfId="24395" xr:uid="{00000000-0005-0000-0000-00004C5F0000}"/>
    <cellStyle name="Note 2 3 4 2 8 2" xfId="24396" xr:uid="{00000000-0005-0000-0000-00004D5F0000}"/>
    <cellStyle name="Note 2 3 4 2 9" xfId="24397" xr:uid="{00000000-0005-0000-0000-00004E5F0000}"/>
    <cellStyle name="Note 2 3 4 3" xfId="24398" xr:uid="{00000000-0005-0000-0000-00004F5F0000}"/>
    <cellStyle name="Note 2 3 4 3 2" xfId="24399" xr:uid="{00000000-0005-0000-0000-0000505F0000}"/>
    <cellStyle name="Note 2 3 4 3 3" xfId="24400" xr:uid="{00000000-0005-0000-0000-0000515F0000}"/>
    <cellStyle name="Note 2 3 4 3 3 2" xfId="24401" xr:uid="{00000000-0005-0000-0000-0000525F0000}"/>
    <cellStyle name="Note 2 3 4 3 3 3" xfId="24402" xr:uid="{00000000-0005-0000-0000-0000535F0000}"/>
    <cellStyle name="Note 2 3 4 3 4" xfId="24403" xr:uid="{00000000-0005-0000-0000-0000545F0000}"/>
    <cellStyle name="Note 2 3 4 3 4 2" xfId="24404" xr:uid="{00000000-0005-0000-0000-0000555F0000}"/>
    <cellStyle name="Note 2 3 4 3 4 2 2" xfId="24405" xr:uid="{00000000-0005-0000-0000-0000565F0000}"/>
    <cellStyle name="Note 2 3 4 3 4 3" xfId="24406" xr:uid="{00000000-0005-0000-0000-0000575F0000}"/>
    <cellStyle name="Note 2 3 4 3 5" xfId="24407" xr:uid="{00000000-0005-0000-0000-0000585F0000}"/>
    <cellStyle name="Note 2 3 4 3 5 2" xfId="24408" xr:uid="{00000000-0005-0000-0000-0000595F0000}"/>
    <cellStyle name="Note 2 3 4 3 5 2 2" xfId="24409" xr:uid="{00000000-0005-0000-0000-00005A5F0000}"/>
    <cellStyle name="Note 2 3 4 3 5 3" xfId="24410" xr:uid="{00000000-0005-0000-0000-00005B5F0000}"/>
    <cellStyle name="Note 2 3 4 3 6" xfId="24411" xr:uid="{00000000-0005-0000-0000-00005C5F0000}"/>
    <cellStyle name="Note 2 3 4 3 6 2" xfId="24412" xr:uid="{00000000-0005-0000-0000-00005D5F0000}"/>
    <cellStyle name="Note 2 3 4 3 6 2 2" xfId="24413" xr:uid="{00000000-0005-0000-0000-00005E5F0000}"/>
    <cellStyle name="Note 2 3 4 3 6 3" xfId="24414" xr:uid="{00000000-0005-0000-0000-00005F5F0000}"/>
    <cellStyle name="Note 2 3 4 3 7" xfId="24415" xr:uid="{00000000-0005-0000-0000-0000605F0000}"/>
    <cellStyle name="Note 2 3 4 3 7 2" xfId="24416" xr:uid="{00000000-0005-0000-0000-0000615F0000}"/>
    <cellStyle name="Note 2 3 4 3 8" xfId="24417" xr:uid="{00000000-0005-0000-0000-0000625F0000}"/>
    <cellStyle name="Note 2 3 4 3 8 2" xfId="24418" xr:uid="{00000000-0005-0000-0000-0000635F0000}"/>
    <cellStyle name="Note 2 3 4 3 9" xfId="24419" xr:uid="{00000000-0005-0000-0000-0000645F0000}"/>
    <cellStyle name="Note 2 3 4 4" xfId="24420" xr:uid="{00000000-0005-0000-0000-0000655F0000}"/>
    <cellStyle name="Note 2 3 4 4 2" xfId="24421" xr:uid="{00000000-0005-0000-0000-0000665F0000}"/>
    <cellStyle name="Note 2 3 4 4 3" xfId="24422" xr:uid="{00000000-0005-0000-0000-0000675F0000}"/>
    <cellStyle name="Note 2 3 4 4 3 2" xfId="24423" xr:uid="{00000000-0005-0000-0000-0000685F0000}"/>
    <cellStyle name="Note 2 3 4 4 3 2 2" xfId="24424" xr:uid="{00000000-0005-0000-0000-0000695F0000}"/>
    <cellStyle name="Note 2 3 4 4 3 3" xfId="24425" xr:uid="{00000000-0005-0000-0000-00006A5F0000}"/>
    <cellStyle name="Note 2 3 4 4 4" xfId="24426" xr:uid="{00000000-0005-0000-0000-00006B5F0000}"/>
    <cellStyle name="Note 2 3 4 4 4 2" xfId="24427" xr:uid="{00000000-0005-0000-0000-00006C5F0000}"/>
    <cellStyle name="Note 2 3 4 4 4 2 2" xfId="24428" xr:uid="{00000000-0005-0000-0000-00006D5F0000}"/>
    <cellStyle name="Note 2 3 4 4 4 3" xfId="24429" xr:uid="{00000000-0005-0000-0000-00006E5F0000}"/>
    <cellStyle name="Note 2 3 4 4 5" xfId="24430" xr:uid="{00000000-0005-0000-0000-00006F5F0000}"/>
    <cellStyle name="Note 2 3 4 4 5 2" xfId="24431" xr:uid="{00000000-0005-0000-0000-0000705F0000}"/>
    <cellStyle name="Note 2 3 4 4 5 2 2" xfId="24432" xr:uid="{00000000-0005-0000-0000-0000715F0000}"/>
    <cellStyle name="Note 2 3 4 4 5 3" xfId="24433" xr:uid="{00000000-0005-0000-0000-0000725F0000}"/>
    <cellStyle name="Note 2 3 4 4 6" xfId="24434" xr:uid="{00000000-0005-0000-0000-0000735F0000}"/>
    <cellStyle name="Note 2 3 4 4 6 2" xfId="24435" xr:uid="{00000000-0005-0000-0000-0000745F0000}"/>
    <cellStyle name="Note 2 3 4 4 7" xfId="24436" xr:uid="{00000000-0005-0000-0000-0000755F0000}"/>
    <cellStyle name="Note 2 3 4 4 7 2" xfId="24437" xr:uid="{00000000-0005-0000-0000-0000765F0000}"/>
    <cellStyle name="Note 2 3 4 4 8" xfId="24438" xr:uid="{00000000-0005-0000-0000-0000775F0000}"/>
    <cellStyle name="Note 2 3 4 4 9" xfId="24439" xr:uid="{00000000-0005-0000-0000-0000785F0000}"/>
    <cellStyle name="Note 2 3 4 5" xfId="24440" xr:uid="{00000000-0005-0000-0000-0000795F0000}"/>
    <cellStyle name="Note 2 3 4 5 2" xfId="24441" xr:uid="{00000000-0005-0000-0000-00007A5F0000}"/>
    <cellStyle name="Note 2 3 4 5 3" xfId="24442" xr:uid="{00000000-0005-0000-0000-00007B5F0000}"/>
    <cellStyle name="Note 2 3 4 6" xfId="24443" xr:uid="{00000000-0005-0000-0000-00007C5F0000}"/>
    <cellStyle name="Note 2 3 4 6 2" xfId="24444" xr:uid="{00000000-0005-0000-0000-00007D5F0000}"/>
    <cellStyle name="Note 2 3 4 6 2 2" xfId="24445" xr:uid="{00000000-0005-0000-0000-00007E5F0000}"/>
    <cellStyle name="Note 2 3 4 6 2 2 2" xfId="24446" xr:uid="{00000000-0005-0000-0000-00007F5F0000}"/>
    <cellStyle name="Note 2 3 4 6 2 3" xfId="24447" xr:uid="{00000000-0005-0000-0000-0000805F0000}"/>
    <cellStyle name="Note 2 3 4 6 3" xfId="24448" xr:uid="{00000000-0005-0000-0000-0000815F0000}"/>
    <cellStyle name="Note 2 3 4 6 3 2" xfId="24449" xr:uid="{00000000-0005-0000-0000-0000825F0000}"/>
    <cellStyle name="Note 2 3 4 6 3 2 2" xfId="24450" xr:uid="{00000000-0005-0000-0000-0000835F0000}"/>
    <cellStyle name="Note 2 3 4 6 3 3" xfId="24451" xr:uid="{00000000-0005-0000-0000-0000845F0000}"/>
    <cellStyle name="Note 2 3 4 6 4" xfId="24452" xr:uid="{00000000-0005-0000-0000-0000855F0000}"/>
    <cellStyle name="Note 2 3 4 6 4 2" xfId="24453" xr:uid="{00000000-0005-0000-0000-0000865F0000}"/>
    <cellStyle name="Note 2 3 4 6 4 2 2" xfId="24454" xr:uid="{00000000-0005-0000-0000-0000875F0000}"/>
    <cellStyle name="Note 2 3 4 6 4 3" xfId="24455" xr:uid="{00000000-0005-0000-0000-0000885F0000}"/>
    <cellStyle name="Note 2 3 4 6 5" xfId="24456" xr:uid="{00000000-0005-0000-0000-0000895F0000}"/>
    <cellStyle name="Note 2 3 4 6 5 2" xfId="24457" xr:uid="{00000000-0005-0000-0000-00008A5F0000}"/>
    <cellStyle name="Note 2 3 4 6 6" xfId="24458" xr:uid="{00000000-0005-0000-0000-00008B5F0000}"/>
    <cellStyle name="Note 2 3 4 6 6 2" xfId="24459" xr:uid="{00000000-0005-0000-0000-00008C5F0000}"/>
    <cellStyle name="Note 2 3 4 6 7" xfId="24460" xr:uid="{00000000-0005-0000-0000-00008D5F0000}"/>
    <cellStyle name="Note 2 3 4 7" xfId="24461" xr:uid="{00000000-0005-0000-0000-00008E5F0000}"/>
    <cellStyle name="Note 2 3 4 7 2" xfId="24462" xr:uid="{00000000-0005-0000-0000-00008F5F0000}"/>
    <cellStyle name="Note 2 3 4 7 2 2" xfId="24463" xr:uid="{00000000-0005-0000-0000-0000905F0000}"/>
    <cellStyle name="Note 2 3 4 7 3" xfId="24464" xr:uid="{00000000-0005-0000-0000-0000915F0000}"/>
    <cellStyle name="Note 2 3 4 8" xfId="24465" xr:uid="{00000000-0005-0000-0000-0000925F0000}"/>
    <cellStyle name="Note 2 3 4 8 2" xfId="24466" xr:uid="{00000000-0005-0000-0000-0000935F0000}"/>
    <cellStyle name="Note 2 3 4 8 2 2" xfId="24467" xr:uid="{00000000-0005-0000-0000-0000945F0000}"/>
    <cellStyle name="Note 2 3 4 8 3" xfId="24468" xr:uid="{00000000-0005-0000-0000-0000955F0000}"/>
    <cellStyle name="Note 2 3 5" xfId="24469" xr:uid="{00000000-0005-0000-0000-0000965F0000}"/>
    <cellStyle name="Note 2 3 5 10" xfId="24470" xr:uid="{00000000-0005-0000-0000-0000975F0000}"/>
    <cellStyle name="Note 2 3 5 2" xfId="24471" xr:uid="{00000000-0005-0000-0000-0000985F0000}"/>
    <cellStyle name="Note 2 3 5 2 2" xfId="24472" xr:uid="{00000000-0005-0000-0000-0000995F0000}"/>
    <cellStyle name="Note 2 3 5 2 3" xfId="24473" xr:uid="{00000000-0005-0000-0000-00009A5F0000}"/>
    <cellStyle name="Note 2 3 5 2 3 2" xfId="24474" xr:uid="{00000000-0005-0000-0000-00009B5F0000}"/>
    <cellStyle name="Note 2 3 5 2 3 3" xfId="24475" xr:uid="{00000000-0005-0000-0000-00009C5F0000}"/>
    <cellStyle name="Note 2 3 5 2 4" xfId="24476" xr:uid="{00000000-0005-0000-0000-00009D5F0000}"/>
    <cellStyle name="Note 2 3 5 2 4 2" xfId="24477" xr:uid="{00000000-0005-0000-0000-00009E5F0000}"/>
    <cellStyle name="Note 2 3 5 2 4 2 2" xfId="24478" xr:uid="{00000000-0005-0000-0000-00009F5F0000}"/>
    <cellStyle name="Note 2 3 5 2 4 3" xfId="24479" xr:uid="{00000000-0005-0000-0000-0000A05F0000}"/>
    <cellStyle name="Note 2 3 5 2 5" xfId="24480" xr:uid="{00000000-0005-0000-0000-0000A15F0000}"/>
    <cellStyle name="Note 2 3 5 2 5 2" xfId="24481" xr:uid="{00000000-0005-0000-0000-0000A25F0000}"/>
    <cellStyle name="Note 2 3 5 2 5 2 2" xfId="24482" xr:uid="{00000000-0005-0000-0000-0000A35F0000}"/>
    <cellStyle name="Note 2 3 5 2 5 3" xfId="24483" xr:uid="{00000000-0005-0000-0000-0000A45F0000}"/>
    <cellStyle name="Note 2 3 5 2 6" xfId="24484" xr:uid="{00000000-0005-0000-0000-0000A55F0000}"/>
    <cellStyle name="Note 2 3 5 2 6 2" xfId="24485" xr:uid="{00000000-0005-0000-0000-0000A65F0000}"/>
    <cellStyle name="Note 2 3 5 2 6 2 2" xfId="24486" xr:uid="{00000000-0005-0000-0000-0000A75F0000}"/>
    <cellStyle name="Note 2 3 5 2 6 3" xfId="24487" xr:uid="{00000000-0005-0000-0000-0000A85F0000}"/>
    <cellStyle name="Note 2 3 5 2 7" xfId="24488" xr:uid="{00000000-0005-0000-0000-0000A95F0000}"/>
    <cellStyle name="Note 2 3 5 2 7 2" xfId="24489" xr:uid="{00000000-0005-0000-0000-0000AA5F0000}"/>
    <cellStyle name="Note 2 3 5 2 8" xfId="24490" xr:uid="{00000000-0005-0000-0000-0000AB5F0000}"/>
    <cellStyle name="Note 2 3 5 2 8 2" xfId="24491" xr:uid="{00000000-0005-0000-0000-0000AC5F0000}"/>
    <cellStyle name="Note 2 3 5 2 9" xfId="24492" xr:uid="{00000000-0005-0000-0000-0000AD5F0000}"/>
    <cellStyle name="Note 2 3 5 3" xfId="24493" xr:uid="{00000000-0005-0000-0000-0000AE5F0000}"/>
    <cellStyle name="Note 2 3 5 4" xfId="24494" xr:uid="{00000000-0005-0000-0000-0000AF5F0000}"/>
    <cellStyle name="Note 2 3 5 4 2" xfId="24495" xr:uid="{00000000-0005-0000-0000-0000B05F0000}"/>
    <cellStyle name="Note 2 3 5 4 3" xfId="24496" xr:uid="{00000000-0005-0000-0000-0000B15F0000}"/>
    <cellStyle name="Note 2 3 5 5" xfId="24497" xr:uid="{00000000-0005-0000-0000-0000B25F0000}"/>
    <cellStyle name="Note 2 3 5 5 2" xfId="24498" xr:uid="{00000000-0005-0000-0000-0000B35F0000}"/>
    <cellStyle name="Note 2 3 5 5 2 2" xfId="24499" xr:uid="{00000000-0005-0000-0000-0000B45F0000}"/>
    <cellStyle name="Note 2 3 5 5 3" xfId="24500" xr:uid="{00000000-0005-0000-0000-0000B55F0000}"/>
    <cellStyle name="Note 2 3 5 6" xfId="24501" xr:uid="{00000000-0005-0000-0000-0000B65F0000}"/>
    <cellStyle name="Note 2 3 5 6 2" xfId="24502" xr:uid="{00000000-0005-0000-0000-0000B75F0000}"/>
    <cellStyle name="Note 2 3 5 6 2 2" xfId="24503" xr:uid="{00000000-0005-0000-0000-0000B85F0000}"/>
    <cellStyle name="Note 2 3 5 6 3" xfId="24504" xr:uid="{00000000-0005-0000-0000-0000B95F0000}"/>
    <cellStyle name="Note 2 3 5 7" xfId="24505" xr:uid="{00000000-0005-0000-0000-0000BA5F0000}"/>
    <cellStyle name="Note 2 3 5 7 2" xfId="24506" xr:uid="{00000000-0005-0000-0000-0000BB5F0000}"/>
    <cellStyle name="Note 2 3 5 7 2 2" xfId="24507" xr:uid="{00000000-0005-0000-0000-0000BC5F0000}"/>
    <cellStyle name="Note 2 3 5 7 3" xfId="24508" xr:uid="{00000000-0005-0000-0000-0000BD5F0000}"/>
    <cellStyle name="Note 2 3 5 8" xfId="24509" xr:uid="{00000000-0005-0000-0000-0000BE5F0000}"/>
    <cellStyle name="Note 2 3 5 8 2" xfId="24510" xr:uid="{00000000-0005-0000-0000-0000BF5F0000}"/>
    <cellStyle name="Note 2 3 5 9" xfId="24511" xr:uid="{00000000-0005-0000-0000-0000C05F0000}"/>
    <cellStyle name="Note 2 3 5 9 2" xfId="24512" xr:uid="{00000000-0005-0000-0000-0000C15F0000}"/>
    <cellStyle name="Note 2 3 6" xfId="24513" xr:uid="{00000000-0005-0000-0000-0000C25F0000}"/>
    <cellStyle name="Note 2 3 6 2" xfId="24514" xr:uid="{00000000-0005-0000-0000-0000C35F0000}"/>
    <cellStyle name="Note 2 3 6 2 10" xfId="24515" xr:uid="{00000000-0005-0000-0000-0000C45F0000}"/>
    <cellStyle name="Note 2 3 6 2 2" xfId="24516" xr:uid="{00000000-0005-0000-0000-0000C55F0000}"/>
    <cellStyle name="Note 2 3 6 2 3" xfId="24517" xr:uid="{00000000-0005-0000-0000-0000C65F0000}"/>
    <cellStyle name="Note 2 3 6 2 4" xfId="24518" xr:uid="{00000000-0005-0000-0000-0000C75F0000}"/>
    <cellStyle name="Note 2 3 6 2 4 2" xfId="24519" xr:uid="{00000000-0005-0000-0000-0000C85F0000}"/>
    <cellStyle name="Note 2 3 6 2 4 2 2" xfId="24520" xr:uid="{00000000-0005-0000-0000-0000C95F0000}"/>
    <cellStyle name="Note 2 3 6 2 4 3" xfId="24521" xr:uid="{00000000-0005-0000-0000-0000CA5F0000}"/>
    <cellStyle name="Note 2 3 6 2 5" xfId="24522" xr:uid="{00000000-0005-0000-0000-0000CB5F0000}"/>
    <cellStyle name="Note 2 3 6 2 5 2" xfId="24523" xr:uid="{00000000-0005-0000-0000-0000CC5F0000}"/>
    <cellStyle name="Note 2 3 6 2 5 2 2" xfId="24524" xr:uid="{00000000-0005-0000-0000-0000CD5F0000}"/>
    <cellStyle name="Note 2 3 6 2 5 3" xfId="24525" xr:uid="{00000000-0005-0000-0000-0000CE5F0000}"/>
    <cellStyle name="Note 2 3 6 2 6" xfId="24526" xr:uid="{00000000-0005-0000-0000-0000CF5F0000}"/>
    <cellStyle name="Note 2 3 6 2 6 2" xfId="24527" xr:uid="{00000000-0005-0000-0000-0000D05F0000}"/>
    <cellStyle name="Note 2 3 6 2 6 2 2" xfId="24528" xr:uid="{00000000-0005-0000-0000-0000D15F0000}"/>
    <cellStyle name="Note 2 3 6 2 6 3" xfId="24529" xr:uid="{00000000-0005-0000-0000-0000D25F0000}"/>
    <cellStyle name="Note 2 3 6 2 7" xfId="24530" xr:uid="{00000000-0005-0000-0000-0000D35F0000}"/>
    <cellStyle name="Note 2 3 6 2 7 2" xfId="24531" xr:uid="{00000000-0005-0000-0000-0000D45F0000}"/>
    <cellStyle name="Note 2 3 6 2 8" xfId="24532" xr:uid="{00000000-0005-0000-0000-0000D55F0000}"/>
    <cellStyle name="Note 2 3 6 2 8 2" xfId="24533" xr:uid="{00000000-0005-0000-0000-0000D65F0000}"/>
    <cellStyle name="Note 2 3 6 2 9" xfId="24534" xr:uid="{00000000-0005-0000-0000-0000D75F0000}"/>
    <cellStyle name="Note 2 3 6 3" xfId="24535" xr:uid="{00000000-0005-0000-0000-0000D85F0000}"/>
    <cellStyle name="Note 2 3 6 4" xfId="24536" xr:uid="{00000000-0005-0000-0000-0000D95F0000}"/>
    <cellStyle name="Note 2 3 6 4 2" xfId="24537" xr:uid="{00000000-0005-0000-0000-0000DA5F0000}"/>
    <cellStyle name="Note 2 3 6 4 2 2" xfId="24538" xr:uid="{00000000-0005-0000-0000-0000DB5F0000}"/>
    <cellStyle name="Note 2 3 6 4 3" xfId="24539" xr:uid="{00000000-0005-0000-0000-0000DC5F0000}"/>
    <cellStyle name="Note 2 3 6 5" xfId="24540" xr:uid="{00000000-0005-0000-0000-0000DD5F0000}"/>
    <cellStyle name="Note 2 3 6 5 2" xfId="24541" xr:uid="{00000000-0005-0000-0000-0000DE5F0000}"/>
    <cellStyle name="Note 2 3 6 5 2 2" xfId="24542" xr:uid="{00000000-0005-0000-0000-0000DF5F0000}"/>
    <cellStyle name="Note 2 3 6 5 3" xfId="24543" xr:uid="{00000000-0005-0000-0000-0000E05F0000}"/>
    <cellStyle name="Note 2 3 7" xfId="24544" xr:uid="{00000000-0005-0000-0000-0000E15F0000}"/>
    <cellStyle name="Note 2 3 7 2" xfId="24545" xr:uid="{00000000-0005-0000-0000-0000E25F0000}"/>
    <cellStyle name="Note 2 3 7 3" xfId="24546" xr:uid="{00000000-0005-0000-0000-0000E35F0000}"/>
    <cellStyle name="Note 2 3 7 3 2" xfId="24547" xr:uid="{00000000-0005-0000-0000-0000E45F0000}"/>
    <cellStyle name="Note 2 3 7 3 3" xfId="24548" xr:uid="{00000000-0005-0000-0000-0000E55F0000}"/>
    <cellStyle name="Note 2 3 7 4" xfId="24549" xr:uid="{00000000-0005-0000-0000-0000E65F0000}"/>
    <cellStyle name="Note 2 3 7 4 2" xfId="24550" xr:uid="{00000000-0005-0000-0000-0000E75F0000}"/>
    <cellStyle name="Note 2 3 7 4 2 2" xfId="24551" xr:uid="{00000000-0005-0000-0000-0000E85F0000}"/>
    <cellStyle name="Note 2 3 7 4 3" xfId="24552" xr:uid="{00000000-0005-0000-0000-0000E95F0000}"/>
    <cellStyle name="Note 2 3 7 5" xfId="24553" xr:uid="{00000000-0005-0000-0000-0000EA5F0000}"/>
    <cellStyle name="Note 2 3 7 5 2" xfId="24554" xr:uid="{00000000-0005-0000-0000-0000EB5F0000}"/>
    <cellStyle name="Note 2 3 7 5 2 2" xfId="24555" xr:uid="{00000000-0005-0000-0000-0000EC5F0000}"/>
    <cellStyle name="Note 2 3 7 5 3" xfId="24556" xr:uid="{00000000-0005-0000-0000-0000ED5F0000}"/>
    <cellStyle name="Note 2 3 7 6" xfId="24557" xr:uid="{00000000-0005-0000-0000-0000EE5F0000}"/>
    <cellStyle name="Note 2 3 7 6 2" xfId="24558" xr:uid="{00000000-0005-0000-0000-0000EF5F0000}"/>
    <cellStyle name="Note 2 3 7 6 2 2" xfId="24559" xr:uid="{00000000-0005-0000-0000-0000F05F0000}"/>
    <cellStyle name="Note 2 3 7 6 3" xfId="24560" xr:uid="{00000000-0005-0000-0000-0000F15F0000}"/>
    <cellStyle name="Note 2 3 7 7" xfId="24561" xr:uid="{00000000-0005-0000-0000-0000F25F0000}"/>
    <cellStyle name="Note 2 3 7 7 2" xfId="24562" xr:uid="{00000000-0005-0000-0000-0000F35F0000}"/>
    <cellStyle name="Note 2 3 7 8" xfId="24563" xr:uid="{00000000-0005-0000-0000-0000F45F0000}"/>
    <cellStyle name="Note 2 3 7 8 2" xfId="24564" xr:uid="{00000000-0005-0000-0000-0000F55F0000}"/>
    <cellStyle name="Note 2 3 7 9" xfId="24565" xr:uid="{00000000-0005-0000-0000-0000F65F0000}"/>
    <cellStyle name="Note 2 3 8" xfId="24566" xr:uid="{00000000-0005-0000-0000-0000F75F0000}"/>
    <cellStyle name="Note 2 3 8 2" xfId="24567" xr:uid="{00000000-0005-0000-0000-0000F85F0000}"/>
    <cellStyle name="Note 2 3 8 3" xfId="24568" xr:uid="{00000000-0005-0000-0000-0000F95F0000}"/>
    <cellStyle name="Note 2 3 9" xfId="24569" xr:uid="{00000000-0005-0000-0000-0000FA5F0000}"/>
    <cellStyle name="Note 2 4" xfId="24570" xr:uid="{00000000-0005-0000-0000-0000FB5F0000}"/>
    <cellStyle name="Note 2 4 10" xfId="24571" xr:uid="{00000000-0005-0000-0000-0000FC5F0000}"/>
    <cellStyle name="Note 2 4 10 2" xfId="24572" xr:uid="{00000000-0005-0000-0000-0000FD5F0000}"/>
    <cellStyle name="Note 2 4 10 2 2" xfId="24573" xr:uid="{00000000-0005-0000-0000-0000FE5F0000}"/>
    <cellStyle name="Note 2 4 10 3" xfId="24574" xr:uid="{00000000-0005-0000-0000-0000FF5F0000}"/>
    <cellStyle name="Note 2 4 11" xfId="24575" xr:uid="{00000000-0005-0000-0000-000000600000}"/>
    <cellStyle name="Note 2 4 11 2" xfId="24576" xr:uid="{00000000-0005-0000-0000-000001600000}"/>
    <cellStyle name="Note 2 4 12" xfId="24577" xr:uid="{00000000-0005-0000-0000-000002600000}"/>
    <cellStyle name="Note 2 4 12 2" xfId="24578" xr:uid="{00000000-0005-0000-0000-000003600000}"/>
    <cellStyle name="Note 2 4 13" xfId="24579" xr:uid="{00000000-0005-0000-0000-000004600000}"/>
    <cellStyle name="Note 2 4 14" xfId="24580" xr:uid="{00000000-0005-0000-0000-000005600000}"/>
    <cellStyle name="Note 2 4 15" xfId="24581" xr:uid="{00000000-0005-0000-0000-000006600000}"/>
    <cellStyle name="Note 2 4 2" xfId="24582" xr:uid="{00000000-0005-0000-0000-000007600000}"/>
    <cellStyle name="Note 2 4 2 2" xfId="24583" xr:uid="{00000000-0005-0000-0000-000008600000}"/>
    <cellStyle name="Note 2 4 2 2 2" xfId="24584" xr:uid="{00000000-0005-0000-0000-000009600000}"/>
    <cellStyle name="Note 2 4 2 2 3" xfId="24585" xr:uid="{00000000-0005-0000-0000-00000A600000}"/>
    <cellStyle name="Note 2 4 2 2 3 2" xfId="24586" xr:uid="{00000000-0005-0000-0000-00000B600000}"/>
    <cellStyle name="Note 2 4 2 2 3 3" xfId="24587" xr:uid="{00000000-0005-0000-0000-00000C600000}"/>
    <cellStyle name="Note 2 4 2 2 4" xfId="24588" xr:uid="{00000000-0005-0000-0000-00000D600000}"/>
    <cellStyle name="Note 2 4 2 2 4 2" xfId="24589" xr:uid="{00000000-0005-0000-0000-00000E600000}"/>
    <cellStyle name="Note 2 4 2 2 4 2 2" xfId="24590" xr:uid="{00000000-0005-0000-0000-00000F600000}"/>
    <cellStyle name="Note 2 4 2 2 4 3" xfId="24591" xr:uid="{00000000-0005-0000-0000-000010600000}"/>
    <cellStyle name="Note 2 4 2 2 5" xfId="24592" xr:uid="{00000000-0005-0000-0000-000011600000}"/>
    <cellStyle name="Note 2 4 2 2 5 2" xfId="24593" xr:uid="{00000000-0005-0000-0000-000012600000}"/>
    <cellStyle name="Note 2 4 2 2 5 2 2" xfId="24594" xr:uid="{00000000-0005-0000-0000-000013600000}"/>
    <cellStyle name="Note 2 4 2 2 5 3" xfId="24595" xr:uid="{00000000-0005-0000-0000-000014600000}"/>
    <cellStyle name="Note 2 4 2 2 6" xfId="24596" xr:uid="{00000000-0005-0000-0000-000015600000}"/>
    <cellStyle name="Note 2 4 2 2 6 2" xfId="24597" xr:uid="{00000000-0005-0000-0000-000016600000}"/>
    <cellStyle name="Note 2 4 2 2 6 2 2" xfId="24598" xr:uid="{00000000-0005-0000-0000-000017600000}"/>
    <cellStyle name="Note 2 4 2 2 6 3" xfId="24599" xr:uid="{00000000-0005-0000-0000-000018600000}"/>
    <cellStyle name="Note 2 4 2 2 7" xfId="24600" xr:uid="{00000000-0005-0000-0000-000019600000}"/>
    <cellStyle name="Note 2 4 2 2 7 2" xfId="24601" xr:uid="{00000000-0005-0000-0000-00001A600000}"/>
    <cellStyle name="Note 2 4 2 2 8" xfId="24602" xr:uid="{00000000-0005-0000-0000-00001B600000}"/>
    <cellStyle name="Note 2 4 2 2 8 2" xfId="24603" xr:uid="{00000000-0005-0000-0000-00001C600000}"/>
    <cellStyle name="Note 2 4 2 2 9" xfId="24604" xr:uid="{00000000-0005-0000-0000-00001D600000}"/>
    <cellStyle name="Note 2 4 2 3" xfId="24605" xr:uid="{00000000-0005-0000-0000-00001E600000}"/>
    <cellStyle name="Note 2 4 2 3 2" xfId="24606" xr:uid="{00000000-0005-0000-0000-00001F600000}"/>
    <cellStyle name="Note 2 4 2 3 3" xfId="24607" xr:uid="{00000000-0005-0000-0000-000020600000}"/>
    <cellStyle name="Note 2 4 2 3 3 2" xfId="24608" xr:uid="{00000000-0005-0000-0000-000021600000}"/>
    <cellStyle name="Note 2 4 2 3 3 3" xfId="24609" xr:uid="{00000000-0005-0000-0000-000022600000}"/>
    <cellStyle name="Note 2 4 2 3 4" xfId="24610" xr:uid="{00000000-0005-0000-0000-000023600000}"/>
    <cellStyle name="Note 2 4 2 3 4 2" xfId="24611" xr:uid="{00000000-0005-0000-0000-000024600000}"/>
    <cellStyle name="Note 2 4 2 3 4 2 2" xfId="24612" xr:uid="{00000000-0005-0000-0000-000025600000}"/>
    <cellStyle name="Note 2 4 2 3 4 3" xfId="24613" xr:uid="{00000000-0005-0000-0000-000026600000}"/>
    <cellStyle name="Note 2 4 2 3 5" xfId="24614" xr:uid="{00000000-0005-0000-0000-000027600000}"/>
    <cellStyle name="Note 2 4 2 3 5 2" xfId="24615" xr:uid="{00000000-0005-0000-0000-000028600000}"/>
    <cellStyle name="Note 2 4 2 3 5 2 2" xfId="24616" xr:uid="{00000000-0005-0000-0000-000029600000}"/>
    <cellStyle name="Note 2 4 2 3 5 3" xfId="24617" xr:uid="{00000000-0005-0000-0000-00002A600000}"/>
    <cellStyle name="Note 2 4 2 3 6" xfId="24618" xr:uid="{00000000-0005-0000-0000-00002B600000}"/>
    <cellStyle name="Note 2 4 2 3 6 2" xfId="24619" xr:uid="{00000000-0005-0000-0000-00002C600000}"/>
    <cellStyle name="Note 2 4 2 3 6 2 2" xfId="24620" xr:uid="{00000000-0005-0000-0000-00002D600000}"/>
    <cellStyle name="Note 2 4 2 3 6 3" xfId="24621" xr:uid="{00000000-0005-0000-0000-00002E600000}"/>
    <cellStyle name="Note 2 4 2 3 7" xfId="24622" xr:uid="{00000000-0005-0000-0000-00002F600000}"/>
    <cellStyle name="Note 2 4 2 3 7 2" xfId="24623" xr:uid="{00000000-0005-0000-0000-000030600000}"/>
    <cellStyle name="Note 2 4 2 3 8" xfId="24624" xr:uid="{00000000-0005-0000-0000-000031600000}"/>
    <cellStyle name="Note 2 4 2 3 8 2" xfId="24625" xr:uid="{00000000-0005-0000-0000-000032600000}"/>
    <cellStyle name="Note 2 4 2 3 9" xfId="24626" xr:uid="{00000000-0005-0000-0000-000033600000}"/>
    <cellStyle name="Note 2 4 2 4" xfId="24627" xr:uid="{00000000-0005-0000-0000-000034600000}"/>
    <cellStyle name="Note 2 4 2 4 2" xfId="24628" xr:uid="{00000000-0005-0000-0000-000035600000}"/>
    <cellStyle name="Note 2 4 2 4 3" xfId="24629" xr:uid="{00000000-0005-0000-0000-000036600000}"/>
    <cellStyle name="Note 2 4 2 4 3 2" xfId="24630" xr:uid="{00000000-0005-0000-0000-000037600000}"/>
    <cellStyle name="Note 2 4 2 4 3 2 2" xfId="24631" xr:uid="{00000000-0005-0000-0000-000038600000}"/>
    <cellStyle name="Note 2 4 2 4 3 3" xfId="24632" xr:uid="{00000000-0005-0000-0000-000039600000}"/>
    <cellStyle name="Note 2 4 2 4 4" xfId="24633" xr:uid="{00000000-0005-0000-0000-00003A600000}"/>
    <cellStyle name="Note 2 4 2 4 4 2" xfId="24634" xr:uid="{00000000-0005-0000-0000-00003B600000}"/>
    <cellStyle name="Note 2 4 2 4 4 2 2" xfId="24635" xr:uid="{00000000-0005-0000-0000-00003C600000}"/>
    <cellStyle name="Note 2 4 2 4 4 3" xfId="24636" xr:uid="{00000000-0005-0000-0000-00003D600000}"/>
    <cellStyle name="Note 2 4 2 4 5" xfId="24637" xr:uid="{00000000-0005-0000-0000-00003E600000}"/>
    <cellStyle name="Note 2 4 2 4 5 2" xfId="24638" xr:uid="{00000000-0005-0000-0000-00003F600000}"/>
    <cellStyle name="Note 2 4 2 4 5 2 2" xfId="24639" xr:uid="{00000000-0005-0000-0000-000040600000}"/>
    <cellStyle name="Note 2 4 2 4 5 3" xfId="24640" xr:uid="{00000000-0005-0000-0000-000041600000}"/>
    <cellStyle name="Note 2 4 2 4 6" xfId="24641" xr:uid="{00000000-0005-0000-0000-000042600000}"/>
    <cellStyle name="Note 2 4 2 4 6 2" xfId="24642" xr:uid="{00000000-0005-0000-0000-000043600000}"/>
    <cellStyle name="Note 2 4 2 4 7" xfId="24643" xr:uid="{00000000-0005-0000-0000-000044600000}"/>
    <cellStyle name="Note 2 4 2 4 7 2" xfId="24644" xr:uid="{00000000-0005-0000-0000-000045600000}"/>
    <cellStyle name="Note 2 4 2 4 8" xfId="24645" xr:uid="{00000000-0005-0000-0000-000046600000}"/>
    <cellStyle name="Note 2 4 2 4 9" xfId="24646" xr:uid="{00000000-0005-0000-0000-000047600000}"/>
    <cellStyle name="Note 2 4 2 5" xfId="24647" xr:uid="{00000000-0005-0000-0000-000048600000}"/>
    <cellStyle name="Note 2 4 2 5 2" xfId="24648" xr:uid="{00000000-0005-0000-0000-000049600000}"/>
    <cellStyle name="Note 2 4 2 5 3" xfId="24649" xr:uid="{00000000-0005-0000-0000-00004A600000}"/>
    <cellStyle name="Note 2 4 2 6" xfId="24650" xr:uid="{00000000-0005-0000-0000-00004B600000}"/>
    <cellStyle name="Note 2 4 2 6 2" xfId="24651" xr:uid="{00000000-0005-0000-0000-00004C600000}"/>
    <cellStyle name="Note 2 4 2 6 2 2" xfId="24652" xr:uid="{00000000-0005-0000-0000-00004D600000}"/>
    <cellStyle name="Note 2 4 2 6 2 2 2" xfId="24653" xr:uid="{00000000-0005-0000-0000-00004E600000}"/>
    <cellStyle name="Note 2 4 2 6 2 3" xfId="24654" xr:uid="{00000000-0005-0000-0000-00004F600000}"/>
    <cellStyle name="Note 2 4 2 6 3" xfId="24655" xr:uid="{00000000-0005-0000-0000-000050600000}"/>
    <cellStyle name="Note 2 4 2 6 3 2" xfId="24656" xr:uid="{00000000-0005-0000-0000-000051600000}"/>
    <cellStyle name="Note 2 4 2 6 3 2 2" xfId="24657" xr:uid="{00000000-0005-0000-0000-000052600000}"/>
    <cellStyle name="Note 2 4 2 6 3 3" xfId="24658" xr:uid="{00000000-0005-0000-0000-000053600000}"/>
    <cellStyle name="Note 2 4 2 6 4" xfId="24659" xr:uid="{00000000-0005-0000-0000-000054600000}"/>
    <cellStyle name="Note 2 4 2 6 4 2" xfId="24660" xr:uid="{00000000-0005-0000-0000-000055600000}"/>
    <cellStyle name="Note 2 4 2 6 4 2 2" xfId="24661" xr:uid="{00000000-0005-0000-0000-000056600000}"/>
    <cellStyle name="Note 2 4 2 6 4 3" xfId="24662" xr:uid="{00000000-0005-0000-0000-000057600000}"/>
    <cellStyle name="Note 2 4 2 6 5" xfId="24663" xr:uid="{00000000-0005-0000-0000-000058600000}"/>
    <cellStyle name="Note 2 4 2 6 5 2" xfId="24664" xr:uid="{00000000-0005-0000-0000-000059600000}"/>
    <cellStyle name="Note 2 4 2 6 6" xfId="24665" xr:uid="{00000000-0005-0000-0000-00005A600000}"/>
    <cellStyle name="Note 2 4 2 6 6 2" xfId="24666" xr:uid="{00000000-0005-0000-0000-00005B600000}"/>
    <cellStyle name="Note 2 4 2 6 7" xfId="24667" xr:uid="{00000000-0005-0000-0000-00005C600000}"/>
    <cellStyle name="Note 2 4 2 7" xfId="24668" xr:uid="{00000000-0005-0000-0000-00005D600000}"/>
    <cellStyle name="Note 2 4 2 7 2" xfId="24669" xr:uid="{00000000-0005-0000-0000-00005E600000}"/>
    <cellStyle name="Note 2 4 2 7 2 2" xfId="24670" xr:uid="{00000000-0005-0000-0000-00005F600000}"/>
    <cellStyle name="Note 2 4 2 7 3" xfId="24671" xr:uid="{00000000-0005-0000-0000-000060600000}"/>
    <cellStyle name="Note 2 4 2 8" xfId="24672" xr:uid="{00000000-0005-0000-0000-000061600000}"/>
    <cellStyle name="Note 2 4 2 8 2" xfId="24673" xr:uid="{00000000-0005-0000-0000-000062600000}"/>
    <cellStyle name="Note 2 4 2 8 2 2" xfId="24674" xr:uid="{00000000-0005-0000-0000-000063600000}"/>
    <cellStyle name="Note 2 4 2 8 3" xfId="24675" xr:uid="{00000000-0005-0000-0000-000064600000}"/>
    <cellStyle name="Note 2 4 3" xfId="24676" xr:uid="{00000000-0005-0000-0000-000065600000}"/>
    <cellStyle name="Note 2 4 3 10" xfId="24677" xr:uid="{00000000-0005-0000-0000-000066600000}"/>
    <cellStyle name="Note 2 4 3 2" xfId="24678" xr:uid="{00000000-0005-0000-0000-000067600000}"/>
    <cellStyle name="Note 2 4 3 2 2" xfId="24679" xr:uid="{00000000-0005-0000-0000-000068600000}"/>
    <cellStyle name="Note 2 4 3 2 3" xfId="24680" xr:uid="{00000000-0005-0000-0000-000069600000}"/>
    <cellStyle name="Note 2 4 3 2 3 2" xfId="24681" xr:uid="{00000000-0005-0000-0000-00006A600000}"/>
    <cellStyle name="Note 2 4 3 2 3 3" xfId="24682" xr:uid="{00000000-0005-0000-0000-00006B600000}"/>
    <cellStyle name="Note 2 4 3 2 4" xfId="24683" xr:uid="{00000000-0005-0000-0000-00006C600000}"/>
    <cellStyle name="Note 2 4 3 2 4 2" xfId="24684" xr:uid="{00000000-0005-0000-0000-00006D600000}"/>
    <cellStyle name="Note 2 4 3 2 4 2 2" xfId="24685" xr:uid="{00000000-0005-0000-0000-00006E600000}"/>
    <cellStyle name="Note 2 4 3 2 4 3" xfId="24686" xr:uid="{00000000-0005-0000-0000-00006F600000}"/>
    <cellStyle name="Note 2 4 3 2 5" xfId="24687" xr:uid="{00000000-0005-0000-0000-000070600000}"/>
    <cellStyle name="Note 2 4 3 2 5 2" xfId="24688" xr:uid="{00000000-0005-0000-0000-000071600000}"/>
    <cellStyle name="Note 2 4 3 2 5 2 2" xfId="24689" xr:uid="{00000000-0005-0000-0000-000072600000}"/>
    <cellStyle name="Note 2 4 3 2 5 3" xfId="24690" xr:uid="{00000000-0005-0000-0000-000073600000}"/>
    <cellStyle name="Note 2 4 3 2 6" xfId="24691" xr:uid="{00000000-0005-0000-0000-000074600000}"/>
    <cellStyle name="Note 2 4 3 2 6 2" xfId="24692" xr:uid="{00000000-0005-0000-0000-000075600000}"/>
    <cellStyle name="Note 2 4 3 2 6 2 2" xfId="24693" xr:uid="{00000000-0005-0000-0000-000076600000}"/>
    <cellStyle name="Note 2 4 3 2 6 3" xfId="24694" xr:uid="{00000000-0005-0000-0000-000077600000}"/>
    <cellStyle name="Note 2 4 3 2 7" xfId="24695" xr:uid="{00000000-0005-0000-0000-000078600000}"/>
    <cellStyle name="Note 2 4 3 2 7 2" xfId="24696" xr:uid="{00000000-0005-0000-0000-000079600000}"/>
    <cellStyle name="Note 2 4 3 2 8" xfId="24697" xr:uid="{00000000-0005-0000-0000-00007A600000}"/>
    <cellStyle name="Note 2 4 3 2 8 2" xfId="24698" xr:uid="{00000000-0005-0000-0000-00007B600000}"/>
    <cellStyle name="Note 2 4 3 2 9" xfId="24699" xr:uid="{00000000-0005-0000-0000-00007C600000}"/>
    <cellStyle name="Note 2 4 3 3" xfId="24700" xr:uid="{00000000-0005-0000-0000-00007D600000}"/>
    <cellStyle name="Note 2 4 3 4" xfId="24701" xr:uid="{00000000-0005-0000-0000-00007E600000}"/>
    <cellStyle name="Note 2 4 3 4 2" xfId="24702" xr:uid="{00000000-0005-0000-0000-00007F600000}"/>
    <cellStyle name="Note 2 4 3 4 3" xfId="24703" xr:uid="{00000000-0005-0000-0000-000080600000}"/>
    <cellStyle name="Note 2 4 3 5" xfId="24704" xr:uid="{00000000-0005-0000-0000-000081600000}"/>
    <cellStyle name="Note 2 4 3 5 2" xfId="24705" xr:uid="{00000000-0005-0000-0000-000082600000}"/>
    <cellStyle name="Note 2 4 3 5 2 2" xfId="24706" xr:uid="{00000000-0005-0000-0000-000083600000}"/>
    <cellStyle name="Note 2 4 3 5 3" xfId="24707" xr:uid="{00000000-0005-0000-0000-000084600000}"/>
    <cellStyle name="Note 2 4 3 6" xfId="24708" xr:uid="{00000000-0005-0000-0000-000085600000}"/>
    <cellStyle name="Note 2 4 3 6 2" xfId="24709" xr:uid="{00000000-0005-0000-0000-000086600000}"/>
    <cellStyle name="Note 2 4 3 6 2 2" xfId="24710" xr:uid="{00000000-0005-0000-0000-000087600000}"/>
    <cellStyle name="Note 2 4 3 6 3" xfId="24711" xr:uid="{00000000-0005-0000-0000-000088600000}"/>
    <cellStyle name="Note 2 4 3 7" xfId="24712" xr:uid="{00000000-0005-0000-0000-000089600000}"/>
    <cellStyle name="Note 2 4 3 7 2" xfId="24713" xr:uid="{00000000-0005-0000-0000-00008A600000}"/>
    <cellStyle name="Note 2 4 3 7 2 2" xfId="24714" xr:uid="{00000000-0005-0000-0000-00008B600000}"/>
    <cellStyle name="Note 2 4 3 7 3" xfId="24715" xr:uid="{00000000-0005-0000-0000-00008C600000}"/>
    <cellStyle name="Note 2 4 3 8" xfId="24716" xr:uid="{00000000-0005-0000-0000-00008D600000}"/>
    <cellStyle name="Note 2 4 3 8 2" xfId="24717" xr:uid="{00000000-0005-0000-0000-00008E600000}"/>
    <cellStyle name="Note 2 4 3 9" xfId="24718" xr:uid="{00000000-0005-0000-0000-00008F600000}"/>
    <cellStyle name="Note 2 4 3 9 2" xfId="24719" xr:uid="{00000000-0005-0000-0000-000090600000}"/>
    <cellStyle name="Note 2 4 4" xfId="24720" xr:uid="{00000000-0005-0000-0000-000091600000}"/>
    <cellStyle name="Note 2 4 4 2" xfId="24721" xr:uid="{00000000-0005-0000-0000-000092600000}"/>
    <cellStyle name="Note 2 4 4 2 10" xfId="24722" xr:uid="{00000000-0005-0000-0000-000093600000}"/>
    <cellStyle name="Note 2 4 4 2 2" xfId="24723" xr:uid="{00000000-0005-0000-0000-000094600000}"/>
    <cellStyle name="Note 2 4 4 2 3" xfId="24724" xr:uid="{00000000-0005-0000-0000-000095600000}"/>
    <cellStyle name="Note 2 4 4 2 4" xfId="24725" xr:uid="{00000000-0005-0000-0000-000096600000}"/>
    <cellStyle name="Note 2 4 4 2 4 2" xfId="24726" xr:uid="{00000000-0005-0000-0000-000097600000}"/>
    <cellStyle name="Note 2 4 4 2 4 2 2" xfId="24727" xr:uid="{00000000-0005-0000-0000-000098600000}"/>
    <cellStyle name="Note 2 4 4 2 4 3" xfId="24728" xr:uid="{00000000-0005-0000-0000-000099600000}"/>
    <cellStyle name="Note 2 4 4 2 5" xfId="24729" xr:uid="{00000000-0005-0000-0000-00009A600000}"/>
    <cellStyle name="Note 2 4 4 2 5 2" xfId="24730" xr:uid="{00000000-0005-0000-0000-00009B600000}"/>
    <cellStyle name="Note 2 4 4 2 5 2 2" xfId="24731" xr:uid="{00000000-0005-0000-0000-00009C600000}"/>
    <cellStyle name="Note 2 4 4 2 5 3" xfId="24732" xr:uid="{00000000-0005-0000-0000-00009D600000}"/>
    <cellStyle name="Note 2 4 4 2 6" xfId="24733" xr:uid="{00000000-0005-0000-0000-00009E600000}"/>
    <cellStyle name="Note 2 4 4 2 6 2" xfId="24734" xr:uid="{00000000-0005-0000-0000-00009F600000}"/>
    <cellStyle name="Note 2 4 4 2 6 2 2" xfId="24735" xr:uid="{00000000-0005-0000-0000-0000A0600000}"/>
    <cellStyle name="Note 2 4 4 2 6 3" xfId="24736" xr:uid="{00000000-0005-0000-0000-0000A1600000}"/>
    <cellStyle name="Note 2 4 4 2 7" xfId="24737" xr:uid="{00000000-0005-0000-0000-0000A2600000}"/>
    <cellStyle name="Note 2 4 4 2 7 2" xfId="24738" xr:uid="{00000000-0005-0000-0000-0000A3600000}"/>
    <cellStyle name="Note 2 4 4 2 8" xfId="24739" xr:uid="{00000000-0005-0000-0000-0000A4600000}"/>
    <cellStyle name="Note 2 4 4 2 8 2" xfId="24740" xr:uid="{00000000-0005-0000-0000-0000A5600000}"/>
    <cellStyle name="Note 2 4 4 2 9" xfId="24741" xr:uid="{00000000-0005-0000-0000-0000A6600000}"/>
    <cellStyle name="Note 2 4 4 3" xfId="24742" xr:uid="{00000000-0005-0000-0000-0000A7600000}"/>
    <cellStyle name="Note 2 4 4 4" xfId="24743" xr:uid="{00000000-0005-0000-0000-0000A8600000}"/>
    <cellStyle name="Note 2 4 4 4 2" xfId="24744" xr:uid="{00000000-0005-0000-0000-0000A9600000}"/>
    <cellStyle name="Note 2 4 4 4 2 2" xfId="24745" xr:uid="{00000000-0005-0000-0000-0000AA600000}"/>
    <cellStyle name="Note 2 4 4 4 3" xfId="24746" xr:uid="{00000000-0005-0000-0000-0000AB600000}"/>
    <cellStyle name="Note 2 4 4 5" xfId="24747" xr:uid="{00000000-0005-0000-0000-0000AC600000}"/>
    <cellStyle name="Note 2 4 4 5 2" xfId="24748" xr:uid="{00000000-0005-0000-0000-0000AD600000}"/>
    <cellStyle name="Note 2 4 4 5 2 2" xfId="24749" xr:uid="{00000000-0005-0000-0000-0000AE600000}"/>
    <cellStyle name="Note 2 4 4 5 3" xfId="24750" xr:uid="{00000000-0005-0000-0000-0000AF600000}"/>
    <cellStyle name="Note 2 4 5" xfId="24751" xr:uid="{00000000-0005-0000-0000-0000B0600000}"/>
    <cellStyle name="Note 2 4 5 2" xfId="24752" xr:uid="{00000000-0005-0000-0000-0000B1600000}"/>
    <cellStyle name="Note 2 4 5 3" xfId="24753" xr:uid="{00000000-0005-0000-0000-0000B2600000}"/>
    <cellStyle name="Note 2 4 5 3 2" xfId="24754" xr:uid="{00000000-0005-0000-0000-0000B3600000}"/>
    <cellStyle name="Note 2 4 5 3 3" xfId="24755" xr:uid="{00000000-0005-0000-0000-0000B4600000}"/>
    <cellStyle name="Note 2 4 5 4" xfId="24756" xr:uid="{00000000-0005-0000-0000-0000B5600000}"/>
    <cellStyle name="Note 2 4 5 4 2" xfId="24757" xr:uid="{00000000-0005-0000-0000-0000B6600000}"/>
    <cellStyle name="Note 2 4 5 4 2 2" xfId="24758" xr:uid="{00000000-0005-0000-0000-0000B7600000}"/>
    <cellStyle name="Note 2 4 5 4 3" xfId="24759" xr:uid="{00000000-0005-0000-0000-0000B8600000}"/>
    <cellStyle name="Note 2 4 5 5" xfId="24760" xr:uid="{00000000-0005-0000-0000-0000B9600000}"/>
    <cellStyle name="Note 2 4 5 5 2" xfId="24761" xr:uid="{00000000-0005-0000-0000-0000BA600000}"/>
    <cellStyle name="Note 2 4 5 5 2 2" xfId="24762" xr:uid="{00000000-0005-0000-0000-0000BB600000}"/>
    <cellStyle name="Note 2 4 5 5 3" xfId="24763" xr:uid="{00000000-0005-0000-0000-0000BC600000}"/>
    <cellStyle name="Note 2 4 5 6" xfId="24764" xr:uid="{00000000-0005-0000-0000-0000BD600000}"/>
    <cellStyle name="Note 2 4 5 6 2" xfId="24765" xr:uid="{00000000-0005-0000-0000-0000BE600000}"/>
    <cellStyle name="Note 2 4 5 6 2 2" xfId="24766" xr:uid="{00000000-0005-0000-0000-0000BF600000}"/>
    <cellStyle name="Note 2 4 5 6 3" xfId="24767" xr:uid="{00000000-0005-0000-0000-0000C0600000}"/>
    <cellStyle name="Note 2 4 5 7" xfId="24768" xr:uid="{00000000-0005-0000-0000-0000C1600000}"/>
    <cellStyle name="Note 2 4 5 7 2" xfId="24769" xr:uid="{00000000-0005-0000-0000-0000C2600000}"/>
    <cellStyle name="Note 2 4 5 8" xfId="24770" xr:uid="{00000000-0005-0000-0000-0000C3600000}"/>
    <cellStyle name="Note 2 4 5 8 2" xfId="24771" xr:uid="{00000000-0005-0000-0000-0000C4600000}"/>
    <cellStyle name="Note 2 4 5 9" xfId="24772" xr:uid="{00000000-0005-0000-0000-0000C5600000}"/>
    <cellStyle name="Note 2 4 6" xfId="24773" xr:uid="{00000000-0005-0000-0000-0000C6600000}"/>
    <cellStyle name="Note 2 4 6 2" xfId="24774" xr:uid="{00000000-0005-0000-0000-0000C7600000}"/>
    <cellStyle name="Note 2 4 6 3" xfId="24775" xr:uid="{00000000-0005-0000-0000-0000C8600000}"/>
    <cellStyle name="Note 2 4 7" xfId="24776" xr:uid="{00000000-0005-0000-0000-0000C9600000}"/>
    <cellStyle name="Note 2 4 8" xfId="24777" xr:uid="{00000000-0005-0000-0000-0000CA600000}"/>
    <cellStyle name="Note 2 4 8 2" xfId="24778" xr:uid="{00000000-0005-0000-0000-0000CB600000}"/>
    <cellStyle name="Note 2 4 8 2 2" xfId="24779" xr:uid="{00000000-0005-0000-0000-0000CC600000}"/>
    <cellStyle name="Note 2 4 8 3" xfId="24780" xr:uid="{00000000-0005-0000-0000-0000CD600000}"/>
    <cellStyle name="Note 2 4 8 4" xfId="24781" xr:uid="{00000000-0005-0000-0000-0000CE600000}"/>
    <cellStyle name="Note 2 4 8 5" xfId="24782" xr:uid="{00000000-0005-0000-0000-0000CF600000}"/>
    <cellStyle name="Note 2 4 9" xfId="24783" xr:uid="{00000000-0005-0000-0000-0000D0600000}"/>
    <cellStyle name="Note 2 4 9 2" xfId="24784" xr:uid="{00000000-0005-0000-0000-0000D1600000}"/>
    <cellStyle name="Note 2 4 9 2 2" xfId="24785" xr:uid="{00000000-0005-0000-0000-0000D2600000}"/>
    <cellStyle name="Note 2 4 9 3" xfId="24786" xr:uid="{00000000-0005-0000-0000-0000D3600000}"/>
    <cellStyle name="Note 2 5" xfId="24787" xr:uid="{00000000-0005-0000-0000-0000D4600000}"/>
    <cellStyle name="Note 2 5 10" xfId="24788" xr:uid="{00000000-0005-0000-0000-0000D5600000}"/>
    <cellStyle name="Note 2 5 10 2" xfId="24789" xr:uid="{00000000-0005-0000-0000-0000D6600000}"/>
    <cellStyle name="Note 2 5 10 2 2" xfId="24790" xr:uid="{00000000-0005-0000-0000-0000D7600000}"/>
    <cellStyle name="Note 2 5 10 3" xfId="24791" xr:uid="{00000000-0005-0000-0000-0000D8600000}"/>
    <cellStyle name="Note 2 5 11" xfId="24792" xr:uid="{00000000-0005-0000-0000-0000D9600000}"/>
    <cellStyle name="Note 2 5 11 2" xfId="24793" xr:uid="{00000000-0005-0000-0000-0000DA600000}"/>
    <cellStyle name="Note 2 5 12" xfId="24794" xr:uid="{00000000-0005-0000-0000-0000DB600000}"/>
    <cellStyle name="Note 2 5 12 2" xfId="24795" xr:uid="{00000000-0005-0000-0000-0000DC600000}"/>
    <cellStyle name="Note 2 5 13" xfId="24796" xr:uid="{00000000-0005-0000-0000-0000DD600000}"/>
    <cellStyle name="Note 2 5 14" xfId="24797" xr:uid="{00000000-0005-0000-0000-0000DE600000}"/>
    <cellStyle name="Note 2 5 15" xfId="24798" xr:uid="{00000000-0005-0000-0000-0000DF600000}"/>
    <cellStyle name="Note 2 5 2" xfId="24799" xr:uid="{00000000-0005-0000-0000-0000E0600000}"/>
    <cellStyle name="Note 2 5 2 2" xfId="24800" xr:uid="{00000000-0005-0000-0000-0000E1600000}"/>
    <cellStyle name="Note 2 5 2 2 2" xfId="24801" xr:uid="{00000000-0005-0000-0000-0000E2600000}"/>
    <cellStyle name="Note 2 5 2 2 3" xfId="24802" xr:uid="{00000000-0005-0000-0000-0000E3600000}"/>
    <cellStyle name="Note 2 5 2 2 3 2" xfId="24803" xr:uid="{00000000-0005-0000-0000-0000E4600000}"/>
    <cellStyle name="Note 2 5 2 2 3 3" xfId="24804" xr:uid="{00000000-0005-0000-0000-0000E5600000}"/>
    <cellStyle name="Note 2 5 2 2 4" xfId="24805" xr:uid="{00000000-0005-0000-0000-0000E6600000}"/>
    <cellStyle name="Note 2 5 2 2 4 2" xfId="24806" xr:uid="{00000000-0005-0000-0000-0000E7600000}"/>
    <cellStyle name="Note 2 5 2 2 4 2 2" xfId="24807" xr:uid="{00000000-0005-0000-0000-0000E8600000}"/>
    <cellStyle name="Note 2 5 2 2 4 3" xfId="24808" xr:uid="{00000000-0005-0000-0000-0000E9600000}"/>
    <cellStyle name="Note 2 5 2 2 5" xfId="24809" xr:uid="{00000000-0005-0000-0000-0000EA600000}"/>
    <cellStyle name="Note 2 5 2 2 5 2" xfId="24810" xr:uid="{00000000-0005-0000-0000-0000EB600000}"/>
    <cellStyle name="Note 2 5 2 2 5 2 2" xfId="24811" xr:uid="{00000000-0005-0000-0000-0000EC600000}"/>
    <cellStyle name="Note 2 5 2 2 5 3" xfId="24812" xr:uid="{00000000-0005-0000-0000-0000ED600000}"/>
    <cellStyle name="Note 2 5 2 2 6" xfId="24813" xr:uid="{00000000-0005-0000-0000-0000EE600000}"/>
    <cellStyle name="Note 2 5 2 2 6 2" xfId="24814" xr:uid="{00000000-0005-0000-0000-0000EF600000}"/>
    <cellStyle name="Note 2 5 2 2 6 2 2" xfId="24815" xr:uid="{00000000-0005-0000-0000-0000F0600000}"/>
    <cellStyle name="Note 2 5 2 2 6 3" xfId="24816" xr:uid="{00000000-0005-0000-0000-0000F1600000}"/>
    <cellStyle name="Note 2 5 2 2 7" xfId="24817" xr:uid="{00000000-0005-0000-0000-0000F2600000}"/>
    <cellStyle name="Note 2 5 2 2 7 2" xfId="24818" xr:uid="{00000000-0005-0000-0000-0000F3600000}"/>
    <cellStyle name="Note 2 5 2 2 8" xfId="24819" xr:uid="{00000000-0005-0000-0000-0000F4600000}"/>
    <cellStyle name="Note 2 5 2 2 8 2" xfId="24820" xr:uid="{00000000-0005-0000-0000-0000F5600000}"/>
    <cellStyle name="Note 2 5 2 2 9" xfId="24821" xr:uid="{00000000-0005-0000-0000-0000F6600000}"/>
    <cellStyle name="Note 2 5 2 3" xfId="24822" xr:uid="{00000000-0005-0000-0000-0000F7600000}"/>
    <cellStyle name="Note 2 5 2 3 2" xfId="24823" xr:uid="{00000000-0005-0000-0000-0000F8600000}"/>
    <cellStyle name="Note 2 5 2 3 3" xfId="24824" xr:uid="{00000000-0005-0000-0000-0000F9600000}"/>
    <cellStyle name="Note 2 5 2 3 3 2" xfId="24825" xr:uid="{00000000-0005-0000-0000-0000FA600000}"/>
    <cellStyle name="Note 2 5 2 3 3 3" xfId="24826" xr:uid="{00000000-0005-0000-0000-0000FB600000}"/>
    <cellStyle name="Note 2 5 2 3 4" xfId="24827" xr:uid="{00000000-0005-0000-0000-0000FC600000}"/>
    <cellStyle name="Note 2 5 2 3 4 2" xfId="24828" xr:uid="{00000000-0005-0000-0000-0000FD600000}"/>
    <cellStyle name="Note 2 5 2 3 4 2 2" xfId="24829" xr:uid="{00000000-0005-0000-0000-0000FE600000}"/>
    <cellStyle name="Note 2 5 2 3 4 3" xfId="24830" xr:uid="{00000000-0005-0000-0000-0000FF600000}"/>
    <cellStyle name="Note 2 5 2 3 5" xfId="24831" xr:uid="{00000000-0005-0000-0000-000000610000}"/>
    <cellStyle name="Note 2 5 2 3 5 2" xfId="24832" xr:uid="{00000000-0005-0000-0000-000001610000}"/>
    <cellStyle name="Note 2 5 2 3 5 2 2" xfId="24833" xr:uid="{00000000-0005-0000-0000-000002610000}"/>
    <cellStyle name="Note 2 5 2 3 5 3" xfId="24834" xr:uid="{00000000-0005-0000-0000-000003610000}"/>
    <cellStyle name="Note 2 5 2 3 6" xfId="24835" xr:uid="{00000000-0005-0000-0000-000004610000}"/>
    <cellStyle name="Note 2 5 2 3 6 2" xfId="24836" xr:uid="{00000000-0005-0000-0000-000005610000}"/>
    <cellStyle name="Note 2 5 2 3 6 2 2" xfId="24837" xr:uid="{00000000-0005-0000-0000-000006610000}"/>
    <cellStyle name="Note 2 5 2 3 6 3" xfId="24838" xr:uid="{00000000-0005-0000-0000-000007610000}"/>
    <cellStyle name="Note 2 5 2 3 7" xfId="24839" xr:uid="{00000000-0005-0000-0000-000008610000}"/>
    <cellStyle name="Note 2 5 2 3 7 2" xfId="24840" xr:uid="{00000000-0005-0000-0000-000009610000}"/>
    <cellStyle name="Note 2 5 2 3 8" xfId="24841" xr:uid="{00000000-0005-0000-0000-00000A610000}"/>
    <cellStyle name="Note 2 5 2 3 8 2" xfId="24842" xr:uid="{00000000-0005-0000-0000-00000B610000}"/>
    <cellStyle name="Note 2 5 2 3 9" xfId="24843" xr:uid="{00000000-0005-0000-0000-00000C610000}"/>
    <cellStyle name="Note 2 5 2 4" xfId="24844" xr:uid="{00000000-0005-0000-0000-00000D610000}"/>
    <cellStyle name="Note 2 5 2 4 2" xfId="24845" xr:uid="{00000000-0005-0000-0000-00000E610000}"/>
    <cellStyle name="Note 2 5 2 4 3" xfId="24846" xr:uid="{00000000-0005-0000-0000-00000F610000}"/>
    <cellStyle name="Note 2 5 2 4 3 2" xfId="24847" xr:uid="{00000000-0005-0000-0000-000010610000}"/>
    <cellStyle name="Note 2 5 2 4 3 2 2" xfId="24848" xr:uid="{00000000-0005-0000-0000-000011610000}"/>
    <cellStyle name="Note 2 5 2 4 3 3" xfId="24849" xr:uid="{00000000-0005-0000-0000-000012610000}"/>
    <cellStyle name="Note 2 5 2 4 4" xfId="24850" xr:uid="{00000000-0005-0000-0000-000013610000}"/>
    <cellStyle name="Note 2 5 2 4 4 2" xfId="24851" xr:uid="{00000000-0005-0000-0000-000014610000}"/>
    <cellStyle name="Note 2 5 2 4 4 2 2" xfId="24852" xr:uid="{00000000-0005-0000-0000-000015610000}"/>
    <cellStyle name="Note 2 5 2 4 4 3" xfId="24853" xr:uid="{00000000-0005-0000-0000-000016610000}"/>
    <cellStyle name="Note 2 5 2 4 5" xfId="24854" xr:uid="{00000000-0005-0000-0000-000017610000}"/>
    <cellStyle name="Note 2 5 2 4 5 2" xfId="24855" xr:uid="{00000000-0005-0000-0000-000018610000}"/>
    <cellStyle name="Note 2 5 2 4 5 2 2" xfId="24856" xr:uid="{00000000-0005-0000-0000-000019610000}"/>
    <cellStyle name="Note 2 5 2 4 5 3" xfId="24857" xr:uid="{00000000-0005-0000-0000-00001A610000}"/>
    <cellStyle name="Note 2 5 2 4 6" xfId="24858" xr:uid="{00000000-0005-0000-0000-00001B610000}"/>
    <cellStyle name="Note 2 5 2 4 6 2" xfId="24859" xr:uid="{00000000-0005-0000-0000-00001C610000}"/>
    <cellStyle name="Note 2 5 2 4 7" xfId="24860" xr:uid="{00000000-0005-0000-0000-00001D610000}"/>
    <cellStyle name="Note 2 5 2 4 7 2" xfId="24861" xr:uid="{00000000-0005-0000-0000-00001E610000}"/>
    <cellStyle name="Note 2 5 2 4 8" xfId="24862" xr:uid="{00000000-0005-0000-0000-00001F610000}"/>
    <cellStyle name="Note 2 5 2 4 9" xfId="24863" xr:uid="{00000000-0005-0000-0000-000020610000}"/>
    <cellStyle name="Note 2 5 2 5" xfId="24864" xr:uid="{00000000-0005-0000-0000-000021610000}"/>
    <cellStyle name="Note 2 5 2 5 2" xfId="24865" xr:uid="{00000000-0005-0000-0000-000022610000}"/>
    <cellStyle name="Note 2 5 2 5 3" xfId="24866" xr:uid="{00000000-0005-0000-0000-000023610000}"/>
    <cellStyle name="Note 2 5 2 6" xfId="24867" xr:uid="{00000000-0005-0000-0000-000024610000}"/>
    <cellStyle name="Note 2 5 2 6 2" xfId="24868" xr:uid="{00000000-0005-0000-0000-000025610000}"/>
    <cellStyle name="Note 2 5 2 6 2 2" xfId="24869" xr:uid="{00000000-0005-0000-0000-000026610000}"/>
    <cellStyle name="Note 2 5 2 6 2 2 2" xfId="24870" xr:uid="{00000000-0005-0000-0000-000027610000}"/>
    <cellStyle name="Note 2 5 2 6 2 3" xfId="24871" xr:uid="{00000000-0005-0000-0000-000028610000}"/>
    <cellStyle name="Note 2 5 2 6 3" xfId="24872" xr:uid="{00000000-0005-0000-0000-000029610000}"/>
    <cellStyle name="Note 2 5 2 6 3 2" xfId="24873" xr:uid="{00000000-0005-0000-0000-00002A610000}"/>
    <cellStyle name="Note 2 5 2 6 3 2 2" xfId="24874" xr:uid="{00000000-0005-0000-0000-00002B610000}"/>
    <cellStyle name="Note 2 5 2 6 3 3" xfId="24875" xr:uid="{00000000-0005-0000-0000-00002C610000}"/>
    <cellStyle name="Note 2 5 2 6 4" xfId="24876" xr:uid="{00000000-0005-0000-0000-00002D610000}"/>
    <cellStyle name="Note 2 5 2 6 4 2" xfId="24877" xr:uid="{00000000-0005-0000-0000-00002E610000}"/>
    <cellStyle name="Note 2 5 2 6 4 2 2" xfId="24878" xr:uid="{00000000-0005-0000-0000-00002F610000}"/>
    <cellStyle name="Note 2 5 2 6 4 3" xfId="24879" xr:uid="{00000000-0005-0000-0000-000030610000}"/>
    <cellStyle name="Note 2 5 2 6 5" xfId="24880" xr:uid="{00000000-0005-0000-0000-000031610000}"/>
    <cellStyle name="Note 2 5 2 6 5 2" xfId="24881" xr:uid="{00000000-0005-0000-0000-000032610000}"/>
    <cellStyle name="Note 2 5 2 6 6" xfId="24882" xr:uid="{00000000-0005-0000-0000-000033610000}"/>
    <cellStyle name="Note 2 5 2 6 6 2" xfId="24883" xr:uid="{00000000-0005-0000-0000-000034610000}"/>
    <cellStyle name="Note 2 5 2 6 7" xfId="24884" xr:uid="{00000000-0005-0000-0000-000035610000}"/>
    <cellStyle name="Note 2 5 2 7" xfId="24885" xr:uid="{00000000-0005-0000-0000-000036610000}"/>
    <cellStyle name="Note 2 5 2 7 2" xfId="24886" xr:uid="{00000000-0005-0000-0000-000037610000}"/>
    <cellStyle name="Note 2 5 2 7 2 2" xfId="24887" xr:uid="{00000000-0005-0000-0000-000038610000}"/>
    <cellStyle name="Note 2 5 2 7 3" xfId="24888" xr:uid="{00000000-0005-0000-0000-000039610000}"/>
    <cellStyle name="Note 2 5 2 8" xfId="24889" xr:uid="{00000000-0005-0000-0000-00003A610000}"/>
    <cellStyle name="Note 2 5 2 8 2" xfId="24890" xr:uid="{00000000-0005-0000-0000-00003B610000}"/>
    <cellStyle name="Note 2 5 2 8 2 2" xfId="24891" xr:uid="{00000000-0005-0000-0000-00003C610000}"/>
    <cellStyle name="Note 2 5 2 8 3" xfId="24892" xr:uid="{00000000-0005-0000-0000-00003D610000}"/>
    <cellStyle name="Note 2 5 3" xfId="24893" xr:uid="{00000000-0005-0000-0000-00003E610000}"/>
    <cellStyle name="Note 2 5 3 10" xfId="24894" xr:uid="{00000000-0005-0000-0000-00003F610000}"/>
    <cellStyle name="Note 2 5 3 2" xfId="24895" xr:uid="{00000000-0005-0000-0000-000040610000}"/>
    <cellStyle name="Note 2 5 3 2 2" xfId="24896" xr:uid="{00000000-0005-0000-0000-000041610000}"/>
    <cellStyle name="Note 2 5 3 2 3" xfId="24897" xr:uid="{00000000-0005-0000-0000-000042610000}"/>
    <cellStyle name="Note 2 5 3 2 3 2" xfId="24898" xr:uid="{00000000-0005-0000-0000-000043610000}"/>
    <cellStyle name="Note 2 5 3 2 3 3" xfId="24899" xr:uid="{00000000-0005-0000-0000-000044610000}"/>
    <cellStyle name="Note 2 5 3 2 4" xfId="24900" xr:uid="{00000000-0005-0000-0000-000045610000}"/>
    <cellStyle name="Note 2 5 3 2 4 2" xfId="24901" xr:uid="{00000000-0005-0000-0000-000046610000}"/>
    <cellStyle name="Note 2 5 3 2 4 2 2" xfId="24902" xr:uid="{00000000-0005-0000-0000-000047610000}"/>
    <cellStyle name="Note 2 5 3 2 4 3" xfId="24903" xr:uid="{00000000-0005-0000-0000-000048610000}"/>
    <cellStyle name="Note 2 5 3 2 5" xfId="24904" xr:uid="{00000000-0005-0000-0000-000049610000}"/>
    <cellStyle name="Note 2 5 3 2 5 2" xfId="24905" xr:uid="{00000000-0005-0000-0000-00004A610000}"/>
    <cellStyle name="Note 2 5 3 2 5 2 2" xfId="24906" xr:uid="{00000000-0005-0000-0000-00004B610000}"/>
    <cellStyle name="Note 2 5 3 2 5 3" xfId="24907" xr:uid="{00000000-0005-0000-0000-00004C610000}"/>
    <cellStyle name="Note 2 5 3 2 6" xfId="24908" xr:uid="{00000000-0005-0000-0000-00004D610000}"/>
    <cellStyle name="Note 2 5 3 2 6 2" xfId="24909" xr:uid="{00000000-0005-0000-0000-00004E610000}"/>
    <cellStyle name="Note 2 5 3 2 6 2 2" xfId="24910" xr:uid="{00000000-0005-0000-0000-00004F610000}"/>
    <cellStyle name="Note 2 5 3 2 6 3" xfId="24911" xr:uid="{00000000-0005-0000-0000-000050610000}"/>
    <cellStyle name="Note 2 5 3 2 7" xfId="24912" xr:uid="{00000000-0005-0000-0000-000051610000}"/>
    <cellStyle name="Note 2 5 3 2 7 2" xfId="24913" xr:uid="{00000000-0005-0000-0000-000052610000}"/>
    <cellStyle name="Note 2 5 3 2 8" xfId="24914" xr:uid="{00000000-0005-0000-0000-000053610000}"/>
    <cellStyle name="Note 2 5 3 2 8 2" xfId="24915" xr:uid="{00000000-0005-0000-0000-000054610000}"/>
    <cellStyle name="Note 2 5 3 2 9" xfId="24916" xr:uid="{00000000-0005-0000-0000-000055610000}"/>
    <cellStyle name="Note 2 5 3 3" xfId="24917" xr:uid="{00000000-0005-0000-0000-000056610000}"/>
    <cellStyle name="Note 2 5 3 4" xfId="24918" xr:uid="{00000000-0005-0000-0000-000057610000}"/>
    <cellStyle name="Note 2 5 3 4 2" xfId="24919" xr:uid="{00000000-0005-0000-0000-000058610000}"/>
    <cellStyle name="Note 2 5 3 4 3" xfId="24920" xr:uid="{00000000-0005-0000-0000-000059610000}"/>
    <cellStyle name="Note 2 5 3 5" xfId="24921" xr:uid="{00000000-0005-0000-0000-00005A610000}"/>
    <cellStyle name="Note 2 5 3 5 2" xfId="24922" xr:uid="{00000000-0005-0000-0000-00005B610000}"/>
    <cellStyle name="Note 2 5 3 5 2 2" xfId="24923" xr:uid="{00000000-0005-0000-0000-00005C610000}"/>
    <cellStyle name="Note 2 5 3 5 3" xfId="24924" xr:uid="{00000000-0005-0000-0000-00005D610000}"/>
    <cellStyle name="Note 2 5 3 6" xfId="24925" xr:uid="{00000000-0005-0000-0000-00005E610000}"/>
    <cellStyle name="Note 2 5 3 6 2" xfId="24926" xr:uid="{00000000-0005-0000-0000-00005F610000}"/>
    <cellStyle name="Note 2 5 3 6 2 2" xfId="24927" xr:uid="{00000000-0005-0000-0000-000060610000}"/>
    <cellStyle name="Note 2 5 3 6 3" xfId="24928" xr:uid="{00000000-0005-0000-0000-000061610000}"/>
    <cellStyle name="Note 2 5 3 7" xfId="24929" xr:uid="{00000000-0005-0000-0000-000062610000}"/>
    <cellStyle name="Note 2 5 3 7 2" xfId="24930" xr:uid="{00000000-0005-0000-0000-000063610000}"/>
    <cellStyle name="Note 2 5 3 7 2 2" xfId="24931" xr:uid="{00000000-0005-0000-0000-000064610000}"/>
    <cellStyle name="Note 2 5 3 7 3" xfId="24932" xr:uid="{00000000-0005-0000-0000-000065610000}"/>
    <cellStyle name="Note 2 5 3 8" xfId="24933" xr:uid="{00000000-0005-0000-0000-000066610000}"/>
    <cellStyle name="Note 2 5 3 8 2" xfId="24934" xr:uid="{00000000-0005-0000-0000-000067610000}"/>
    <cellStyle name="Note 2 5 3 9" xfId="24935" xr:uid="{00000000-0005-0000-0000-000068610000}"/>
    <cellStyle name="Note 2 5 3 9 2" xfId="24936" xr:uid="{00000000-0005-0000-0000-000069610000}"/>
    <cellStyle name="Note 2 5 4" xfId="24937" xr:uid="{00000000-0005-0000-0000-00006A610000}"/>
    <cellStyle name="Note 2 5 4 2" xfId="24938" xr:uid="{00000000-0005-0000-0000-00006B610000}"/>
    <cellStyle name="Note 2 5 4 2 10" xfId="24939" xr:uid="{00000000-0005-0000-0000-00006C610000}"/>
    <cellStyle name="Note 2 5 4 2 2" xfId="24940" xr:uid="{00000000-0005-0000-0000-00006D610000}"/>
    <cellStyle name="Note 2 5 4 2 3" xfId="24941" xr:uid="{00000000-0005-0000-0000-00006E610000}"/>
    <cellStyle name="Note 2 5 4 2 4" xfId="24942" xr:uid="{00000000-0005-0000-0000-00006F610000}"/>
    <cellStyle name="Note 2 5 4 2 4 2" xfId="24943" xr:uid="{00000000-0005-0000-0000-000070610000}"/>
    <cellStyle name="Note 2 5 4 2 4 2 2" xfId="24944" xr:uid="{00000000-0005-0000-0000-000071610000}"/>
    <cellStyle name="Note 2 5 4 2 4 3" xfId="24945" xr:uid="{00000000-0005-0000-0000-000072610000}"/>
    <cellStyle name="Note 2 5 4 2 5" xfId="24946" xr:uid="{00000000-0005-0000-0000-000073610000}"/>
    <cellStyle name="Note 2 5 4 2 5 2" xfId="24947" xr:uid="{00000000-0005-0000-0000-000074610000}"/>
    <cellStyle name="Note 2 5 4 2 5 2 2" xfId="24948" xr:uid="{00000000-0005-0000-0000-000075610000}"/>
    <cellStyle name="Note 2 5 4 2 5 3" xfId="24949" xr:uid="{00000000-0005-0000-0000-000076610000}"/>
    <cellStyle name="Note 2 5 4 2 6" xfId="24950" xr:uid="{00000000-0005-0000-0000-000077610000}"/>
    <cellStyle name="Note 2 5 4 2 6 2" xfId="24951" xr:uid="{00000000-0005-0000-0000-000078610000}"/>
    <cellStyle name="Note 2 5 4 2 6 2 2" xfId="24952" xr:uid="{00000000-0005-0000-0000-000079610000}"/>
    <cellStyle name="Note 2 5 4 2 6 3" xfId="24953" xr:uid="{00000000-0005-0000-0000-00007A610000}"/>
    <cellStyle name="Note 2 5 4 2 7" xfId="24954" xr:uid="{00000000-0005-0000-0000-00007B610000}"/>
    <cellStyle name="Note 2 5 4 2 7 2" xfId="24955" xr:uid="{00000000-0005-0000-0000-00007C610000}"/>
    <cellStyle name="Note 2 5 4 2 8" xfId="24956" xr:uid="{00000000-0005-0000-0000-00007D610000}"/>
    <cellStyle name="Note 2 5 4 2 8 2" xfId="24957" xr:uid="{00000000-0005-0000-0000-00007E610000}"/>
    <cellStyle name="Note 2 5 4 2 9" xfId="24958" xr:uid="{00000000-0005-0000-0000-00007F610000}"/>
    <cellStyle name="Note 2 5 4 3" xfId="24959" xr:uid="{00000000-0005-0000-0000-000080610000}"/>
    <cellStyle name="Note 2 5 4 4" xfId="24960" xr:uid="{00000000-0005-0000-0000-000081610000}"/>
    <cellStyle name="Note 2 5 4 4 2" xfId="24961" xr:uid="{00000000-0005-0000-0000-000082610000}"/>
    <cellStyle name="Note 2 5 4 4 2 2" xfId="24962" xr:uid="{00000000-0005-0000-0000-000083610000}"/>
    <cellStyle name="Note 2 5 4 4 3" xfId="24963" xr:uid="{00000000-0005-0000-0000-000084610000}"/>
    <cellStyle name="Note 2 5 4 5" xfId="24964" xr:uid="{00000000-0005-0000-0000-000085610000}"/>
    <cellStyle name="Note 2 5 4 5 2" xfId="24965" xr:uid="{00000000-0005-0000-0000-000086610000}"/>
    <cellStyle name="Note 2 5 4 5 2 2" xfId="24966" xr:uid="{00000000-0005-0000-0000-000087610000}"/>
    <cellStyle name="Note 2 5 4 5 3" xfId="24967" xr:uid="{00000000-0005-0000-0000-000088610000}"/>
    <cellStyle name="Note 2 5 5" xfId="24968" xr:uid="{00000000-0005-0000-0000-000089610000}"/>
    <cellStyle name="Note 2 5 5 2" xfId="24969" xr:uid="{00000000-0005-0000-0000-00008A610000}"/>
    <cellStyle name="Note 2 5 5 3" xfId="24970" xr:uid="{00000000-0005-0000-0000-00008B610000}"/>
    <cellStyle name="Note 2 5 5 3 2" xfId="24971" xr:uid="{00000000-0005-0000-0000-00008C610000}"/>
    <cellStyle name="Note 2 5 5 3 3" xfId="24972" xr:uid="{00000000-0005-0000-0000-00008D610000}"/>
    <cellStyle name="Note 2 5 5 4" xfId="24973" xr:uid="{00000000-0005-0000-0000-00008E610000}"/>
    <cellStyle name="Note 2 5 5 4 2" xfId="24974" xr:uid="{00000000-0005-0000-0000-00008F610000}"/>
    <cellStyle name="Note 2 5 5 4 2 2" xfId="24975" xr:uid="{00000000-0005-0000-0000-000090610000}"/>
    <cellStyle name="Note 2 5 5 4 3" xfId="24976" xr:uid="{00000000-0005-0000-0000-000091610000}"/>
    <cellStyle name="Note 2 5 5 5" xfId="24977" xr:uid="{00000000-0005-0000-0000-000092610000}"/>
    <cellStyle name="Note 2 5 5 5 2" xfId="24978" xr:uid="{00000000-0005-0000-0000-000093610000}"/>
    <cellStyle name="Note 2 5 5 5 2 2" xfId="24979" xr:uid="{00000000-0005-0000-0000-000094610000}"/>
    <cellStyle name="Note 2 5 5 5 3" xfId="24980" xr:uid="{00000000-0005-0000-0000-000095610000}"/>
    <cellStyle name="Note 2 5 5 6" xfId="24981" xr:uid="{00000000-0005-0000-0000-000096610000}"/>
    <cellStyle name="Note 2 5 5 6 2" xfId="24982" xr:uid="{00000000-0005-0000-0000-000097610000}"/>
    <cellStyle name="Note 2 5 5 6 2 2" xfId="24983" xr:uid="{00000000-0005-0000-0000-000098610000}"/>
    <cellStyle name="Note 2 5 5 6 3" xfId="24984" xr:uid="{00000000-0005-0000-0000-000099610000}"/>
    <cellStyle name="Note 2 5 5 7" xfId="24985" xr:uid="{00000000-0005-0000-0000-00009A610000}"/>
    <cellStyle name="Note 2 5 5 7 2" xfId="24986" xr:uid="{00000000-0005-0000-0000-00009B610000}"/>
    <cellStyle name="Note 2 5 5 8" xfId="24987" xr:uid="{00000000-0005-0000-0000-00009C610000}"/>
    <cellStyle name="Note 2 5 5 8 2" xfId="24988" xr:uid="{00000000-0005-0000-0000-00009D610000}"/>
    <cellStyle name="Note 2 5 5 9" xfId="24989" xr:uid="{00000000-0005-0000-0000-00009E610000}"/>
    <cellStyle name="Note 2 5 6" xfId="24990" xr:uid="{00000000-0005-0000-0000-00009F610000}"/>
    <cellStyle name="Note 2 5 6 2" xfId="24991" xr:uid="{00000000-0005-0000-0000-0000A0610000}"/>
    <cellStyle name="Note 2 5 6 3" xfId="24992" xr:uid="{00000000-0005-0000-0000-0000A1610000}"/>
    <cellStyle name="Note 2 5 7" xfId="24993" xr:uid="{00000000-0005-0000-0000-0000A2610000}"/>
    <cellStyle name="Note 2 5 8" xfId="24994" xr:uid="{00000000-0005-0000-0000-0000A3610000}"/>
    <cellStyle name="Note 2 5 8 2" xfId="24995" xr:uid="{00000000-0005-0000-0000-0000A4610000}"/>
    <cellStyle name="Note 2 5 8 2 2" xfId="24996" xr:uid="{00000000-0005-0000-0000-0000A5610000}"/>
    <cellStyle name="Note 2 5 8 3" xfId="24997" xr:uid="{00000000-0005-0000-0000-0000A6610000}"/>
    <cellStyle name="Note 2 5 8 4" xfId="24998" xr:uid="{00000000-0005-0000-0000-0000A7610000}"/>
    <cellStyle name="Note 2 5 8 5" xfId="24999" xr:uid="{00000000-0005-0000-0000-0000A8610000}"/>
    <cellStyle name="Note 2 5 9" xfId="25000" xr:uid="{00000000-0005-0000-0000-0000A9610000}"/>
    <cellStyle name="Note 2 5 9 2" xfId="25001" xr:uid="{00000000-0005-0000-0000-0000AA610000}"/>
    <cellStyle name="Note 2 5 9 2 2" xfId="25002" xr:uid="{00000000-0005-0000-0000-0000AB610000}"/>
    <cellStyle name="Note 2 5 9 3" xfId="25003" xr:uid="{00000000-0005-0000-0000-0000AC610000}"/>
    <cellStyle name="Note 2 6" xfId="25004" xr:uid="{00000000-0005-0000-0000-0000AD610000}"/>
    <cellStyle name="Note 2 6 2" xfId="25005" xr:uid="{00000000-0005-0000-0000-0000AE610000}"/>
    <cellStyle name="Note 2 6 2 2" xfId="25006" xr:uid="{00000000-0005-0000-0000-0000AF610000}"/>
    <cellStyle name="Note 2 6 2 3" xfId="25007" xr:uid="{00000000-0005-0000-0000-0000B0610000}"/>
    <cellStyle name="Note 2 6 2 3 2" xfId="25008" xr:uid="{00000000-0005-0000-0000-0000B1610000}"/>
    <cellStyle name="Note 2 6 2 3 3" xfId="25009" xr:uid="{00000000-0005-0000-0000-0000B2610000}"/>
    <cellStyle name="Note 2 6 2 4" xfId="25010" xr:uid="{00000000-0005-0000-0000-0000B3610000}"/>
    <cellStyle name="Note 2 6 2 4 2" xfId="25011" xr:uid="{00000000-0005-0000-0000-0000B4610000}"/>
    <cellStyle name="Note 2 6 2 4 2 2" xfId="25012" xr:uid="{00000000-0005-0000-0000-0000B5610000}"/>
    <cellStyle name="Note 2 6 2 4 3" xfId="25013" xr:uid="{00000000-0005-0000-0000-0000B6610000}"/>
    <cellStyle name="Note 2 6 2 5" xfId="25014" xr:uid="{00000000-0005-0000-0000-0000B7610000}"/>
    <cellStyle name="Note 2 6 2 5 2" xfId="25015" xr:uid="{00000000-0005-0000-0000-0000B8610000}"/>
    <cellStyle name="Note 2 6 2 5 2 2" xfId="25016" xr:uid="{00000000-0005-0000-0000-0000B9610000}"/>
    <cellStyle name="Note 2 6 2 5 3" xfId="25017" xr:uid="{00000000-0005-0000-0000-0000BA610000}"/>
    <cellStyle name="Note 2 6 2 6" xfId="25018" xr:uid="{00000000-0005-0000-0000-0000BB610000}"/>
    <cellStyle name="Note 2 6 2 6 2" xfId="25019" xr:uid="{00000000-0005-0000-0000-0000BC610000}"/>
    <cellStyle name="Note 2 6 2 6 2 2" xfId="25020" xr:uid="{00000000-0005-0000-0000-0000BD610000}"/>
    <cellStyle name="Note 2 6 2 6 3" xfId="25021" xr:uid="{00000000-0005-0000-0000-0000BE610000}"/>
    <cellStyle name="Note 2 6 2 7" xfId="25022" xr:uid="{00000000-0005-0000-0000-0000BF610000}"/>
    <cellStyle name="Note 2 6 2 7 2" xfId="25023" xr:uid="{00000000-0005-0000-0000-0000C0610000}"/>
    <cellStyle name="Note 2 6 2 8" xfId="25024" xr:uid="{00000000-0005-0000-0000-0000C1610000}"/>
    <cellStyle name="Note 2 6 2 8 2" xfId="25025" xr:uid="{00000000-0005-0000-0000-0000C2610000}"/>
    <cellStyle name="Note 2 6 2 9" xfId="25026" xr:uid="{00000000-0005-0000-0000-0000C3610000}"/>
    <cellStyle name="Note 2 6 3" xfId="25027" xr:uid="{00000000-0005-0000-0000-0000C4610000}"/>
    <cellStyle name="Note 2 6 3 2" xfId="25028" xr:uid="{00000000-0005-0000-0000-0000C5610000}"/>
    <cellStyle name="Note 2 6 3 3" xfId="25029" xr:uid="{00000000-0005-0000-0000-0000C6610000}"/>
    <cellStyle name="Note 2 6 3 3 2" xfId="25030" xr:uid="{00000000-0005-0000-0000-0000C7610000}"/>
    <cellStyle name="Note 2 6 3 3 3" xfId="25031" xr:uid="{00000000-0005-0000-0000-0000C8610000}"/>
    <cellStyle name="Note 2 6 3 4" xfId="25032" xr:uid="{00000000-0005-0000-0000-0000C9610000}"/>
    <cellStyle name="Note 2 6 3 4 2" xfId="25033" xr:uid="{00000000-0005-0000-0000-0000CA610000}"/>
    <cellStyle name="Note 2 6 3 4 2 2" xfId="25034" xr:uid="{00000000-0005-0000-0000-0000CB610000}"/>
    <cellStyle name="Note 2 6 3 4 3" xfId="25035" xr:uid="{00000000-0005-0000-0000-0000CC610000}"/>
    <cellStyle name="Note 2 6 3 5" xfId="25036" xr:uid="{00000000-0005-0000-0000-0000CD610000}"/>
    <cellStyle name="Note 2 6 3 5 2" xfId="25037" xr:uid="{00000000-0005-0000-0000-0000CE610000}"/>
    <cellStyle name="Note 2 6 3 5 2 2" xfId="25038" xr:uid="{00000000-0005-0000-0000-0000CF610000}"/>
    <cellStyle name="Note 2 6 3 5 3" xfId="25039" xr:uid="{00000000-0005-0000-0000-0000D0610000}"/>
    <cellStyle name="Note 2 6 3 6" xfId="25040" xr:uid="{00000000-0005-0000-0000-0000D1610000}"/>
    <cellStyle name="Note 2 6 3 6 2" xfId="25041" xr:uid="{00000000-0005-0000-0000-0000D2610000}"/>
    <cellStyle name="Note 2 6 3 6 2 2" xfId="25042" xr:uid="{00000000-0005-0000-0000-0000D3610000}"/>
    <cellStyle name="Note 2 6 3 6 3" xfId="25043" xr:uid="{00000000-0005-0000-0000-0000D4610000}"/>
    <cellStyle name="Note 2 6 3 7" xfId="25044" xr:uid="{00000000-0005-0000-0000-0000D5610000}"/>
    <cellStyle name="Note 2 6 3 7 2" xfId="25045" xr:uid="{00000000-0005-0000-0000-0000D6610000}"/>
    <cellStyle name="Note 2 6 3 8" xfId="25046" xr:uid="{00000000-0005-0000-0000-0000D7610000}"/>
    <cellStyle name="Note 2 6 3 8 2" xfId="25047" xr:uid="{00000000-0005-0000-0000-0000D8610000}"/>
    <cellStyle name="Note 2 6 3 9" xfId="25048" xr:uid="{00000000-0005-0000-0000-0000D9610000}"/>
    <cellStyle name="Note 2 6 4" xfId="25049" xr:uid="{00000000-0005-0000-0000-0000DA610000}"/>
    <cellStyle name="Note 2 6 4 2" xfId="25050" xr:uid="{00000000-0005-0000-0000-0000DB610000}"/>
    <cellStyle name="Note 2 6 4 3" xfId="25051" xr:uid="{00000000-0005-0000-0000-0000DC610000}"/>
    <cellStyle name="Note 2 6 4 3 2" xfId="25052" xr:uid="{00000000-0005-0000-0000-0000DD610000}"/>
    <cellStyle name="Note 2 6 4 3 2 2" xfId="25053" xr:uid="{00000000-0005-0000-0000-0000DE610000}"/>
    <cellStyle name="Note 2 6 4 3 3" xfId="25054" xr:uid="{00000000-0005-0000-0000-0000DF610000}"/>
    <cellStyle name="Note 2 6 4 4" xfId="25055" xr:uid="{00000000-0005-0000-0000-0000E0610000}"/>
    <cellStyle name="Note 2 6 4 4 2" xfId="25056" xr:uid="{00000000-0005-0000-0000-0000E1610000}"/>
    <cellStyle name="Note 2 6 4 4 2 2" xfId="25057" xr:uid="{00000000-0005-0000-0000-0000E2610000}"/>
    <cellStyle name="Note 2 6 4 4 3" xfId="25058" xr:uid="{00000000-0005-0000-0000-0000E3610000}"/>
    <cellStyle name="Note 2 6 4 5" xfId="25059" xr:uid="{00000000-0005-0000-0000-0000E4610000}"/>
    <cellStyle name="Note 2 6 4 5 2" xfId="25060" xr:uid="{00000000-0005-0000-0000-0000E5610000}"/>
    <cellStyle name="Note 2 6 4 5 2 2" xfId="25061" xr:uid="{00000000-0005-0000-0000-0000E6610000}"/>
    <cellStyle name="Note 2 6 4 5 3" xfId="25062" xr:uid="{00000000-0005-0000-0000-0000E7610000}"/>
    <cellStyle name="Note 2 6 4 6" xfId="25063" xr:uid="{00000000-0005-0000-0000-0000E8610000}"/>
    <cellStyle name="Note 2 6 4 6 2" xfId="25064" xr:uid="{00000000-0005-0000-0000-0000E9610000}"/>
    <cellStyle name="Note 2 6 4 7" xfId="25065" xr:uid="{00000000-0005-0000-0000-0000EA610000}"/>
    <cellStyle name="Note 2 6 4 7 2" xfId="25066" xr:uid="{00000000-0005-0000-0000-0000EB610000}"/>
    <cellStyle name="Note 2 6 4 8" xfId="25067" xr:uid="{00000000-0005-0000-0000-0000EC610000}"/>
    <cellStyle name="Note 2 6 4 9" xfId="25068" xr:uid="{00000000-0005-0000-0000-0000ED610000}"/>
    <cellStyle name="Note 2 6 5" xfId="25069" xr:uid="{00000000-0005-0000-0000-0000EE610000}"/>
    <cellStyle name="Note 2 6 5 2" xfId="25070" xr:uid="{00000000-0005-0000-0000-0000EF610000}"/>
    <cellStyle name="Note 2 6 5 3" xfId="25071" xr:uid="{00000000-0005-0000-0000-0000F0610000}"/>
    <cellStyle name="Note 2 6 6" xfId="25072" xr:uid="{00000000-0005-0000-0000-0000F1610000}"/>
    <cellStyle name="Note 2 6 6 2" xfId="25073" xr:uid="{00000000-0005-0000-0000-0000F2610000}"/>
    <cellStyle name="Note 2 6 6 2 2" xfId="25074" xr:uid="{00000000-0005-0000-0000-0000F3610000}"/>
    <cellStyle name="Note 2 6 6 2 2 2" xfId="25075" xr:uid="{00000000-0005-0000-0000-0000F4610000}"/>
    <cellStyle name="Note 2 6 6 2 3" xfId="25076" xr:uid="{00000000-0005-0000-0000-0000F5610000}"/>
    <cellStyle name="Note 2 6 6 3" xfId="25077" xr:uid="{00000000-0005-0000-0000-0000F6610000}"/>
    <cellStyle name="Note 2 6 6 3 2" xfId="25078" xr:uid="{00000000-0005-0000-0000-0000F7610000}"/>
    <cellStyle name="Note 2 6 6 3 2 2" xfId="25079" xr:uid="{00000000-0005-0000-0000-0000F8610000}"/>
    <cellStyle name="Note 2 6 6 3 3" xfId="25080" xr:uid="{00000000-0005-0000-0000-0000F9610000}"/>
    <cellStyle name="Note 2 6 6 4" xfId="25081" xr:uid="{00000000-0005-0000-0000-0000FA610000}"/>
    <cellStyle name="Note 2 6 6 4 2" xfId="25082" xr:uid="{00000000-0005-0000-0000-0000FB610000}"/>
    <cellStyle name="Note 2 6 6 4 2 2" xfId="25083" xr:uid="{00000000-0005-0000-0000-0000FC610000}"/>
    <cellStyle name="Note 2 6 6 4 3" xfId="25084" xr:uid="{00000000-0005-0000-0000-0000FD610000}"/>
    <cellStyle name="Note 2 6 6 5" xfId="25085" xr:uid="{00000000-0005-0000-0000-0000FE610000}"/>
    <cellStyle name="Note 2 6 6 5 2" xfId="25086" xr:uid="{00000000-0005-0000-0000-0000FF610000}"/>
    <cellStyle name="Note 2 6 6 6" xfId="25087" xr:uid="{00000000-0005-0000-0000-000000620000}"/>
    <cellStyle name="Note 2 6 6 6 2" xfId="25088" xr:uid="{00000000-0005-0000-0000-000001620000}"/>
    <cellStyle name="Note 2 6 6 7" xfId="25089" xr:uid="{00000000-0005-0000-0000-000002620000}"/>
    <cellStyle name="Note 2 6 7" xfId="25090" xr:uid="{00000000-0005-0000-0000-000003620000}"/>
    <cellStyle name="Note 2 6 7 2" xfId="25091" xr:uid="{00000000-0005-0000-0000-000004620000}"/>
    <cellStyle name="Note 2 6 7 2 2" xfId="25092" xr:uid="{00000000-0005-0000-0000-000005620000}"/>
    <cellStyle name="Note 2 6 7 3" xfId="25093" xr:uid="{00000000-0005-0000-0000-000006620000}"/>
    <cellStyle name="Note 2 6 8" xfId="25094" xr:uid="{00000000-0005-0000-0000-000007620000}"/>
    <cellStyle name="Note 2 6 8 2" xfId="25095" xr:uid="{00000000-0005-0000-0000-000008620000}"/>
    <cellStyle name="Note 2 6 8 2 2" xfId="25096" xr:uid="{00000000-0005-0000-0000-000009620000}"/>
    <cellStyle name="Note 2 6 8 3" xfId="25097" xr:uid="{00000000-0005-0000-0000-00000A620000}"/>
    <cellStyle name="Note 2 7" xfId="25098" xr:uid="{00000000-0005-0000-0000-00000B620000}"/>
    <cellStyle name="Note 2 7 10" xfId="25099" xr:uid="{00000000-0005-0000-0000-00000C620000}"/>
    <cellStyle name="Note 2 7 2" xfId="25100" xr:uid="{00000000-0005-0000-0000-00000D620000}"/>
    <cellStyle name="Note 2 7 2 2" xfId="25101" xr:uid="{00000000-0005-0000-0000-00000E620000}"/>
    <cellStyle name="Note 2 7 2 3" xfId="25102" xr:uid="{00000000-0005-0000-0000-00000F620000}"/>
    <cellStyle name="Note 2 7 2 3 2" xfId="25103" xr:uid="{00000000-0005-0000-0000-000010620000}"/>
    <cellStyle name="Note 2 7 2 3 3" xfId="25104" xr:uid="{00000000-0005-0000-0000-000011620000}"/>
    <cellStyle name="Note 2 7 2 4" xfId="25105" xr:uid="{00000000-0005-0000-0000-000012620000}"/>
    <cellStyle name="Note 2 7 2 4 2" xfId="25106" xr:uid="{00000000-0005-0000-0000-000013620000}"/>
    <cellStyle name="Note 2 7 2 4 2 2" xfId="25107" xr:uid="{00000000-0005-0000-0000-000014620000}"/>
    <cellStyle name="Note 2 7 2 4 3" xfId="25108" xr:uid="{00000000-0005-0000-0000-000015620000}"/>
    <cellStyle name="Note 2 7 2 5" xfId="25109" xr:uid="{00000000-0005-0000-0000-000016620000}"/>
    <cellStyle name="Note 2 7 2 5 2" xfId="25110" xr:uid="{00000000-0005-0000-0000-000017620000}"/>
    <cellStyle name="Note 2 7 2 5 2 2" xfId="25111" xr:uid="{00000000-0005-0000-0000-000018620000}"/>
    <cellStyle name="Note 2 7 2 5 3" xfId="25112" xr:uid="{00000000-0005-0000-0000-000019620000}"/>
    <cellStyle name="Note 2 7 2 6" xfId="25113" xr:uid="{00000000-0005-0000-0000-00001A620000}"/>
    <cellStyle name="Note 2 7 2 6 2" xfId="25114" xr:uid="{00000000-0005-0000-0000-00001B620000}"/>
    <cellStyle name="Note 2 7 2 6 2 2" xfId="25115" xr:uid="{00000000-0005-0000-0000-00001C620000}"/>
    <cellStyle name="Note 2 7 2 6 3" xfId="25116" xr:uid="{00000000-0005-0000-0000-00001D620000}"/>
    <cellStyle name="Note 2 7 2 7" xfId="25117" xr:uid="{00000000-0005-0000-0000-00001E620000}"/>
    <cellStyle name="Note 2 7 2 7 2" xfId="25118" xr:uid="{00000000-0005-0000-0000-00001F620000}"/>
    <cellStyle name="Note 2 7 2 8" xfId="25119" xr:uid="{00000000-0005-0000-0000-000020620000}"/>
    <cellStyle name="Note 2 7 2 8 2" xfId="25120" xr:uid="{00000000-0005-0000-0000-000021620000}"/>
    <cellStyle name="Note 2 7 2 9" xfId="25121" xr:uid="{00000000-0005-0000-0000-000022620000}"/>
    <cellStyle name="Note 2 7 3" xfId="25122" xr:uid="{00000000-0005-0000-0000-000023620000}"/>
    <cellStyle name="Note 2 7 4" xfId="25123" xr:uid="{00000000-0005-0000-0000-000024620000}"/>
    <cellStyle name="Note 2 7 4 2" xfId="25124" xr:uid="{00000000-0005-0000-0000-000025620000}"/>
    <cellStyle name="Note 2 7 4 3" xfId="25125" xr:uid="{00000000-0005-0000-0000-000026620000}"/>
    <cellStyle name="Note 2 7 5" xfId="25126" xr:uid="{00000000-0005-0000-0000-000027620000}"/>
    <cellStyle name="Note 2 7 5 2" xfId="25127" xr:uid="{00000000-0005-0000-0000-000028620000}"/>
    <cellStyle name="Note 2 7 5 2 2" xfId="25128" xr:uid="{00000000-0005-0000-0000-000029620000}"/>
    <cellStyle name="Note 2 7 5 3" xfId="25129" xr:uid="{00000000-0005-0000-0000-00002A620000}"/>
    <cellStyle name="Note 2 7 6" xfId="25130" xr:uid="{00000000-0005-0000-0000-00002B620000}"/>
    <cellStyle name="Note 2 7 6 2" xfId="25131" xr:uid="{00000000-0005-0000-0000-00002C620000}"/>
    <cellStyle name="Note 2 7 6 2 2" xfId="25132" xr:uid="{00000000-0005-0000-0000-00002D620000}"/>
    <cellStyle name="Note 2 7 6 3" xfId="25133" xr:uid="{00000000-0005-0000-0000-00002E620000}"/>
    <cellStyle name="Note 2 7 7" xfId="25134" xr:uid="{00000000-0005-0000-0000-00002F620000}"/>
    <cellStyle name="Note 2 7 7 2" xfId="25135" xr:uid="{00000000-0005-0000-0000-000030620000}"/>
    <cellStyle name="Note 2 7 7 2 2" xfId="25136" xr:uid="{00000000-0005-0000-0000-000031620000}"/>
    <cellStyle name="Note 2 7 7 3" xfId="25137" xr:uid="{00000000-0005-0000-0000-000032620000}"/>
    <cellStyle name="Note 2 7 8" xfId="25138" xr:uid="{00000000-0005-0000-0000-000033620000}"/>
    <cellStyle name="Note 2 7 8 2" xfId="25139" xr:uid="{00000000-0005-0000-0000-000034620000}"/>
    <cellStyle name="Note 2 7 9" xfId="25140" xr:uid="{00000000-0005-0000-0000-000035620000}"/>
    <cellStyle name="Note 2 7 9 2" xfId="25141" xr:uid="{00000000-0005-0000-0000-000036620000}"/>
    <cellStyle name="Note 2 8" xfId="25142" xr:uid="{00000000-0005-0000-0000-000037620000}"/>
    <cellStyle name="Note 2 8 2" xfId="25143" xr:uid="{00000000-0005-0000-0000-000038620000}"/>
    <cellStyle name="Note 2 8 2 10" xfId="25144" xr:uid="{00000000-0005-0000-0000-000039620000}"/>
    <cellStyle name="Note 2 8 2 2" xfId="25145" xr:uid="{00000000-0005-0000-0000-00003A620000}"/>
    <cellStyle name="Note 2 8 2 3" xfId="25146" xr:uid="{00000000-0005-0000-0000-00003B620000}"/>
    <cellStyle name="Note 2 8 2 4" xfId="25147" xr:uid="{00000000-0005-0000-0000-00003C620000}"/>
    <cellStyle name="Note 2 8 2 4 2" xfId="25148" xr:uid="{00000000-0005-0000-0000-00003D620000}"/>
    <cellStyle name="Note 2 8 2 4 2 2" xfId="25149" xr:uid="{00000000-0005-0000-0000-00003E620000}"/>
    <cellStyle name="Note 2 8 2 4 3" xfId="25150" xr:uid="{00000000-0005-0000-0000-00003F620000}"/>
    <cellStyle name="Note 2 8 2 5" xfId="25151" xr:uid="{00000000-0005-0000-0000-000040620000}"/>
    <cellStyle name="Note 2 8 2 5 2" xfId="25152" xr:uid="{00000000-0005-0000-0000-000041620000}"/>
    <cellStyle name="Note 2 8 2 5 2 2" xfId="25153" xr:uid="{00000000-0005-0000-0000-000042620000}"/>
    <cellStyle name="Note 2 8 2 5 3" xfId="25154" xr:uid="{00000000-0005-0000-0000-000043620000}"/>
    <cellStyle name="Note 2 8 2 6" xfId="25155" xr:uid="{00000000-0005-0000-0000-000044620000}"/>
    <cellStyle name="Note 2 8 2 6 2" xfId="25156" xr:uid="{00000000-0005-0000-0000-000045620000}"/>
    <cellStyle name="Note 2 8 2 6 2 2" xfId="25157" xr:uid="{00000000-0005-0000-0000-000046620000}"/>
    <cellStyle name="Note 2 8 2 6 3" xfId="25158" xr:uid="{00000000-0005-0000-0000-000047620000}"/>
    <cellStyle name="Note 2 8 2 7" xfId="25159" xr:uid="{00000000-0005-0000-0000-000048620000}"/>
    <cellStyle name="Note 2 8 2 7 2" xfId="25160" xr:uid="{00000000-0005-0000-0000-000049620000}"/>
    <cellStyle name="Note 2 8 2 8" xfId="25161" xr:uid="{00000000-0005-0000-0000-00004A620000}"/>
    <cellStyle name="Note 2 8 2 8 2" xfId="25162" xr:uid="{00000000-0005-0000-0000-00004B620000}"/>
    <cellStyle name="Note 2 8 2 9" xfId="25163" xr:uid="{00000000-0005-0000-0000-00004C620000}"/>
    <cellStyle name="Note 2 8 3" xfId="25164" xr:uid="{00000000-0005-0000-0000-00004D620000}"/>
    <cellStyle name="Note 2 8 4" xfId="25165" xr:uid="{00000000-0005-0000-0000-00004E620000}"/>
    <cellStyle name="Note 2 8 4 2" xfId="25166" xr:uid="{00000000-0005-0000-0000-00004F620000}"/>
    <cellStyle name="Note 2 8 4 2 2" xfId="25167" xr:uid="{00000000-0005-0000-0000-000050620000}"/>
    <cellStyle name="Note 2 8 4 3" xfId="25168" xr:uid="{00000000-0005-0000-0000-000051620000}"/>
    <cellStyle name="Note 2 8 5" xfId="25169" xr:uid="{00000000-0005-0000-0000-000052620000}"/>
    <cellStyle name="Note 2 8 5 2" xfId="25170" xr:uid="{00000000-0005-0000-0000-000053620000}"/>
    <cellStyle name="Note 2 8 5 2 2" xfId="25171" xr:uid="{00000000-0005-0000-0000-000054620000}"/>
    <cellStyle name="Note 2 8 5 3" xfId="25172" xr:uid="{00000000-0005-0000-0000-000055620000}"/>
    <cellStyle name="Note 2 9" xfId="25173" xr:uid="{00000000-0005-0000-0000-000056620000}"/>
    <cellStyle name="Note 2 9 2" xfId="25174" xr:uid="{00000000-0005-0000-0000-000057620000}"/>
    <cellStyle name="Note 2 9 3" xfId="25175" xr:uid="{00000000-0005-0000-0000-000058620000}"/>
    <cellStyle name="Note 2 9 3 2" xfId="25176" xr:uid="{00000000-0005-0000-0000-000059620000}"/>
    <cellStyle name="Note 2 9 3 3" xfId="25177" xr:uid="{00000000-0005-0000-0000-00005A620000}"/>
    <cellStyle name="Note 2 9 4" xfId="25178" xr:uid="{00000000-0005-0000-0000-00005B620000}"/>
    <cellStyle name="Note 2 9 4 2" xfId="25179" xr:uid="{00000000-0005-0000-0000-00005C620000}"/>
    <cellStyle name="Note 2 9 4 2 2" xfId="25180" xr:uid="{00000000-0005-0000-0000-00005D620000}"/>
    <cellStyle name="Note 2 9 4 3" xfId="25181" xr:uid="{00000000-0005-0000-0000-00005E620000}"/>
    <cellStyle name="Note 2 9 5" xfId="25182" xr:uid="{00000000-0005-0000-0000-00005F620000}"/>
    <cellStyle name="Note 2 9 5 2" xfId="25183" xr:uid="{00000000-0005-0000-0000-000060620000}"/>
    <cellStyle name="Note 2 9 5 2 2" xfId="25184" xr:uid="{00000000-0005-0000-0000-000061620000}"/>
    <cellStyle name="Note 2 9 5 3" xfId="25185" xr:uid="{00000000-0005-0000-0000-000062620000}"/>
    <cellStyle name="Note 2 9 6" xfId="25186" xr:uid="{00000000-0005-0000-0000-000063620000}"/>
    <cellStyle name="Note 2 9 6 2" xfId="25187" xr:uid="{00000000-0005-0000-0000-000064620000}"/>
    <cellStyle name="Note 2 9 6 2 2" xfId="25188" xr:uid="{00000000-0005-0000-0000-000065620000}"/>
    <cellStyle name="Note 2 9 6 3" xfId="25189" xr:uid="{00000000-0005-0000-0000-000066620000}"/>
    <cellStyle name="Note 2 9 7" xfId="25190" xr:uid="{00000000-0005-0000-0000-000067620000}"/>
    <cellStyle name="Note 2 9 7 2" xfId="25191" xr:uid="{00000000-0005-0000-0000-000068620000}"/>
    <cellStyle name="Note 2 9 8" xfId="25192" xr:uid="{00000000-0005-0000-0000-000069620000}"/>
    <cellStyle name="Note 2 9 8 2" xfId="25193" xr:uid="{00000000-0005-0000-0000-00006A620000}"/>
    <cellStyle name="Note 2 9 9" xfId="25194" xr:uid="{00000000-0005-0000-0000-00006B620000}"/>
    <cellStyle name="Note 3" xfId="25195" xr:uid="{00000000-0005-0000-0000-00006C620000}"/>
    <cellStyle name="Output 2" xfId="25196" xr:uid="{00000000-0005-0000-0000-00006D620000}"/>
    <cellStyle name="Percent 10" xfId="25197" xr:uid="{00000000-0005-0000-0000-00006E620000}"/>
    <cellStyle name="Percent 10 2" xfId="25198" xr:uid="{00000000-0005-0000-0000-00006F620000}"/>
    <cellStyle name="Percent 10 2 2" xfId="25199" xr:uid="{00000000-0005-0000-0000-000070620000}"/>
    <cellStyle name="Percent 10 2 2 2" xfId="25200" xr:uid="{00000000-0005-0000-0000-000071620000}"/>
    <cellStyle name="Percent 10 2 3" xfId="25201" xr:uid="{00000000-0005-0000-0000-000072620000}"/>
    <cellStyle name="Percent 10 2 4" xfId="25202" xr:uid="{00000000-0005-0000-0000-000073620000}"/>
    <cellStyle name="Percent 10 3" xfId="25203" xr:uid="{00000000-0005-0000-0000-000074620000}"/>
    <cellStyle name="Percent 10 3 2" xfId="25204" xr:uid="{00000000-0005-0000-0000-000075620000}"/>
    <cellStyle name="Percent 10 3 2 2" xfId="25205" xr:uid="{00000000-0005-0000-0000-000076620000}"/>
    <cellStyle name="Percent 10 3 3" xfId="25206" xr:uid="{00000000-0005-0000-0000-000077620000}"/>
    <cellStyle name="Percent 10 3 3 2" xfId="25207" xr:uid="{00000000-0005-0000-0000-000078620000}"/>
    <cellStyle name="Percent 10 3 4" xfId="25208" xr:uid="{00000000-0005-0000-0000-000079620000}"/>
    <cellStyle name="Percent 10 3 5" xfId="25209" xr:uid="{00000000-0005-0000-0000-00007A620000}"/>
    <cellStyle name="Percent 10 3 6" xfId="25210" xr:uid="{00000000-0005-0000-0000-00007B620000}"/>
    <cellStyle name="Percent 10 4" xfId="25211" xr:uid="{00000000-0005-0000-0000-00007C620000}"/>
    <cellStyle name="Percent 10 4 2" xfId="25212" xr:uid="{00000000-0005-0000-0000-00007D620000}"/>
    <cellStyle name="Percent 10 4 2 2" xfId="25213" xr:uid="{00000000-0005-0000-0000-00007E620000}"/>
    <cellStyle name="Percent 10 4 2 3" xfId="25214" xr:uid="{00000000-0005-0000-0000-00007F620000}"/>
    <cellStyle name="Percent 10 4 3" xfId="25215" xr:uid="{00000000-0005-0000-0000-000080620000}"/>
    <cellStyle name="Percent 10 4 4" xfId="25216" xr:uid="{00000000-0005-0000-0000-000081620000}"/>
    <cellStyle name="Percent 10 5" xfId="25217" xr:uid="{00000000-0005-0000-0000-000082620000}"/>
    <cellStyle name="Percent 10 6" xfId="25218" xr:uid="{00000000-0005-0000-0000-000083620000}"/>
    <cellStyle name="Percent 11" xfId="25219" xr:uid="{00000000-0005-0000-0000-000084620000}"/>
    <cellStyle name="Percent 11 2" xfId="25220" xr:uid="{00000000-0005-0000-0000-000085620000}"/>
    <cellStyle name="Percent 11 2 2" xfId="25221" xr:uid="{00000000-0005-0000-0000-000086620000}"/>
    <cellStyle name="Percent 11 2 2 2" xfId="25222" xr:uid="{00000000-0005-0000-0000-000087620000}"/>
    <cellStyle name="Percent 11 2 3" xfId="25223" xr:uid="{00000000-0005-0000-0000-000088620000}"/>
    <cellStyle name="Percent 11 2 4" xfId="25224" xr:uid="{00000000-0005-0000-0000-000089620000}"/>
    <cellStyle name="Percent 11 3" xfId="25225" xr:uid="{00000000-0005-0000-0000-00008A620000}"/>
    <cellStyle name="Percent 11 3 2" xfId="25226" xr:uid="{00000000-0005-0000-0000-00008B620000}"/>
    <cellStyle name="Percent 11 3 2 2" xfId="25227" xr:uid="{00000000-0005-0000-0000-00008C620000}"/>
    <cellStyle name="Percent 11 3 3" xfId="25228" xr:uid="{00000000-0005-0000-0000-00008D620000}"/>
    <cellStyle name="Percent 11 3 3 2" xfId="25229" xr:uid="{00000000-0005-0000-0000-00008E620000}"/>
    <cellStyle name="Percent 11 3 4" xfId="25230" xr:uid="{00000000-0005-0000-0000-00008F620000}"/>
    <cellStyle name="Percent 11 3 5" xfId="25231" xr:uid="{00000000-0005-0000-0000-000090620000}"/>
    <cellStyle name="Percent 11 3 6" xfId="25232" xr:uid="{00000000-0005-0000-0000-000091620000}"/>
    <cellStyle name="Percent 11 4" xfId="25233" xr:uid="{00000000-0005-0000-0000-000092620000}"/>
    <cellStyle name="Percent 11 4 2" xfId="25234" xr:uid="{00000000-0005-0000-0000-000093620000}"/>
    <cellStyle name="Percent 11 4 2 2" xfId="25235" xr:uid="{00000000-0005-0000-0000-000094620000}"/>
    <cellStyle name="Percent 11 4 2 3" xfId="25236" xr:uid="{00000000-0005-0000-0000-000095620000}"/>
    <cellStyle name="Percent 11 4 3" xfId="25237" xr:uid="{00000000-0005-0000-0000-000096620000}"/>
    <cellStyle name="Percent 11 4 4" xfId="25238" xr:uid="{00000000-0005-0000-0000-000097620000}"/>
    <cellStyle name="Percent 11 5" xfId="25239" xr:uid="{00000000-0005-0000-0000-000098620000}"/>
    <cellStyle name="Percent 11 6" xfId="25240" xr:uid="{00000000-0005-0000-0000-000099620000}"/>
    <cellStyle name="Percent 12" xfId="25241" xr:uid="{00000000-0005-0000-0000-00009A620000}"/>
    <cellStyle name="Percent 12 10" xfId="25242" xr:uid="{00000000-0005-0000-0000-00009B620000}"/>
    <cellStyle name="Percent 12 10 2" xfId="25243" xr:uid="{00000000-0005-0000-0000-00009C620000}"/>
    <cellStyle name="Percent 12 10 2 2" xfId="25244" xr:uid="{00000000-0005-0000-0000-00009D620000}"/>
    <cellStyle name="Percent 12 10 3" xfId="25245" xr:uid="{00000000-0005-0000-0000-00009E620000}"/>
    <cellStyle name="Percent 12 11" xfId="25246" xr:uid="{00000000-0005-0000-0000-00009F620000}"/>
    <cellStyle name="Percent 12 11 2" xfId="25247" xr:uid="{00000000-0005-0000-0000-0000A0620000}"/>
    <cellStyle name="Percent 12 11 2 2" xfId="25248" xr:uid="{00000000-0005-0000-0000-0000A1620000}"/>
    <cellStyle name="Percent 12 11 3" xfId="25249" xr:uid="{00000000-0005-0000-0000-0000A2620000}"/>
    <cellStyle name="Percent 12 2" xfId="25250" xr:uid="{00000000-0005-0000-0000-0000A3620000}"/>
    <cellStyle name="Percent 12 2 2" xfId="25251" xr:uid="{00000000-0005-0000-0000-0000A4620000}"/>
    <cellStyle name="Percent 12 2 2 2" xfId="25252" xr:uid="{00000000-0005-0000-0000-0000A5620000}"/>
    <cellStyle name="Percent 12 2 2 3" xfId="25253" xr:uid="{00000000-0005-0000-0000-0000A6620000}"/>
    <cellStyle name="Percent 12 2 2 3 2" xfId="25254" xr:uid="{00000000-0005-0000-0000-0000A7620000}"/>
    <cellStyle name="Percent 12 2 2 3 3" xfId="25255" xr:uid="{00000000-0005-0000-0000-0000A8620000}"/>
    <cellStyle name="Percent 12 2 2 4" xfId="25256" xr:uid="{00000000-0005-0000-0000-0000A9620000}"/>
    <cellStyle name="Percent 12 2 2 4 2" xfId="25257" xr:uid="{00000000-0005-0000-0000-0000AA620000}"/>
    <cellStyle name="Percent 12 2 2 4 2 2" xfId="25258" xr:uid="{00000000-0005-0000-0000-0000AB620000}"/>
    <cellStyle name="Percent 12 2 2 4 3" xfId="25259" xr:uid="{00000000-0005-0000-0000-0000AC620000}"/>
    <cellStyle name="Percent 12 2 2 5" xfId="25260" xr:uid="{00000000-0005-0000-0000-0000AD620000}"/>
    <cellStyle name="Percent 12 2 2 5 2" xfId="25261" xr:uid="{00000000-0005-0000-0000-0000AE620000}"/>
    <cellStyle name="Percent 12 2 2 5 2 2" xfId="25262" xr:uid="{00000000-0005-0000-0000-0000AF620000}"/>
    <cellStyle name="Percent 12 2 2 5 3" xfId="25263" xr:uid="{00000000-0005-0000-0000-0000B0620000}"/>
    <cellStyle name="Percent 12 2 2 6" xfId="25264" xr:uid="{00000000-0005-0000-0000-0000B1620000}"/>
    <cellStyle name="Percent 12 2 2 6 2" xfId="25265" xr:uid="{00000000-0005-0000-0000-0000B2620000}"/>
    <cellStyle name="Percent 12 2 2 6 2 2" xfId="25266" xr:uid="{00000000-0005-0000-0000-0000B3620000}"/>
    <cellStyle name="Percent 12 2 2 6 3" xfId="25267" xr:uid="{00000000-0005-0000-0000-0000B4620000}"/>
    <cellStyle name="Percent 12 2 2 7" xfId="25268" xr:uid="{00000000-0005-0000-0000-0000B5620000}"/>
    <cellStyle name="Percent 12 2 2 7 2" xfId="25269" xr:uid="{00000000-0005-0000-0000-0000B6620000}"/>
    <cellStyle name="Percent 12 2 2 8" xfId="25270" xr:uid="{00000000-0005-0000-0000-0000B7620000}"/>
    <cellStyle name="Percent 12 2 2 8 2" xfId="25271" xr:uid="{00000000-0005-0000-0000-0000B8620000}"/>
    <cellStyle name="Percent 12 2 2 9" xfId="25272" xr:uid="{00000000-0005-0000-0000-0000B9620000}"/>
    <cellStyle name="Percent 12 2 3" xfId="25273" xr:uid="{00000000-0005-0000-0000-0000BA620000}"/>
    <cellStyle name="Percent 12 2 3 2" xfId="25274" xr:uid="{00000000-0005-0000-0000-0000BB620000}"/>
    <cellStyle name="Percent 12 2 3 3" xfId="25275" xr:uid="{00000000-0005-0000-0000-0000BC620000}"/>
    <cellStyle name="Percent 12 2 3 3 2" xfId="25276" xr:uid="{00000000-0005-0000-0000-0000BD620000}"/>
    <cellStyle name="Percent 12 2 3 3 3" xfId="25277" xr:uid="{00000000-0005-0000-0000-0000BE620000}"/>
    <cellStyle name="Percent 12 2 3 4" xfId="25278" xr:uid="{00000000-0005-0000-0000-0000BF620000}"/>
    <cellStyle name="Percent 12 2 3 4 2" xfId="25279" xr:uid="{00000000-0005-0000-0000-0000C0620000}"/>
    <cellStyle name="Percent 12 2 3 4 2 2" xfId="25280" xr:uid="{00000000-0005-0000-0000-0000C1620000}"/>
    <cellStyle name="Percent 12 2 3 4 3" xfId="25281" xr:uid="{00000000-0005-0000-0000-0000C2620000}"/>
    <cellStyle name="Percent 12 2 3 5" xfId="25282" xr:uid="{00000000-0005-0000-0000-0000C3620000}"/>
    <cellStyle name="Percent 12 2 3 5 2" xfId="25283" xr:uid="{00000000-0005-0000-0000-0000C4620000}"/>
    <cellStyle name="Percent 12 2 3 5 2 2" xfId="25284" xr:uid="{00000000-0005-0000-0000-0000C5620000}"/>
    <cellStyle name="Percent 12 2 3 5 3" xfId="25285" xr:uid="{00000000-0005-0000-0000-0000C6620000}"/>
    <cellStyle name="Percent 12 2 3 6" xfId="25286" xr:uid="{00000000-0005-0000-0000-0000C7620000}"/>
    <cellStyle name="Percent 12 2 3 6 2" xfId="25287" xr:uid="{00000000-0005-0000-0000-0000C8620000}"/>
    <cellStyle name="Percent 12 2 3 6 2 2" xfId="25288" xr:uid="{00000000-0005-0000-0000-0000C9620000}"/>
    <cellStyle name="Percent 12 2 3 6 3" xfId="25289" xr:uid="{00000000-0005-0000-0000-0000CA620000}"/>
    <cellStyle name="Percent 12 2 3 7" xfId="25290" xr:uid="{00000000-0005-0000-0000-0000CB620000}"/>
    <cellStyle name="Percent 12 2 3 7 2" xfId="25291" xr:uid="{00000000-0005-0000-0000-0000CC620000}"/>
    <cellStyle name="Percent 12 2 3 8" xfId="25292" xr:uid="{00000000-0005-0000-0000-0000CD620000}"/>
    <cellStyle name="Percent 12 2 3 8 2" xfId="25293" xr:uid="{00000000-0005-0000-0000-0000CE620000}"/>
    <cellStyle name="Percent 12 2 3 9" xfId="25294" xr:uid="{00000000-0005-0000-0000-0000CF620000}"/>
    <cellStyle name="Percent 12 2 4" xfId="25295" xr:uid="{00000000-0005-0000-0000-0000D0620000}"/>
    <cellStyle name="Percent 12 2 4 2" xfId="25296" xr:uid="{00000000-0005-0000-0000-0000D1620000}"/>
    <cellStyle name="Percent 12 2 4 3" xfId="25297" xr:uid="{00000000-0005-0000-0000-0000D2620000}"/>
    <cellStyle name="Percent 12 2 4 3 2" xfId="25298" xr:uid="{00000000-0005-0000-0000-0000D3620000}"/>
    <cellStyle name="Percent 12 2 4 3 2 2" xfId="25299" xr:uid="{00000000-0005-0000-0000-0000D4620000}"/>
    <cellStyle name="Percent 12 2 4 3 3" xfId="25300" xr:uid="{00000000-0005-0000-0000-0000D5620000}"/>
    <cellStyle name="Percent 12 2 4 4" xfId="25301" xr:uid="{00000000-0005-0000-0000-0000D6620000}"/>
    <cellStyle name="Percent 12 2 4 4 2" xfId="25302" xr:uid="{00000000-0005-0000-0000-0000D7620000}"/>
    <cellStyle name="Percent 12 2 4 4 2 2" xfId="25303" xr:uid="{00000000-0005-0000-0000-0000D8620000}"/>
    <cellStyle name="Percent 12 2 4 4 3" xfId="25304" xr:uid="{00000000-0005-0000-0000-0000D9620000}"/>
    <cellStyle name="Percent 12 2 4 5" xfId="25305" xr:uid="{00000000-0005-0000-0000-0000DA620000}"/>
    <cellStyle name="Percent 12 2 4 5 2" xfId="25306" xr:uid="{00000000-0005-0000-0000-0000DB620000}"/>
    <cellStyle name="Percent 12 2 4 5 2 2" xfId="25307" xr:uid="{00000000-0005-0000-0000-0000DC620000}"/>
    <cellStyle name="Percent 12 2 4 5 3" xfId="25308" xr:uid="{00000000-0005-0000-0000-0000DD620000}"/>
    <cellStyle name="Percent 12 2 4 6" xfId="25309" xr:uid="{00000000-0005-0000-0000-0000DE620000}"/>
    <cellStyle name="Percent 12 2 4 6 2" xfId="25310" xr:uid="{00000000-0005-0000-0000-0000DF620000}"/>
    <cellStyle name="Percent 12 2 4 7" xfId="25311" xr:uid="{00000000-0005-0000-0000-0000E0620000}"/>
    <cellStyle name="Percent 12 2 4 7 2" xfId="25312" xr:uid="{00000000-0005-0000-0000-0000E1620000}"/>
    <cellStyle name="Percent 12 2 4 8" xfId="25313" xr:uid="{00000000-0005-0000-0000-0000E2620000}"/>
    <cellStyle name="Percent 12 2 4 9" xfId="25314" xr:uid="{00000000-0005-0000-0000-0000E3620000}"/>
    <cellStyle name="Percent 12 2 5" xfId="25315" xr:uid="{00000000-0005-0000-0000-0000E4620000}"/>
    <cellStyle name="Percent 12 2 5 2" xfId="25316" xr:uid="{00000000-0005-0000-0000-0000E5620000}"/>
    <cellStyle name="Percent 12 2 5 3" xfId="25317" xr:uid="{00000000-0005-0000-0000-0000E6620000}"/>
    <cellStyle name="Percent 12 2 6" xfId="25318" xr:uid="{00000000-0005-0000-0000-0000E7620000}"/>
    <cellStyle name="Percent 12 2 6 2" xfId="25319" xr:uid="{00000000-0005-0000-0000-0000E8620000}"/>
    <cellStyle name="Percent 12 2 6 2 2" xfId="25320" xr:uid="{00000000-0005-0000-0000-0000E9620000}"/>
    <cellStyle name="Percent 12 2 6 2 2 2" xfId="25321" xr:uid="{00000000-0005-0000-0000-0000EA620000}"/>
    <cellStyle name="Percent 12 2 6 2 3" xfId="25322" xr:uid="{00000000-0005-0000-0000-0000EB620000}"/>
    <cellStyle name="Percent 12 2 6 3" xfId="25323" xr:uid="{00000000-0005-0000-0000-0000EC620000}"/>
    <cellStyle name="Percent 12 2 6 3 2" xfId="25324" xr:uid="{00000000-0005-0000-0000-0000ED620000}"/>
    <cellStyle name="Percent 12 2 6 3 2 2" xfId="25325" xr:uid="{00000000-0005-0000-0000-0000EE620000}"/>
    <cellStyle name="Percent 12 2 6 3 3" xfId="25326" xr:uid="{00000000-0005-0000-0000-0000EF620000}"/>
    <cellStyle name="Percent 12 2 6 4" xfId="25327" xr:uid="{00000000-0005-0000-0000-0000F0620000}"/>
    <cellStyle name="Percent 12 2 6 4 2" xfId="25328" xr:uid="{00000000-0005-0000-0000-0000F1620000}"/>
    <cellStyle name="Percent 12 2 6 4 2 2" xfId="25329" xr:uid="{00000000-0005-0000-0000-0000F2620000}"/>
    <cellStyle name="Percent 12 2 6 4 3" xfId="25330" xr:uid="{00000000-0005-0000-0000-0000F3620000}"/>
    <cellStyle name="Percent 12 2 6 5" xfId="25331" xr:uid="{00000000-0005-0000-0000-0000F4620000}"/>
    <cellStyle name="Percent 12 2 6 5 2" xfId="25332" xr:uid="{00000000-0005-0000-0000-0000F5620000}"/>
    <cellStyle name="Percent 12 2 6 6" xfId="25333" xr:uid="{00000000-0005-0000-0000-0000F6620000}"/>
    <cellStyle name="Percent 12 2 6 6 2" xfId="25334" xr:uid="{00000000-0005-0000-0000-0000F7620000}"/>
    <cellStyle name="Percent 12 2 6 7" xfId="25335" xr:uid="{00000000-0005-0000-0000-0000F8620000}"/>
    <cellStyle name="Percent 12 2 7" xfId="25336" xr:uid="{00000000-0005-0000-0000-0000F9620000}"/>
    <cellStyle name="Percent 12 2 7 2" xfId="25337" xr:uid="{00000000-0005-0000-0000-0000FA620000}"/>
    <cellStyle name="Percent 12 2 7 2 2" xfId="25338" xr:uid="{00000000-0005-0000-0000-0000FB620000}"/>
    <cellStyle name="Percent 12 2 7 3" xfId="25339" xr:uid="{00000000-0005-0000-0000-0000FC620000}"/>
    <cellStyle name="Percent 12 2 8" xfId="25340" xr:uid="{00000000-0005-0000-0000-0000FD620000}"/>
    <cellStyle name="Percent 12 2 8 2" xfId="25341" xr:uid="{00000000-0005-0000-0000-0000FE620000}"/>
    <cellStyle name="Percent 12 2 8 2 2" xfId="25342" xr:uid="{00000000-0005-0000-0000-0000FF620000}"/>
    <cellStyle name="Percent 12 2 8 3" xfId="25343" xr:uid="{00000000-0005-0000-0000-000000630000}"/>
    <cellStyle name="Percent 12 3" xfId="25344" xr:uid="{00000000-0005-0000-0000-000001630000}"/>
    <cellStyle name="Percent 12 3 10" xfId="25345" xr:uid="{00000000-0005-0000-0000-000002630000}"/>
    <cellStyle name="Percent 12 3 2" xfId="25346" xr:uid="{00000000-0005-0000-0000-000003630000}"/>
    <cellStyle name="Percent 12 3 2 2" xfId="25347" xr:uid="{00000000-0005-0000-0000-000004630000}"/>
    <cellStyle name="Percent 12 3 2 3" xfId="25348" xr:uid="{00000000-0005-0000-0000-000005630000}"/>
    <cellStyle name="Percent 12 3 2 3 2" xfId="25349" xr:uid="{00000000-0005-0000-0000-000006630000}"/>
    <cellStyle name="Percent 12 3 2 3 3" xfId="25350" xr:uid="{00000000-0005-0000-0000-000007630000}"/>
    <cellStyle name="Percent 12 3 2 4" xfId="25351" xr:uid="{00000000-0005-0000-0000-000008630000}"/>
    <cellStyle name="Percent 12 3 2 4 2" xfId="25352" xr:uid="{00000000-0005-0000-0000-000009630000}"/>
    <cellStyle name="Percent 12 3 2 4 2 2" xfId="25353" xr:uid="{00000000-0005-0000-0000-00000A630000}"/>
    <cellStyle name="Percent 12 3 2 4 3" xfId="25354" xr:uid="{00000000-0005-0000-0000-00000B630000}"/>
    <cellStyle name="Percent 12 3 2 5" xfId="25355" xr:uid="{00000000-0005-0000-0000-00000C630000}"/>
    <cellStyle name="Percent 12 3 2 5 2" xfId="25356" xr:uid="{00000000-0005-0000-0000-00000D630000}"/>
    <cellStyle name="Percent 12 3 2 5 2 2" xfId="25357" xr:uid="{00000000-0005-0000-0000-00000E630000}"/>
    <cellStyle name="Percent 12 3 2 5 3" xfId="25358" xr:uid="{00000000-0005-0000-0000-00000F630000}"/>
    <cellStyle name="Percent 12 3 2 6" xfId="25359" xr:uid="{00000000-0005-0000-0000-000010630000}"/>
    <cellStyle name="Percent 12 3 2 6 2" xfId="25360" xr:uid="{00000000-0005-0000-0000-000011630000}"/>
    <cellStyle name="Percent 12 3 2 6 2 2" xfId="25361" xr:uid="{00000000-0005-0000-0000-000012630000}"/>
    <cellStyle name="Percent 12 3 2 6 3" xfId="25362" xr:uid="{00000000-0005-0000-0000-000013630000}"/>
    <cellStyle name="Percent 12 3 2 7" xfId="25363" xr:uid="{00000000-0005-0000-0000-000014630000}"/>
    <cellStyle name="Percent 12 3 2 7 2" xfId="25364" xr:uid="{00000000-0005-0000-0000-000015630000}"/>
    <cellStyle name="Percent 12 3 2 8" xfId="25365" xr:uid="{00000000-0005-0000-0000-000016630000}"/>
    <cellStyle name="Percent 12 3 2 8 2" xfId="25366" xr:uid="{00000000-0005-0000-0000-000017630000}"/>
    <cellStyle name="Percent 12 3 2 9" xfId="25367" xr:uid="{00000000-0005-0000-0000-000018630000}"/>
    <cellStyle name="Percent 12 3 3" xfId="25368" xr:uid="{00000000-0005-0000-0000-000019630000}"/>
    <cellStyle name="Percent 12 3 4" xfId="25369" xr:uid="{00000000-0005-0000-0000-00001A630000}"/>
    <cellStyle name="Percent 12 3 4 2" xfId="25370" xr:uid="{00000000-0005-0000-0000-00001B630000}"/>
    <cellStyle name="Percent 12 3 4 3" xfId="25371" xr:uid="{00000000-0005-0000-0000-00001C630000}"/>
    <cellStyle name="Percent 12 3 5" xfId="25372" xr:uid="{00000000-0005-0000-0000-00001D630000}"/>
    <cellStyle name="Percent 12 3 5 2" xfId="25373" xr:uid="{00000000-0005-0000-0000-00001E630000}"/>
    <cellStyle name="Percent 12 3 5 2 2" xfId="25374" xr:uid="{00000000-0005-0000-0000-00001F630000}"/>
    <cellStyle name="Percent 12 3 5 3" xfId="25375" xr:uid="{00000000-0005-0000-0000-000020630000}"/>
    <cellStyle name="Percent 12 3 6" xfId="25376" xr:uid="{00000000-0005-0000-0000-000021630000}"/>
    <cellStyle name="Percent 12 3 6 2" xfId="25377" xr:uid="{00000000-0005-0000-0000-000022630000}"/>
    <cellStyle name="Percent 12 3 6 2 2" xfId="25378" xr:uid="{00000000-0005-0000-0000-000023630000}"/>
    <cellStyle name="Percent 12 3 6 3" xfId="25379" xr:uid="{00000000-0005-0000-0000-000024630000}"/>
    <cellStyle name="Percent 12 3 7" xfId="25380" xr:uid="{00000000-0005-0000-0000-000025630000}"/>
    <cellStyle name="Percent 12 3 7 2" xfId="25381" xr:uid="{00000000-0005-0000-0000-000026630000}"/>
    <cellStyle name="Percent 12 3 7 2 2" xfId="25382" xr:uid="{00000000-0005-0000-0000-000027630000}"/>
    <cellStyle name="Percent 12 3 7 3" xfId="25383" xr:uid="{00000000-0005-0000-0000-000028630000}"/>
    <cellStyle name="Percent 12 3 8" xfId="25384" xr:uid="{00000000-0005-0000-0000-000029630000}"/>
    <cellStyle name="Percent 12 3 8 2" xfId="25385" xr:uid="{00000000-0005-0000-0000-00002A630000}"/>
    <cellStyle name="Percent 12 3 9" xfId="25386" xr:uid="{00000000-0005-0000-0000-00002B630000}"/>
    <cellStyle name="Percent 12 3 9 2" xfId="25387" xr:uid="{00000000-0005-0000-0000-00002C630000}"/>
    <cellStyle name="Percent 12 4" xfId="25388" xr:uid="{00000000-0005-0000-0000-00002D630000}"/>
    <cellStyle name="Percent 12 4 2" xfId="25389" xr:uid="{00000000-0005-0000-0000-00002E630000}"/>
    <cellStyle name="Percent 12 4 3" xfId="25390" xr:uid="{00000000-0005-0000-0000-00002F630000}"/>
    <cellStyle name="Percent 12 4 3 2" xfId="25391" xr:uid="{00000000-0005-0000-0000-000030630000}"/>
    <cellStyle name="Percent 12 4 3 3" xfId="25392" xr:uid="{00000000-0005-0000-0000-000031630000}"/>
    <cellStyle name="Percent 12 4 4" xfId="25393" xr:uid="{00000000-0005-0000-0000-000032630000}"/>
    <cellStyle name="Percent 12 4 4 2" xfId="25394" xr:uid="{00000000-0005-0000-0000-000033630000}"/>
    <cellStyle name="Percent 12 4 4 2 2" xfId="25395" xr:uid="{00000000-0005-0000-0000-000034630000}"/>
    <cellStyle name="Percent 12 4 4 3" xfId="25396" xr:uid="{00000000-0005-0000-0000-000035630000}"/>
    <cellStyle name="Percent 12 4 5" xfId="25397" xr:uid="{00000000-0005-0000-0000-000036630000}"/>
    <cellStyle name="Percent 12 4 5 2" xfId="25398" xr:uid="{00000000-0005-0000-0000-000037630000}"/>
    <cellStyle name="Percent 12 4 5 2 2" xfId="25399" xr:uid="{00000000-0005-0000-0000-000038630000}"/>
    <cellStyle name="Percent 12 4 5 3" xfId="25400" xr:uid="{00000000-0005-0000-0000-000039630000}"/>
    <cellStyle name="Percent 12 4 6" xfId="25401" xr:uid="{00000000-0005-0000-0000-00003A630000}"/>
    <cellStyle name="Percent 12 4 6 2" xfId="25402" xr:uid="{00000000-0005-0000-0000-00003B630000}"/>
    <cellStyle name="Percent 12 4 6 2 2" xfId="25403" xr:uid="{00000000-0005-0000-0000-00003C630000}"/>
    <cellStyle name="Percent 12 4 6 3" xfId="25404" xr:uid="{00000000-0005-0000-0000-00003D630000}"/>
    <cellStyle name="Percent 12 4 7" xfId="25405" xr:uid="{00000000-0005-0000-0000-00003E630000}"/>
    <cellStyle name="Percent 12 4 7 2" xfId="25406" xr:uid="{00000000-0005-0000-0000-00003F630000}"/>
    <cellStyle name="Percent 12 4 8" xfId="25407" xr:uid="{00000000-0005-0000-0000-000040630000}"/>
    <cellStyle name="Percent 12 4 8 2" xfId="25408" xr:uid="{00000000-0005-0000-0000-000041630000}"/>
    <cellStyle name="Percent 12 4 9" xfId="25409" xr:uid="{00000000-0005-0000-0000-000042630000}"/>
    <cellStyle name="Percent 12 5" xfId="25410" xr:uid="{00000000-0005-0000-0000-000043630000}"/>
    <cellStyle name="Percent 12 5 2" xfId="25411" xr:uid="{00000000-0005-0000-0000-000044630000}"/>
    <cellStyle name="Percent 12 5 3" xfId="25412" xr:uid="{00000000-0005-0000-0000-000045630000}"/>
    <cellStyle name="Percent 12 5 3 2" xfId="25413" xr:uid="{00000000-0005-0000-0000-000046630000}"/>
    <cellStyle name="Percent 12 5 3 3" xfId="25414" xr:uid="{00000000-0005-0000-0000-000047630000}"/>
    <cellStyle name="Percent 12 5 4" xfId="25415" xr:uid="{00000000-0005-0000-0000-000048630000}"/>
    <cellStyle name="Percent 12 5 4 2" xfId="25416" xr:uid="{00000000-0005-0000-0000-000049630000}"/>
    <cellStyle name="Percent 12 5 4 2 2" xfId="25417" xr:uid="{00000000-0005-0000-0000-00004A630000}"/>
    <cellStyle name="Percent 12 5 4 3" xfId="25418" xr:uid="{00000000-0005-0000-0000-00004B630000}"/>
    <cellStyle name="Percent 12 5 5" xfId="25419" xr:uid="{00000000-0005-0000-0000-00004C630000}"/>
    <cellStyle name="Percent 12 5 5 2" xfId="25420" xr:uid="{00000000-0005-0000-0000-00004D630000}"/>
    <cellStyle name="Percent 12 5 5 2 2" xfId="25421" xr:uid="{00000000-0005-0000-0000-00004E630000}"/>
    <cellStyle name="Percent 12 5 5 3" xfId="25422" xr:uid="{00000000-0005-0000-0000-00004F630000}"/>
    <cellStyle name="Percent 12 5 6" xfId="25423" xr:uid="{00000000-0005-0000-0000-000050630000}"/>
    <cellStyle name="Percent 12 5 6 2" xfId="25424" xr:uid="{00000000-0005-0000-0000-000051630000}"/>
    <cellStyle name="Percent 12 5 6 2 2" xfId="25425" xr:uid="{00000000-0005-0000-0000-000052630000}"/>
    <cellStyle name="Percent 12 5 6 3" xfId="25426" xr:uid="{00000000-0005-0000-0000-000053630000}"/>
    <cellStyle name="Percent 12 5 7" xfId="25427" xr:uid="{00000000-0005-0000-0000-000054630000}"/>
    <cellStyle name="Percent 12 5 7 2" xfId="25428" xr:uid="{00000000-0005-0000-0000-000055630000}"/>
    <cellStyle name="Percent 12 5 8" xfId="25429" xr:uid="{00000000-0005-0000-0000-000056630000}"/>
    <cellStyle name="Percent 12 5 8 2" xfId="25430" xr:uid="{00000000-0005-0000-0000-000057630000}"/>
    <cellStyle name="Percent 12 5 9" xfId="25431" xr:uid="{00000000-0005-0000-0000-000058630000}"/>
    <cellStyle name="Percent 12 6" xfId="25432" xr:uid="{00000000-0005-0000-0000-000059630000}"/>
    <cellStyle name="Percent 12 6 2" xfId="25433" xr:uid="{00000000-0005-0000-0000-00005A630000}"/>
    <cellStyle name="Percent 12 6 3" xfId="25434" xr:uid="{00000000-0005-0000-0000-00005B630000}"/>
    <cellStyle name="Percent 12 6 3 2" xfId="25435" xr:uid="{00000000-0005-0000-0000-00005C630000}"/>
    <cellStyle name="Percent 12 6 3 3" xfId="25436" xr:uid="{00000000-0005-0000-0000-00005D630000}"/>
    <cellStyle name="Percent 12 6 4" xfId="25437" xr:uid="{00000000-0005-0000-0000-00005E630000}"/>
    <cellStyle name="Percent 12 6 4 2" xfId="25438" xr:uid="{00000000-0005-0000-0000-00005F630000}"/>
    <cellStyle name="Percent 12 6 4 2 2" xfId="25439" xr:uid="{00000000-0005-0000-0000-000060630000}"/>
    <cellStyle name="Percent 12 6 4 3" xfId="25440" xr:uid="{00000000-0005-0000-0000-000061630000}"/>
    <cellStyle name="Percent 12 6 5" xfId="25441" xr:uid="{00000000-0005-0000-0000-000062630000}"/>
    <cellStyle name="Percent 12 6 5 2" xfId="25442" xr:uid="{00000000-0005-0000-0000-000063630000}"/>
    <cellStyle name="Percent 12 6 5 2 2" xfId="25443" xr:uid="{00000000-0005-0000-0000-000064630000}"/>
    <cellStyle name="Percent 12 6 5 3" xfId="25444" xr:uid="{00000000-0005-0000-0000-000065630000}"/>
    <cellStyle name="Percent 12 6 6" xfId="25445" xr:uid="{00000000-0005-0000-0000-000066630000}"/>
    <cellStyle name="Percent 12 6 6 2" xfId="25446" xr:uid="{00000000-0005-0000-0000-000067630000}"/>
    <cellStyle name="Percent 12 6 6 2 2" xfId="25447" xr:uid="{00000000-0005-0000-0000-000068630000}"/>
    <cellStyle name="Percent 12 6 6 3" xfId="25448" xr:uid="{00000000-0005-0000-0000-000069630000}"/>
    <cellStyle name="Percent 12 6 7" xfId="25449" xr:uid="{00000000-0005-0000-0000-00006A630000}"/>
    <cellStyle name="Percent 12 6 7 2" xfId="25450" xr:uid="{00000000-0005-0000-0000-00006B630000}"/>
    <cellStyle name="Percent 12 6 8" xfId="25451" xr:uid="{00000000-0005-0000-0000-00006C630000}"/>
    <cellStyle name="Percent 12 6 8 2" xfId="25452" xr:uid="{00000000-0005-0000-0000-00006D630000}"/>
    <cellStyle name="Percent 12 6 9" xfId="25453" xr:uid="{00000000-0005-0000-0000-00006E630000}"/>
    <cellStyle name="Percent 12 7" xfId="25454" xr:uid="{00000000-0005-0000-0000-00006F630000}"/>
    <cellStyle name="Percent 12 7 2" xfId="25455" xr:uid="{00000000-0005-0000-0000-000070630000}"/>
    <cellStyle name="Percent 12 7 3" xfId="25456" xr:uid="{00000000-0005-0000-0000-000071630000}"/>
    <cellStyle name="Percent 12 8" xfId="25457" xr:uid="{00000000-0005-0000-0000-000072630000}"/>
    <cellStyle name="Percent 12 8 2" xfId="25458" xr:uid="{00000000-0005-0000-0000-000073630000}"/>
    <cellStyle name="Percent 12 8 3" xfId="25459" xr:uid="{00000000-0005-0000-0000-000074630000}"/>
    <cellStyle name="Percent 12 8 3 2" xfId="25460" xr:uid="{00000000-0005-0000-0000-000075630000}"/>
    <cellStyle name="Percent 12 8 3 2 2" xfId="25461" xr:uid="{00000000-0005-0000-0000-000076630000}"/>
    <cellStyle name="Percent 12 8 3 3" xfId="25462" xr:uid="{00000000-0005-0000-0000-000077630000}"/>
    <cellStyle name="Percent 12 8 4" xfId="25463" xr:uid="{00000000-0005-0000-0000-000078630000}"/>
    <cellStyle name="Percent 12 8 4 2" xfId="25464" xr:uid="{00000000-0005-0000-0000-000079630000}"/>
    <cellStyle name="Percent 12 8 4 2 2" xfId="25465" xr:uid="{00000000-0005-0000-0000-00007A630000}"/>
    <cellStyle name="Percent 12 8 4 3" xfId="25466" xr:uid="{00000000-0005-0000-0000-00007B630000}"/>
    <cellStyle name="Percent 12 8 5" xfId="25467" xr:uid="{00000000-0005-0000-0000-00007C630000}"/>
    <cellStyle name="Percent 12 8 5 2" xfId="25468" xr:uid="{00000000-0005-0000-0000-00007D630000}"/>
    <cellStyle name="Percent 12 8 5 2 2" xfId="25469" xr:uid="{00000000-0005-0000-0000-00007E630000}"/>
    <cellStyle name="Percent 12 8 5 3" xfId="25470" xr:uid="{00000000-0005-0000-0000-00007F630000}"/>
    <cellStyle name="Percent 12 8 6" xfId="25471" xr:uid="{00000000-0005-0000-0000-000080630000}"/>
    <cellStyle name="Percent 12 8 6 2" xfId="25472" xr:uid="{00000000-0005-0000-0000-000081630000}"/>
    <cellStyle name="Percent 12 8 7" xfId="25473" xr:uid="{00000000-0005-0000-0000-000082630000}"/>
    <cellStyle name="Percent 12 8 7 2" xfId="25474" xr:uid="{00000000-0005-0000-0000-000083630000}"/>
    <cellStyle name="Percent 12 8 8" xfId="25475" xr:uid="{00000000-0005-0000-0000-000084630000}"/>
    <cellStyle name="Percent 12 8 9" xfId="25476" xr:uid="{00000000-0005-0000-0000-000085630000}"/>
    <cellStyle name="Percent 12 9" xfId="25477" xr:uid="{00000000-0005-0000-0000-000086630000}"/>
    <cellStyle name="Percent 13" xfId="25478" xr:uid="{00000000-0005-0000-0000-000087630000}"/>
    <cellStyle name="Percent 13 10" xfId="25479" xr:uid="{00000000-0005-0000-0000-000088630000}"/>
    <cellStyle name="Percent 13 2" xfId="25480" xr:uid="{00000000-0005-0000-0000-000089630000}"/>
    <cellStyle name="Percent 13 2 2" xfId="25481" xr:uid="{00000000-0005-0000-0000-00008A630000}"/>
    <cellStyle name="Percent 13 3" xfId="25482" xr:uid="{00000000-0005-0000-0000-00008B630000}"/>
    <cellStyle name="Percent 13 4" xfId="25483" xr:uid="{00000000-0005-0000-0000-00008C630000}"/>
    <cellStyle name="Percent 13 4 2" xfId="25484" xr:uid="{00000000-0005-0000-0000-00008D630000}"/>
    <cellStyle name="Percent 13 4 2 2" xfId="25485" xr:uid="{00000000-0005-0000-0000-00008E630000}"/>
    <cellStyle name="Percent 13 4 3" xfId="25486" xr:uid="{00000000-0005-0000-0000-00008F630000}"/>
    <cellStyle name="Percent 13 5" xfId="25487" xr:uid="{00000000-0005-0000-0000-000090630000}"/>
    <cellStyle name="Percent 13 5 2" xfId="25488" xr:uid="{00000000-0005-0000-0000-000091630000}"/>
    <cellStyle name="Percent 13 5 2 2" xfId="25489" xr:uid="{00000000-0005-0000-0000-000092630000}"/>
    <cellStyle name="Percent 13 5 3" xfId="25490" xr:uid="{00000000-0005-0000-0000-000093630000}"/>
    <cellStyle name="Percent 13 6" xfId="25491" xr:uid="{00000000-0005-0000-0000-000094630000}"/>
    <cellStyle name="Percent 13 6 2" xfId="25492" xr:uid="{00000000-0005-0000-0000-000095630000}"/>
    <cellStyle name="Percent 13 6 2 2" xfId="25493" xr:uid="{00000000-0005-0000-0000-000096630000}"/>
    <cellStyle name="Percent 13 6 3" xfId="25494" xr:uid="{00000000-0005-0000-0000-000097630000}"/>
    <cellStyle name="Percent 13 7" xfId="25495" xr:uid="{00000000-0005-0000-0000-000098630000}"/>
    <cellStyle name="Percent 13 7 2" xfId="25496" xr:uid="{00000000-0005-0000-0000-000099630000}"/>
    <cellStyle name="Percent 13 8" xfId="25497" xr:uid="{00000000-0005-0000-0000-00009A630000}"/>
    <cellStyle name="Percent 13 8 2" xfId="25498" xr:uid="{00000000-0005-0000-0000-00009B630000}"/>
    <cellStyle name="Percent 13 9" xfId="25499" xr:uid="{00000000-0005-0000-0000-00009C630000}"/>
    <cellStyle name="Percent 14" xfId="25500" xr:uid="{00000000-0005-0000-0000-00009D630000}"/>
    <cellStyle name="Percent 14 2" xfId="25501" xr:uid="{00000000-0005-0000-0000-00009E630000}"/>
    <cellStyle name="Percent 14 2 2" xfId="25502" xr:uid="{00000000-0005-0000-0000-00009F630000}"/>
    <cellStyle name="Percent 14 2 2 2" xfId="25503" xr:uid="{00000000-0005-0000-0000-0000A0630000}"/>
    <cellStyle name="Percent 14 2 3" xfId="25504" xr:uid="{00000000-0005-0000-0000-0000A1630000}"/>
    <cellStyle name="Percent 14 3" xfId="25505" xr:uid="{00000000-0005-0000-0000-0000A2630000}"/>
    <cellStyle name="Percent 14 3 2" xfId="25506" xr:uid="{00000000-0005-0000-0000-0000A3630000}"/>
    <cellStyle name="Percent 14 4" xfId="25507" xr:uid="{00000000-0005-0000-0000-0000A4630000}"/>
    <cellStyle name="Percent 15" xfId="25508" xr:uid="{00000000-0005-0000-0000-0000A5630000}"/>
    <cellStyle name="Percent 15 2" xfId="25509" xr:uid="{00000000-0005-0000-0000-0000A6630000}"/>
    <cellStyle name="Percent 15 2 2" xfId="25510" xr:uid="{00000000-0005-0000-0000-0000A7630000}"/>
    <cellStyle name="Percent 15 3" xfId="25511" xr:uid="{00000000-0005-0000-0000-0000A8630000}"/>
    <cellStyle name="Percent 16" xfId="25512" xr:uid="{00000000-0005-0000-0000-0000A9630000}"/>
    <cellStyle name="Percent 16 2" xfId="25513" xr:uid="{00000000-0005-0000-0000-0000AA630000}"/>
    <cellStyle name="Percent 16 2 2" xfId="25514" xr:uid="{00000000-0005-0000-0000-0000AB630000}"/>
    <cellStyle name="Percent 16 3" xfId="25515" xr:uid="{00000000-0005-0000-0000-0000AC630000}"/>
    <cellStyle name="Percent 17" xfId="25516" xr:uid="{00000000-0005-0000-0000-0000AD630000}"/>
    <cellStyle name="Percent 17 2" xfId="25517" xr:uid="{00000000-0005-0000-0000-0000AE630000}"/>
    <cellStyle name="Percent 17 2 2" xfId="25518" xr:uid="{00000000-0005-0000-0000-0000AF630000}"/>
    <cellStyle name="Percent 17 3" xfId="25519" xr:uid="{00000000-0005-0000-0000-0000B0630000}"/>
    <cellStyle name="Percent 18" xfId="25520" xr:uid="{00000000-0005-0000-0000-0000B1630000}"/>
    <cellStyle name="Percent 18 2" xfId="25521" xr:uid="{00000000-0005-0000-0000-0000B2630000}"/>
    <cellStyle name="Percent 19" xfId="25522" xr:uid="{00000000-0005-0000-0000-0000B3630000}"/>
    <cellStyle name="Percent 19 2" xfId="25523" xr:uid="{00000000-0005-0000-0000-0000B4630000}"/>
    <cellStyle name="Percent 2" xfId="25524" xr:uid="{00000000-0005-0000-0000-0000B5630000}"/>
    <cellStyle name="Percent 2 10" xfId="25525" xr:uid="{00000000-0005-0000-0000-0000B6630000}"/>
    <cellStyle name="Percent 2 10 2" xfId="25526" xr:uid="{00000000-0005-0000-0000-0000B7630000}"/>
    <cellStyle name="Percent 2 10 3" xfId="25527" xr:uid="{00000000-0005-0000-0000-0000B8630000}"/>
    <cellStyle name="Percent 2 11" xfId="25528" xr:uid="{00000000-0005-0000-0000-0000B9630000}"/>
    <cellStyle name="Percent 2 11 2" xfId="25529" xr:uid="{00000000-0005-0000-0000-0000BA630000}"/>
    <cellStyle name="Percent 2 12" xfId="25530" xr:uid="{00000000-0005-0000-0000-0000BB630000}"/>
    <cellStyle name="Percent 2 12 2" xfId="25531" xr:uid="{00000000-0005-0000-0000-0000BC630000}"/>
    <cellStyle name="Percent 2 13" xfId="25532" xr:uid="{00000000-0005-0000-0000-0000BD630000}"/>
    <cellStyle name="Percent 2 14" xfId="25533" xr:uid="{00000000-0005-0000-0000-0000BE630000}"/>
    <cellStyle name="Percent 2 15" xfId="25534" xr:uid="{00000000-0005-0000-0000-0000BF630000}"/>
    <cellStyle name="Percent 2 16" xfId="25535" xr:uid="{00000000-0005-0000-0000-0000C0630000}"/>
    <cellStyle name="Percent 2 2" xfId="25536" xr:uid="{00000000-0005-0000-0000-0000C1630000}"/>
    <cellStyle name="Percent 2 2 2" xfId="25537" xr:uid="{00000000-0005-0000-0000-0000C2630000}"/>
    <cellStyle name="Percent 2 3" xfId="25538" xr:uid="{00000000-0005-0000-0000-0000C3630000}"/>
    <cellStyle name="Percent 2 3 2" xfId="25539" xr:uid="{00000000-0005-0000-0000-0000C4630000}"/>
    <cellStyle name="Percent 2 4" xfId="25540" xr:uid="{00000000-0005-0000-0000-0000C5630000}"/>
    <cellStyle name="Percent 2 5" xfId="25541" xr:uid="{00000000-0005-0000-0000-0000C6630000}"/>
    <cellStyle name="Percent 2 5 2" xfId="25542" xr:uid="{00000000-0005-0000-0000-0000C7630000}"/>
    <cellStyle name="Percent 2 5 2 2" xfId="25543" xr:uid="{00000000-0005-0000-0000-0000C8630000}"/>
    <cellStyle name="Percent 2 5 2 2 2" xfId="25544" xr:uid="{00000000-0005-0000-0000-0000C9630000}"/>
    <cellStyle name="Percent 2 5 2 3" xfId="25545" xr:uid="{00000000-0005-0000-0000-0000CA630000}"/>
    <cellStyle name="Percent 2 5 2 4" xfId="25546" xr:uid="{00000000-0005-0000-0000-0000CB630000}"/>
    <cellStyle name="Percent 2 5 3" xfId="25547" xr:uid="{00000000-0005-0000-0000-0000CC630000}"/>
    <cellStyle name="Percent 2 5 3 2" xfId="25548" xr:uid="{00000000-0005-0000-0000-0000CD630000}"/>
    <cellStyle name="Percent 2 5 3 2 2" xfId="25549" xr:uid="{00000000-0005-0000-0000-0000CE630000}"/>
    <cellStyle name="Percent 2 5 3 3" xfId="25550" xr:uid="{00000000-0005-0000-0000-0000CF630000}"/>
    <cellStyle name="Percent 2 5 3 3 2" xfId="25551" xr:uid="{00000000-0005-0000-0000-0000D0630000}"/>
    <cellStyle name="Percent 2 5 3 4" xfId="25552" xr:uid="{00000000-0005-0000-0000-0000D1630000}"/>
    <cellStyle name="Percent 2 5 3 5" xfId="25553" xr:uid="{00000000-0005-0000-0000-0000D2630000}"/>
    <cellStyle name="Percent 2 5 3 6" xfId="25554" xr:uid="{00000000-0005-0000-0000-0000D3630000}"/>
    <cellStyle name="Percent 2 5 4" xfId="25555" xr:uid="{00000000-0005-0000-0000-0000D4630000}"/>
    <cellStyle name="Percent 2 5 4 2" xfId="25556" xr:uid="{00000000-0005-0000-0000-0000D5630000}"/>
    <cellStyle name="Percent 2 5 4 2 2" xfId="25557" xr:uid="{00000000-0005-0000-0000-0000D6630000}"/>
    <cellStyle name="Percent 2 5 4 2 3" xfId="25558" xr:uid="{00000000-0005-0000-0000-0000D7630000}"/>
    <cellStyle name="Percent 2 5 4 3" xfId="25559" xr:uid="{00000000-0005-0000-0000-0000D8630000}"/>
    <cellStyle name="Percent 2 5 4 4" xfId="25560" xr:uid="{00000000-0005-0000-0000-0000D9630000}"/>
    <cellStyle name="Percent 2 5 5" xfId="25561" xr:uid="{00000000-0005-0000-0000-0000DA630000}"/>
    <cellStyle name="Percent 2 5 6" xfId="25562" xr:uid="{00000000-0005-0000-0000-0000DB630000}"/>
    <cellStyle name="Percent 2 6" xfId="25563" xr:uid="{00000000-0005-0000-0000-0000DC630000}"/>
    <cellStyle name="Percent 2 6 2" xfId="25564" xr:uid="{00000000-0005-0000-0000-0000DD630000}"/>
    <cellStyle name="Percent 2 6 2 2" xfId="25565" xr:uid="{00000000-0005-0000-0000-0000DE630000}"/>
    <cellStyle name="Percent 2 6 2 2 2" xfId="25566" xr:uid="{00000000-0005-0000-0000-0000DF630000}"/>
    <cellStyle name="Percent 2 6 2 3" xfId="25567" xr:uid="{00000000-0005-0000-0000-0000E0630000}"/>
    <cellStyle name="Percent 2 6 2 4" xfId="25568" xr:uid="{00000000-0005-0000-0000-0000E1630000}"/>
    <cellStyle name="Percent 2 6 3" xfId="25569" xr:uid="{00000000-0005-0000-0000-0000E2630000}"/>
    <cellStyle name="Percent 2 6 3 2" xfId="25570" xr:uid="{00000000-0005-0000-0000-0000E3630000}"/>
    <cellStyle name="Percent 2 6 3 2 2" xfId="25571" xr:uid="{00000000-0005-0000-0000-0000E4630000}"/>
    <cellStyle name="Percent 2 6 3 3" xfId="25572" xr:uid="{00000000-0005-0000-0000-0000E5630000}"/>
    <cellStyle name="Percent 2 6 3 3 2" xfId="25573" xr:uid="{00000000-0005-0000-0000-0000E6630000}"/>
    <cellStyle name="Percent 2 6 3 4" xfId="25574" xr:uid="{00000000-0005-0000-0000-0000E7630000}"/>
    <cellStyle name="Percent 2 6 3 5" xfId="25575" xr:uid="{00000000-0005-0000-0000-0000E8630000}"/>
    <cellStyle name="Percent 2 6 4" xfId="25576" xr:uid="{00000000-0005-0000-0000-0000E9630000}"/>
    <cellStyle name="Percent 2 6 4 2" xfId="25577" xr:uid="{00000000-0005-0000-0000-0000EA630000}"/>
    <cellStyle name="Percent 2 6 4 3" xfId="25578" xr:uid="{00000000-0005-0000-0000-0000EB630000}"/>
    <cellStyle name="Percent 2 6 5" xfId="25579" xr:uid="{00000000-0005-0000-0000-0000EC630000}"/>
    <cellStyle name="Percent 2 6 6" xfId="25580" xr:uid="{00000000-0005-0000-0000-0000ED630000}"/>
    <cellStyle name="Percent 2 7" xfId="25581" xr:uid="{00000000-0005-0000-0000-0000EE630000}"/>
    <cellStyle name="Percent 2 7 2" xfId="25582" xr:uid="{00000000-0005-0000-0000-0000EF630000}"/>
    <cellStyle name="Percent 2 7 2 2" xfId="25583" xr:uid="{00000000-0005-0000-0000-0000F0630000}"/>
    <cellStyle name="Percent 2 7 3" xfId="25584" xr:uid="{00000000-0005-0000-0000-0000F1630000}"/>
    <cellStyle name="Percent 2 7 4" xfId="25585" xr:uid="{00000000-0005-0000-0000-0000F2630000}"/>
    <cellStyle name="Percent 2 8" xfId="25586" xr:uid="{00000000-0005-0000-0000-0000F3630000}"/>
    <cellStyle name="Percent 2 8 2" xfId="25587" xr:uid="{00000000-0005-0000-0000-0000F4630000}"/>
    <cellStyle name="Percent 2 8 2 2" xfId="25588" xr:uid="{00000000-0005-0000-0000-0000F5630000}"/>
    <cellStyle name="Percent 2 8 3" xfId="25589" xr:uid="{00000000-0005-0000-0000-0000F6630000}"/>
    <cellStyle name="Percent 2 8 3 2" xfId="25590" xr:uid="{00000000-0005-0000-0000-0000F7630000}"/>
    <cellStyle name="Percent 2 8 4" xfId="25591" xr:uid="{00000000-0005-0000-0000-0000F8630000}"/>
    <cellStyle name="Percent 2 8 5" xfId="25592" xr:uid="{00000000-0005-0000-0000-0000F9630000}"/>
    <cellStyle name="Percent 2 8 6" xfId="25593" xr:uid="{00000000-0005-0000-0000-0000FA630000}"/>
    <cellStyle name="Percent 2 9" xfId="25594" xr:uid="{00000000-0005-0000-0000-0000FB630000}"/>
    <cellStyle name="Percent 2 9 2" xfId="25595" xr:uid="{00000000-0005-0000-0000-0000FC630000}"/>
    <cellStyle name="Percent 2 9 2 2" xfId="25596" xr:uid="{00000000-0005-0000-0000-0000FD630000}"/>
    <cellStyle name="Percent 2 9 2 3" xfId="25597" xr:uid="{00000000-0005-0000-0000-0000FE630000}"/>
    <cellStyle name="Percent 2 9 3" xfId="25598" xr:uid="{00000000-0005-0000-0000-0000FF630000}"/>
    <cellStyle name="Percent 2 9 4" xfId="25599" xr:uid="{00000000-0005-0000-0000-000000640000}"/>
    <cellStyle name="Percent 3" xfId="25600" xr:uid="{00000000-0005-0000-0000-000001640000}"/>
    <cellStyle name="Percent 3 2" xfId="25601" xr:uid="{00000000-0005-0000-0000-000002640000}"/>
    <cellStyle name="Percent 3 3" xfId="25602" xr:uid="{00000000-0005-0000-0000-000003640000}"/>
    <cellStyle name="Percent 3 3 2" xfId="25603" xr:uid="{00000000-0005-0000-0000-000004640000}"/>
    <cellStyle name="Percent 3 3 2 2" xfId="25604" xr:uid="{00000000-0005-0000-0000-000005640000}"/>
    <cellStyle name="Percent 3 3 2 2 2" xfId="25605" xr:uid="{00000000-0005-0000-0000-000006640000}"/>
    <cellStyle name="Percent 3 3 2 3" xfId="25606" xr:uid="{00000000-0005-0000-0000-000007640000}"/>
    <cellStyle name="Percent 3 3 2 4" xfId="25607" xr:uid="{00000000-0005-0000-0000-000008640000}"/>
    <cellStyle name="Percent 3 3 3" xfId="25608" xr:uid="{00000000-0005-0000-0000-000009640000}"/>
    <cellStyle name="Percent 3 3 3 2" xfId="25609" xr:uid="{00000000-0005-0000-0000-00000A640000}"/>
    <cellStyle name="Percent 3 3 3 2 2" xfId="25610" xr:uid="{00000000-0005-0000-0000-00000B640000}"/>
    <cellStyle name="Percent 3 3 3 3" xfId="25611" xr:uid="{00000000-0005-0000-0000-00000C640000}"/>
    <cellStyle name="Percent 3 3 3 3 2" xfId="25612" xr:uid="{00000000-0005-0000-0000-00000D640000}"/>
    <cellStyle name="Percent 3 3 3 4" xfId="25613" xr:uid="{00000000-0005-0000-0000-00000E640000}"/>
    <cellStyle name="Percent 3 3 3 5" xfId="25614" xr:uid="{00000000-0005-0000-0000-00000F640000}"/>
    <cellStyle name="Percent 3 3 4" xfId="25615" xr:uid="{00000000-0005-0000-0000-000010640000}"/>
    <cellStyle name="Percent 3 3 4 2" xfId="25616" xr:uid="{00000000-0005-0000-0000-000011640000}"/>
    <cellStyle name="Percent 3 3 4 3" xfId="25617" xr:uid="{00000000-0005-0000-0000-000012640000}"/>
    <cellStyle name="Percent 3 3 5" xfId="25618" xr:uid="{00000000-0005-0000-0000-000013640000}"/>
    <cellStyle name="Percent 3 3 6" xfId="25619" xr:uid="{00000000-0005-0000-0000-000014640000}"/>
    <cellStyle name="Percent 4" xfId="25620" xr:uid="{00000000-0005-0000-0000-000015640000}"/>
    <cellStyle name="Percent 4 2" xfId="25621" xr:uid="{00000000-0005-0000-0000-000016640000}"/>
    <cellStyle name="Percent 5" xfId="25622" xr:uid="{00000000-0005-0000-0000-000017640000}"/>
    <cellStyle name="Percent 5 2" xfId="25623" xr:uid="{00000000-0005-0000-0000-000018640000}"/>
    <cellStyle name="Percent 5 2 2" xfId="25624" xr:uid="{00000000-0005-0000-0000-000019640000}"/>
    <cellStyle name="Percent 5 3" xfId="25625" xr:uid="{00000000-0005-0000-0000-00001A640000}"/>
    <cellStyle name="Percent 6" xfId="25626" xr:uid="{00000000-0005-0000-0000-00001B640000}"/>
    <cellStyle name="Percent 7" xfId="25627" xr:uid="{00000000-0005-0000-0000-00001C640000}"/>
    <cellStyle name="Percent 7 2" xfId="25628" xr:uid="{00000000-0005-0000-0000-00001D640000}"/>
    <cellStyle name="Percent 7 2 2" xfId="25629" xr:uid="{00000000-0005-0000-0000-00001E640000}"/>
    <cellStyle name="Percent 7 2 2 2" xfId="25630" xr:uid="{00000000-0005-0000-0000-00001F640000}"/>
    <cellStyle name="Percent 7 2 3" xfId="25631" xr:uid="{00000000-0005-0000-0000-000020640000}"/>
    <cellStyle name="Percent 7 2 4" xfId="25632" xr:uid="{00000000-0005-0000-0000-000021640000}"/>
    <cellStyle name="Percent 7 3" xfId="25633" xr:uid="{00000000-0005-0000-0000-000022640000}"/>
    <cellStyle name="Percent 7 3 2" xfId="25634" xr:uid="{00000000-0005-0000-0000-000023640000}"/>
    <cellStyle name="Percent 7 3 2 2" xfId="25635" xr:uid="{00000000-0005-0000-0000-000024640000}"/>
    <cellStyle name="Percent 7 3 3" xfId="25636" xr:uid="{00000000-0005-0000-0000-000025640000}"/>
    <cellStyle name="Percent 7 3 3 2" xfId="25637" xr:uid="{00000000-0005-0000-0000-000026640000}"/>
    <cellStyle name="Percent 7 3 4" xfId="25638" xr:uid="{00000000-0005-0000-0000-000027640000}"/>
    <cellStyle name="Percent 7 3 5" xfId="25639" xr:uid="{00000000-0005-0000-0000-000028640000}"/>
    <cellStyle name="Percent 7 3 6" xfId="25640" xr:uid="{00000000-0005-0000-0000-000029640000}"/>
    <cellStyle name="Percent 7 4" xfId="25641" xr:uid="{00000000-0005-0000-0000-00002A640000}"/>
    <cellStyle name="Percent 7 4 2" xfId="25642" xr:uid="{00000000-0005-0000-0000-00002B640000}"/>
    <cellStyle name="Percent 7 4 2 2" xfId="25643" xr:uid="{00000000-0005-0000-0000-00002C640000}"/>
    <cellStyle name="Percent 7 4 2 3" xfId="25644" xr:uid="{00000000-0005-0000-0000-00002D640000}"/>
    <cellStyle name="Percent 7 4 3" xfId="25645" xr:uid="{00000000-0005-0000-0000-00002E640000}"/>
    <cellStyle name="Percent 7 4 4" xfId="25646" xr:uid="{00000000-0005-0000-0000-00002F640000}"/>
    <cellStyle name="Percent 7 5" xfId="25647" xr:uid="{00000000-0005-0000-0000-000030640000}"/>
    <cellStyle name="Percent 7 6" xfId="25648" xr:uid="{00000000-0005-0000-0000-000031640000}"/>
    <cellStyle name="Percent 8" xfId="25649" xr:uid="{00000000-0005-0000-0000-000032640000}"/>
    <cellStyle name="Percent 8 2" xfId="25650" xr:uid="{00000000-0005-0000-0000-000033640000}"/>
    <cellStyle name="Percent 8 2 2" xfId="25651" xr:uid="{00000000-0005-0000-0000-000034640000}"/>
    <cellStyle name="Percent 8 2 2 2" xfId="25652" xr:uid="{00000000-0005-0000-0000-000035640000}"/>
    <cellStyle name="Percent 8 2 3" xfId="25653" xr:uid="{00000000-0005-0000-0000-000036640000}"/>
    <cellStyle name="Percent 8 2 4" xfId="25654" xr:uid="{00000000-0005-0000-0000-000037640000}"/>
    <cellStyle name="Percent 8 3" xfId="25655" xr:uid="{00000000-0005-0000-0000-000038640000}"/>
    <cellStyle name="Percent 8 3 2" xfId="25656" xr:uid="{00000000-0005-0000-0000-000039640000}"/>
    <cellStyle name="Percent 8 3 2 2" xfId="25657" xr:uid="{00000000-0005-0000-0000-00003A640000}"/>
    <cellStyle name="Percent 8 3 3" xfId="25658" xr:uid="{00000000-0005-0000-0000-00003B640000}"/>
    <cellStyle name="Percent 8 3 3 2" xfId="25659" xr:uid="{00000000-0005-0000-0000-00003C640000}"/>
    <cellStyle name="Percent 8 3 4" xfId="25660" xr:uid="{00000000-0005-0000-0000-00003D640000}"/>
    <cellStyle name="Percent 8 3 5" xfId="25661" xr:uid="{00000000-0005-0000-0000-00003E640000}"/>
    <cellStyle name="Percent 8 4" xfId="25662" xr:uid="{00000000-0005-0000-0000-00003F640000}"/>
    <cellStyle name="Percent 8 4 2" xfId="25663" xr:uid="{00000000-0005-0000-0000-000040640000}"/>
    <cellStyle name="Percent 8 4 3" xfId="25664" xr:uid="{00000000-0005-0000-0000-000041640000}"/>
    <cellStyle name="Percent 8 5" xfId="25665" xr:uid="{00000000-0005-0000-0000-000042640000}"/>
    <cellStyle name="Percent 8 6" xfId="25666" xr:uid="{00000000-0005-0000-0000-000043640000}"/>
    <cellStyle name="Percent 9" xfId="25667" xr:uid="{00000000-0005-0000-0000-000044640000}"/>
    <cellStyle name="Percent 9 2" xfId="25668" xr:uid="{00000000-0005-0000-0000-000045640000}"/>
    <cellStyle name="Percent 9 2 2" xfId="25669" xr:uid="{00000000-0005-0000-0000-000046640000}"/>
    <cellStyle name="Percent 9 2 3" xfId="25670" xr:uid="{00000000-0005-0000-0000-000047640000}"/>
    <cellStyle name="Percent 9 3" xfId="25671" xr:uid="{00000000-0005-0000-0000-000048640000}"/>
    <cellStyle name="Percent 9 3 2" xfId="25672" xr:uid="{00000000-0005-0000-0000-000049640000}"/>
    <cellStyle name="Percent 9 3 3" xfId="25673" xr:uid="{00000000-0005-0000-0000-00004A640000}"/>
    <cellStyle name="Percent 9 4" xfId="25674" xr:uid="{00000000-0005-0000-0000-00004B640000}"/>
    <cellStyle name="Percent 9 4 2" xfId="25675" xr:uid="{00000000-0005-0000-0000-00004C640000}"/>
    <cellStyle name="Percent 9 4 3" xfId="25676" xr:uid="{00000000-0005-0000-0000-00004D640000}"/>
    <cellStyle name="Percent 9 5" xfId="25677" xr:uid="{00000000-0005-0000-0000-00004E640000}"/>
    <cellStyle name="Percent 9 6" xfId="25678" xr:uid="{00000000-0005-0000-0000-00004F640000}"/>
    <cellStyle name="statement" xfId="25679" xr:uid="{00000000-0005-0000-0000-000050640000}"/>
    <cellStyle name="Statement heading" xfId="25680" xr:uid="{00000000-0005-0000-0000-000051640000}"/>
    <cellStyle name="Statement heading 2" xfId="25681" xr:uid="{00000000-0005-0000-0000-000052640000}"/>
    <cellStyle name="Total 2" xfId="25682" xr:uid="{00000000-0005-0000-0000-000053640000}"/>
    <cellStyle name="Warning Text 2" xfId="25683" xr:uid="{00000000-0005-0000-0000-000054640000}"/>
    <cellStyle name="Years" xfId="25684" xr:uid="{00000000-0005-0000-0000-000055640000}"/>
    <cellStyle name="Years 2" xfId="25685" xr:uid="{00000000-0005-0000-0000-000056640000}"/>
  </cellStyles>
  <dxfs count="4">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s>
  <tableStyles count="0" defaultTableStyle="TableStyleMedium2" defaultPivotStyle="PivotStyleLight16"/>
  <colors>
    <mruColors>
      <color rgb="FF99CCFF"/>
      <color rgb="FF0000FF"/>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434975</xdr:colOff>
      <xdr:row>0</xdr:row>
      <xdr:rowOff>0</xdr:rowOff>
    </xdr:from>
    <xdr:to>
      <xdr:col>12</xdr:col>
      <xdr:colOff>0</xdr:colOff>
      <xdr:row>2</xdr:row>
      <xdr:rowOff>111126</xdr:rowOff>
    </xdr:to>
    <xdr:pic>
      <xdr:nvPicPr>
        <xdr:cNvPr id="4" name="Picture 3">
          <a:extLst>
            <a:ext uri="{FF2B5EF4-FFF2-40B4-BE49-F238E27FC236}">
              <a16:creationId xmlns:a16="http://schemas.microsoft.com/office/drawing/2014/main" id="{CCE8F300-6340-4F09-A2EF-30F7B4626B3C}"/>
            </a:ext>
          </a:extLst>
        </xdr:cNvPr>
        <xdr:cNvPicPr>
          <a:picLocks noChangeAspect="1"/>
        </xdr:cNvPicPr>
      </xdr:nvPicPr>
      <xdr:blipFill rotWithShape="1">
        <a:blip xmlns:r="http://schemas.openxmlformats.org/officeDocument/2006/relationships" r:embed="rId1"/>
        <a:srcRect l="2122" t="11760" r="2122" b="10205"/>
        <a:stretch/>
      </xdr:blipFill>
      <xdr:spPr>
        <a:xfrm>
          <a:off x="9686925" y="0"/>
          <a:ext cx="1590675"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A74712CF-D9BA-4E15-8C8C-A264BAD3CA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F3705CC-5497-4B56-955A-A403BCC49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A8349951-2950-40AF-BE9E-661FE55BD8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BCC49F87-9C50-4115-938A-71DEFB884D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721BB08D-281F-4984-AE7B-72732C4AFA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0175" y="1085850"/>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9C87D53D-B0AB-451B-B108-7230C6E2C8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39275" y="1085850"/>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5</xdr:row>
      <xdr:rowOff>0</xdr:rowOff>
    </xdr:from>
    <xdr:to>
      <xdr:col>12</xdr:col>
      <xdr:colOff>0</xdr:colOff>
      <xdr:row>6</xdr:row>
      <xdr:rowOff>0</xdr:rowOff>
    </xdr:to>
    <xdr:pic>
      <xdr:nvPicPr>
        <xdr:cNvPr id="2" name="Picture 1">
          <a:extLst>
            <a:ext uri="{FF2B5EF4-FFF2-40B4-BE49-F238E27FC236}">
              <a16:creationId xmlns:a16="http://schemas.microsoft.com/office/drawing/2014/main" id="{E6605CBF-178F-4222-9C48-CD7F2185B8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5</xdr:row>
      <xdr:rowOff>0</xdr:rowOff>
    </xdr:from>
    <xdr:to>
      <xdr:col>12</xdr:col>
      <xdr:colOff>0</xdr:colOff>
      <xdr:row>6</xdr:row>
      <xdr:rowOff>0</xdr:rowOff>
    </xdr:to>
    <xdr:pic>
      <xdr:nvPicPr>
        <xdr:cNvPr id="3" name="Picture 2">
          <a:extLst>
            <a:ext uri="{FF2B5EF4-FFF2-40B4-BE49-F238E27FC236}">
              <a16:creationId xmlns:a16="http://schemas.microsoft.com/office/drawing/2014/main" id="{BFBEEE34-E6B1-4ECE-910C-7F0554111A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5</xdr:row>
      <xdr:rowOff>0</xdr:rowOff>
    </xdr:from>
    <xdr:to>
      <xdr:col>13</xdr:col>
      <xdr:colOff>0</xdr:colOff>
      <xdr:row>6</xdr:row>
      <xdr:rowOff>0</xdr:rowOff>
    </xdr:to>
    <xdr:pic>
      <xdr:nvPicPr>
        <xdr:cNvPr id="4" name="Picture 3">
          <a:extLst>
            <a:ext uri="{FF2B5EF4-FFF2-40B4-BE49-F238E27FC236}">
              <a16:creationId xmlns:a16="http://schemas.microsoft.com/office/drawing/2014/main" id="{025B6E28-0038-4AEF-A2D9-64D22D92DF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9F03504-F352-423A-9FE6-B2AF603614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7CF2499-7BE7-4F42-A56B-84FB57986A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734BAF1-2740-4E48-99D4-6C7B82E5CA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D1FDC5F7-C40C-4A40-817E-08EBE04255C2}" userId="S::Jameyn.Arboleda@tribunal.gc.ca::914a611a-fd6b-460a-90bd-5bd9dc82c70e" providerId="AD"/>
  <person displayName="Stidwill, Patrick" id="{830612A5-7257-4E4A-B8E8-C1ECEA033AF8}" userId="S::Patrick.Stidwill@tribunal.gc.ca::13bf65a4-45b6-4054-9a31-577b695f527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1" dT="2025-12-08T19:39:41.08" personId="{D1FDC5F7-C40C-4A40-817E-08EBE04255C2}" id="{13F04E34-E525-428A-A93A-2764DE2E9770}">
    <text>Hide EN and FR columns
TRIB &gt; Hide R/C</text>
  </threadedComment>
</ThreadedComments>
</file>

<file path=xl/threadedComments/threadedComment2.xml><?xml version="1.0" encoding="utf-8"?>
<ThreadedComments xmlns="http://schemas.microsoft.com/office/spreadsheetml/2018/threadedcomments" xmlns:x="http://schemas.openxmlformats.org/spreadsheetml/2006/main">
  <threadedComment ref="P73" dT="2026-06-02T14:55:55.40" personId="{830612A5-7257-4E4A-B8E8-C1ECEA033AF8}" id="{8D3F8778-94F7-47BC-9909-D33943FC2819}">
    <text>I would add in some verification, with different methods of sums, bookend, sumifs etc. They are at the bottom of the miniDB sheet labeled (check)
Here are some recent ones I have done.
O:\CITT\Cases\SIMA\NQ-2026-001\Working Files\Research\Questionnaire Replies\Importer\Trimark Tubulars Ltd\NQ-2026-001_ImpQ_Trimark Tubulars Ltd..xlsx
O:\CITT\Cases\SIMA\RR-2025-002\Working Files\Research\Questionnaire Replies\Importers\BlueScope Steel America LLC\RR-2025-002_ImpQ_BlueScope_Steel_America_LLC.xlsx</text>
    <extLst>
      <x:ext xmlns:xltc2="http://schemas.microsoft.com/office/spreadsheetml/2020/threadedcomments2" uri="{F7C98A9C-CBB3-438F-8F68-D28B6AF4A901}">
        <xltc2:checksum>761299753</xltc2:checksum>
        <xltc2:hyperlink startIndex="186" length="130" url="O:\CITT\Cases\SIMA\NQ-2026-001\Working Files\Research\Questionnaire Replies\Importer\Trimark Tubulars Ltd\NQ-2026-001_ImpQ_Trimark"/>
        <xltc2:hyperlink startIndex="338" length="163" url="O:\CITT\Cases\SIMA\RR-2025-002\Working Files\Research\Questionnaire Replies\Importers\BlueScope Steel America LLC\RR-2025-002_ImpQ_BlueScope_Steel_America_LLC.xlsx"/>
      </x:ext>
    </extLs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decisions.citt-tcce.gc.ca/citt-tcce/a/fr/item/492057/index.do?&amp;iframe=true" TargetMode="External"/><Relationship Id="rId1" Type="http://schemas.openxmlformats.org/officeDocument/2006/relationships/hyperlink" Target="https://decisions.citt-tcce.gc.ca/citt-tcce/a/en/item/492057/index.do?&amp;iframe=tru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70834-ABC7-41E8-9E42-10913FD30AB1}">
  <sheetPr codeName="Sheet2">
    <tabColor rgb="FFFFC000"/>
  </sheetPr>
  <dimension ref="A1:G44"/>
  <sheetViews>
    <sheetView showGridLines="0" workbookViewId="0"/>
  </sheetViews>
  <sheetFormatPr defaultColWidth="8.5703125" defaultRowHeight="14.25" x14ac:dyDescent="0.25"/>
  <cols>
    <col min="1" max="1" width="24.42578125" style="131" bestFit="1" customWidth="1"/>
    <col min="2" max="2" width="27.42578125" style="62" bestFit="1" customWidth="1"/>
    <col min="3" max="3" width="32" style="62" bestFit="1" customWidth="1"/>
    <col min="4" max="4" width="15.42578125" style="62" customWidth="1"/>
    <col min="5" max="16384" width="8.5703125" style="62"/>
  </cols>
  <sheetData>
    <row r="1" spans="1:7" s="130" customFormat="1" x14ac:dyDescent="0.25">
      <c r="A1" s="134" t="s">
        <v>67</v>
      </c>
      <c r="B1" s="135" t="s">
        <v>68</v>
      </c>
      <c r="C1" s="135" t="s">
        <v>69</v>
      </c>
      <c r="D1" s="135"/>
      <c r="E1" s="135"/>
      <c r="F1" s="135" t="s">
        <v>70</v>
      </c>
      <c r="G1" s="135"/>
    </row>
    <row r="2" spans="1:7" x14ac:dyDescent="0.25">
      <c r="A2" s="131" t="s">
        <v>71</v>
      </c>
      <c r="B2" s="62" t="s">
        <v>383</v>
      </c>
      <c r="C2" s="62" t="str">
        <f>B2</f>
        <v>RR-2025-007</v>
      </c>
      <c r="F2" s="62" t="s">
        <v>164</v>
      </c>
    </row>
    <row r="3" spans="1:7" x14ac:dyDescent="0.25">
      <c r="A3" s="131" t="s">
        <v>72</v>
      </c>
      <c r="B3" s="62" t="s">
        <v>404</v>
      </c>
      <c r="C3" s="62" t="s">
        <v>405</v>
      </c>
      <c r="F3" s="62" t="s">
        <v>163</v>
      </c>
    </row>
    <row r="4" spans="1:7" x14ac:dyDescent="0.25">
      <c r="A4" s="131" t="s">
        <v>128</v>
      </c>
      <c r="B4" s="30" t="s">
        <v>314</v>
      </c>
      <c r="C4" s="30" t="s">
        <v>384</v>
      </c>
      <c r="F4" s="62" t="s">
        <v>162</v>
      </c>
    </row>
    <row r="5" spans="1:7" ht="42.75" x14ac:dyDescent="0.25">
      <c r="A5" s="131" t="s">
        <v>313</v>
      </c>
      <c r="B5" s="62" t="s">
        <v>360</v>
      </c>
      <c r="C5" s="62" t="s">
        <v>361</v>
      </c>
      <c r="D5" s="62" t="s">
        <v>305</v>
      </c>
    </row>
    <row r="6" spans="1:7" x14ac:dyDescent="0.25">
      <c r="A6" s="131" t="s">
        <v>197</v>
      </c>
      <c r="B6" s="113">
        <v>2023</v>
      </c>
      <c r="C6" s="113">
        <f>B6</f>
        <v>2023</v>
      </c>
      <c r="F6" s="69" t="s">
        <v>223</v>
      </c>
    </row>
    <row r="7" spans="1:7" x14ac:dyDescent="0.25">
      <c r="A7" s="131" t="s">
        <v>222</v>
      </c>
      <c r="B7" s="132" t="s">
        <v>385</v>
      </c>
      <c r="C7" s="152" t="s">
        <v>386</v>
      </c>
      <c r="F7" s="30" t="s">
        <v>308</v>
      </c>
    </row>
    <row r="8" spans="1:7" x14ac:dyDescent="0.25">
      <c r="A8" s="131" t="s">
        <v>198</v>
      </c>
      <c r="B8" s="113">
        <v>2026</v>
      </c>
      <c r="C8" s="113">
        <f>B8</f>
        <v>2026</v>
      </c>
      <c r="F8" s="30" t="s">
        <v>307</v>
      </c>
    </row>
    <row r="9" spans="1:7" x14ac:dyDescent="0.25">
      <c r="A9" s="131" t="s">
        <v>168</v>
      </c>
      <c r="B9" s="62" t="s">
        <v>346</v>
      </c>
      <c r="C9" s="62" t="s">
        <v>347</v>
      </c>
      <c r="F9" s="90" t="s">
        <v>224</v>
      </c>
    </row>
    <row r="10" spans="1:7" x14ac:dyDescent="0.25">
      <c r="A10" s="131" t="s">
        <v>169</v>
      </c>
      <c r="B10" s="62" t="s">
        <v>348</v>
      </c>
      <c r="C10" s="62" t="s">
        <v>349</v>
      </c>
    </row>
    <row r="11" spans="1:7" x14ac:dyDescent="0.25">
      <c r="A11" s="131" t="s">
        <v>73</v>
      </c>
      <c r="B11" s="133" t="s">
        <v>350</v>
      </c>
      <c r="C11" s="132" t="s">
        <v>351</v>
      </c>
    </row>
    <row r="12" spans="1:7" x14ac:dyDescent="0.25">
      <c r="B12" s="132"/>
      <c r="C12" s="132"/>
    </row>
    <row r="13" spans="1:7" x14ac:dyDescent="0.25">
      <c r="A13" s="137" t="s">
        <v>273</v>
      </c>
      <c r="B13" s="30" t="s">
        <v>352</v>
      </c>
      <c r="C13" s="30" t="s">
        <v>353</v>
      </c>
      <c r="D13" s="30" t="s">
        <v>354</v>
      </c>
    </row>
    <row r="14" spans="1:7" x14ac:dyDescent="0.25">
      <c r="A14" s="137" t="s">
        <v>274</v>
      </c>
      <c r="B14" s="30" t="s">
        <v>355</v>
      </c>
      <c r="C14" s="30" t="s">
        <v>356</v>
      </c>
      <c r="D14" s="30" t="s">
        <v>382</v>
      </c>
    </row>
    <row r="16" spans="1:7" ht="409.5" x14ac:dyDescent="0.25">
      <c r="A16" s="131" t="s">
        <v>77</v>
      </c>
      <c r="B16" s="212" t="s">
        <v>434</v>
      </c>
      <c r="C16" s="213" t="s">
        <v>435</v>
      </c>
    </row>
    <row r="17" spans="1:3" x14ac:dyDescent="0.25">
      <c r="A17" s="131" t="s">
        <v>215</v>
      </c>
      <c r="B17" s="212"/>
      <c r="C17" s="212"/>
    </row>
    <row r="19" spans="1:3" x14ac:dyDescent="0.25">
      <c r="A19" s="131" t="s">
        <v>78</v>
      </c>
      <c r="B19" s="32" t="s">
        <v>179</v>
      </c>
      <c r="C19" s="32" t="s">
        <v>179</v>
      </c>
    </row>
    <row r="20" spans="1:3" ht="242.25" x14ac:dyDescent="0.25">
      <c r="A20" s="131" t="s">
        <v>79</v>
      </c>
      <c r="B20" s="214" t="s">
        <v>357</v>
      </c>
      <c r="C20" s="32"/>
    </row>
    <row r="21" spans="1:3" x14ac:dyDescent="0.25">
      <c r="A21" s="131" t="s">
        <v>80</v>
      </c>
      <c r="B21" s="32" t="s">
        <v>178</v>
      </c>
      <c r="C21" s="32"/>
    </row>
    <row r="23" spans="1:3" x14ac:dyDescent="0.25">
      <c r="A23" s="131" t="s">
        <v>74</v>
      </c>
      <c r="B23" s="62" t="s">
        <v>199</v>
      </c>
      <c r="C23" s="62" t="s">
        <v>199</v>
      </c>
    </row>
    <row r="24" spans="1:3" x14ac:dyDescent="0.25">
      <c r="A24" s="131" t="s">
        <v>75</v>
      </c>
      <c r="B24" s="62" t="s">
        <v>200</v>
      </c>
      <c r="C24" s="62" t="s">
        <v>200</v>
      </c>
    </row>
    <row r="26" spans="1:3" x14ac:dyDescent="0.25">
      <c r="A26" s="131" t="s">
        <v>76</v>
      </c>
      <c r="B26" s="62" t="s">
        <v>358</v>
      </c>
      <c r="C26" s="62" t="s">
        <v>359</v>
      </c>
    </row>
    <row r="27" spans="1:3" x14ac:dyDescent="0.25">
      <c r="A27" s="131" t="s">
        <v>177</v>
      </c>
      <c r="B27" s="62" t="s">
        <v>201</v>
      </c>
      <c r="C27" s="62" t="s">
        <v>301</v>
      </c>
    </row>
    <row r="29" spans="1:3" x14ac:dyDescent="0.25">
      <c r="A29" s="136" t="s">
        <v>245</v>
      </c>
    </row>
    <row r="30" spans="1:3" x14ac:dyDescent="0.25">
      <c r="A30" s="131" t="s">
        <v>362</v>
      </c>
      <c r="B30" s="32" t="s">
        <v>364</v>
      </c>
      <c r="C30" s="32" t="s">
        <v>365</v>
      </c>
    </row>
    <row r="31" spans="1:3" x14ac:dyDescent="0.25">
      <c r="A31" s="131" t="s">
        <v>363</v>
      </c>
      <c r="B31" s="212" t="s">
        <v>366</v>
      </c>
      <c r="C31" s="212" t="s">
        <v>367</v>
      </c>
    </row>
    <row r="32" spans="1:3" x14ac:dyDescent="0.25">
      <c r="A32" s="131" t="s">
        <v>269</v>
      </c>
      <c r="B32" s="62" t="s">
        <v>263</v>
      </c>
      <c r="C32" s="62" t="s">
        <v>264</v>
      </c>
    </row>
    <row r="33" spans="1:4" x14ac:dyDescent="0.25">
      <c r="A33" s="131" t="s">
        <v>265</v>
      </c>
      <c r="B33" s="62" t="s">
        <v>265</v>
      </c>
      <c r="C33" s="62" t="s">
        <v>266</v>
      </c>
    </row>
    <row r="34" spans="1:4" x14ac:dyDescent="0.25">
      <c r="A34" s="131" t="s">
        <v>270</v>
      </c>
      <c r="B34" s="62" t="s">
        <v>418</v>
      </c>
      <c r="C34" s="62" t="s">
        <v>421</v>
      </c>
    </row>
    <row r="35" spans="1:4" x14ac:dyDescent="0.25">
      <c r="A35" s="131" t="s">
        <v>271</v>
      </c>
      <c r="B35" s="62" t="s">
        <v>419</v>
      </c>
      <c r="C35" s="62" t="s">
        <v>419</v>
      </c>
    </row>
    <row r="36" spans="1:4" x14ac:dyDescent="0.25">
      <c r="A36" s="131" t="s">
        <v>272</v>
      </c>
      <c r="B36" s="62" t="s">
        <v>420</v>
      </c>
      <c r="C36" s="62" t="s">
        <v>420</v>
      </c>
    </row>
    <row r="38" spans="1:4" x14ac:dyDescent="0.25">
      <c r="A38" s="367" t="s">
        <v>282</v>
      </c>
      <c r="B38" s="367"/>
      <c r="C38" s="367"/>
      <c r="D38" s="367"/>
    </row>
    <row r="39" spans="1:4" x14ac:dyDescent="0.25">
      <c r="A39" s="131" t="s">
        <v>327</v>
      </c>
      <c r="B39" s="62" t="s">
        <v>284</v>
      </c>
      <c r="C39" s="62" t="s">
        <v>285</v>
      </c>
      <c r="D39" s="138" t="str">
        <f>IF(Intro!$G$21="English",B39,C39)</f>
        <v>Oui</v>
      </c>
    </row>
    <row r="40" spans="1:4" x14ac:dyDescent="0.25">
      <c r="B40" s="62" t="s">
        <v>286</v>
      </c>
      <c r="C40" s="62" t="s">
        <v>287</v>
      </c>
      <c r="D40" s="138" t="str">
        <f>IF(Intro!$G$21="English",B40,C40)</f>
        <v>Non</v>
      </c>
    </row>
    <row r="41" spans="1:4" x14ac:dyDescent="0.25">
      <c r="D41" s="138"/>
    </row>
    <row r="42" spans="1:4" x14ac:dyDescent="0.25">
      <c r="A42" s="131" t="s">
        <v>283</v>
      </c>
      <c r="B42" s="62" t="s">
        <v>280</v>
      </c>
      <c r="C42" s="62" t="s">
        <v>281</v>
      </c>
      <c r="D42" s="138" t="str">
        <f>IF(Intro!$G$21="English",B42,C42)</f>
        <v>Distributeur</v>
      </c>
    </row>
    <row r="43" spans="1:4" x14ac:dyDescent="0.25">
      <c r="B43" s="62" t="s">
        <v>51</v>
      </c>
      <c r="C43" s="62" t="s">
        <v>41</v>
      </c>
      <c r="D43" s="138" t="str">
        <f>IF(Intro!$G$21="English",B43,C43)</f>
        <v>Utilisateur final</v>
      </c>
    </row>
    <row r="44" spans="1:4" x14ac:dyDescent="0.25">
      <c r="B44" s="62" t="s">
        <v>165</v>
      </c>
      <c r="C44" s="62" t="s">
        <v>166</v>
      </c>
      <c r="D44" s="138" t="str">
        <f>IF(Intro!$G$21="English",B44,C44)</f>
        <v>Courtier ou commerçant</v>
      </c>
    </row>
  </sheetData>
  <sheetProtection algorithmName="SHA-512" hashValue="x5Wk1FJoelYiaXIHQnnW7UAgceeu++hnKNrR9rK+FXR6wUyF069p5WRXhp4OeP7id1QDTeNo4CcYa+P0/sVJyw==" saltValue="SjacKIwJhKJ1Cb509zfTpw==" spinCount="100000" sheet="1" objects="1" scenarios="1" selectLockedCells="1"/>
  <mergeCells count="1">
    <mergeCell ref="A38:D38"/>
  </mergeCells>
  <phoneticPr fontId="42" type="noConversion"/>
  <dataValidations count="2">
    <dataValidation type="list" allowBlank="1" showInputMessage="1" showErrorMessage="1" sqref="C4" xr:uid="{D26A13D0-D236-4F11-84AE-D003DB585D90}">
      <formula1>"le dumping, le dumping et le subventionnement"</formula1>
    </dataValidation>
    <dataValidation type="list" allowBlank="1" showInputMessage="1" showErrorMessage="1" sqref="B4" xr:uid="{876D496F-E947-4972-B011-AB484C84150A}">
      <formula1>"dumping, dumping and the subsidizing"</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BCA17-04FC-4CB8-9C5A-8DA03B480889}">
  <sheetPr>
    <tabColor rgb="FF92D050"/>
    <pageSetUpPr fitToPage="1"/>
  </sheetPr>
  <dimension ref="A1:V115"/>
  <sheetViews>
    <sheetView showGridLines="0" zoomScaleNormal="100" zoomScaleSheetLayoutView="55" workbookViewId="0"/>
  </sheetViews>
  <sheetFormatPr defaultColWidth="9.42578125" defaultRowHeight="14.25" x14ac:dyDescent="0.25"/>
  <cols>
    <col min="1" max="1" width="1.5703125" style="8" customWidth="1"/>
    <col min="2" max="12" width="14.5703125" style="1" customWidth="1"/>
    <col min="13" max="13" width="14.5703125" style="9" customWidth="1"/>
    <col min="14" max="14" width="14.5703125" style="62" customWidth="1"/>
    <col min="15" max="16" width="14.5703125" style="62" hidden="1" customWidth="1"/>
    <col min="17" max="18" width="9.42578125" style="62" customWidth="1"/>
    <col min="19" max="16384" width="9.42578125" style="62"/>
  </cols>
  <sheetData>
    <row r="1" spans="1:16" x14ac:dyDescent="0.25">
      <c r="O1" s="62" t="s">
        <v>312</v>
      </c>
      <c r="P1" s="62" t="s">
        <v>312</v>
      </c>
    </row>
    <row r="2" spans="1:16" x14ac:dyDescent="0.25">
      <c r="B2" s="11" t="str">
        <f>Pro!B2</f>
        <v>PROTÉGÉ</v>
      </c>
      <c r="C2" s="11"/>
      <c r="O2" s="211" t="s">
        <v>68</v>
      </c>
      <c r="P2" s="211" t="s">
        <v>81</v>
      </c>
    </row>
    <row r="3" spans="1:16" x14ac:dyDescent="0.25">
      <c r="B3" s="13"/>
      <c r="C3" s="13"/>
      <c r="O3" s="2"/>
      <c r="P3" s="2"/>
    </row>
    <row r="4" spans="1:16" s="2" customFormat="1" x14ac:dyDescent="0.25">
      <c r="A4" s="4"/>
      <c r="B4" s="383" t="str">
        <f>Info!B4</f>
        <v>QUESTIONNAIRE À L'INTENTION DES IMPORTATEURS</v>
      </c>
      <c r="C4" s="383"/>
      <c r="D4" s="383"/>
      <c r="E4" s="383"/>
      <c r="F4" s="383"/>
      <c r="G4" s="383"/>
      <c r="H4" s="383"/>
      <c r="I4" s="383"/>
      <c r="J4" s="383"/>
      <c r="K4" s="383"/>
      <c r="L4" s="383"/>
      <c r="M4" s="23"/>
      <c r="N4" s="23"/>
      <c r="O4" s="21"/>
      <c r="P4" s="21"/>
    </row>
    <row r="5" spans="1:16" s="2" customFormat="1" x14ac:dyDescent="0.25">
      <c r="A5" s="4"/>
      <c r="B5" s="383" t="str">
        <f>Info!B5</f>
        <v>RR-2025-007</v>
      </c>
      <c r="C5" s="383"/>
      <c r="D5" s="383"/>
      <c r="E5" s="383"/>
      <c r="F5" s="383"/>
      <c r="G5" s="383"/>
      <c r="H5" s="383"/>
      <c r="I5" s="383"/>
      <c r="J5" s="383"/>
      <c r="K5" s="383"/>
      <c r="L5" s="383"/>
      <c r="M5" s="23"/>
      <c r="N5" s="23"/>
      <c r="O5" s="21"/>
      <c r="P5" s="21"/>
    </row>
    <row r="6" spans="1:16" s="6" customFormat="1" x14ac:dyDescent="0.25">
      <c r="A6" s="4"/>
      <c r="B6" s="383" t="str">
        <f>Info!B6</f>
        <v>TÔLES FORTES</v>
      </c>
      <c r="C6" s="383"/>
      <c r="D6" s="383"/>
      <c r="E6" s="383"/>
      <c r="F6" s="383"/>
      <c r="G6" s="383"/>
      <c r="H6" s="383"/>
      <c r="I6" s="383"/>
      <c r="J6" s="383"/>
      <c r="K6" s="383"/>
      <c r="L6" s="383"/>
      <c r="M6" s="21"/>
      <c r="N6" s="21"/>
      <c r="O6" s="16"/>
      <c r="P6" s="16"/>
    </row>
    <row r="7" spans="1:16" s="6" customFormat="1" x14ac:dyDescent="0.25">
      <c r="A7" s="4"/>
      <c r="B7" s="220"/>
      <c r="C7" s="220"/>
      <c r="D7" s="220"/>
      <c r="E7" s="220"/>
      <c r="F7" s="220"/>
      <c r="G7" s="220"/>
      <c r="H7" s="220"/>
      <c r="I7" s="220"/>
      <c r="J7" s="220"/>
      <c r="K7" s="220"/>
      <c r="L7" s="220"/>
      <c r="M7" s="21"/>
      <c r="N7" s="21"/>
      <c r="O7" s="16"/>
      <c r="P7" s="16"/>
    </row>
    <row r="8" spans="1:16" s="6" customFormat="1" x14ac:dyDescent="0.25">
      <c r="A8" s="4"/>
      <c r="B8" s="538" t="str">
        <f>Pro!B8</f>
        <v>Les questions suivantes font référence aux marchandises comme définies dans la description du produit de l'onglet Intro.</v>
      </c>
      <c r="C8" s="538"/>
      <c r="D8" s="538"/>
      <c r="E8" s="538"/>
      <c r="F8" s="538"/>
      <c r="G8" s="538"/>
      <c r="H8" s="538"/>
      <c r="I8" s="538"/>
      <c r="J8" s="538"/>
      <c r="K8" s="538"/>
      <c r="L8" s="538"/>
      <c r="M8" s="21"/>
      <c r="N8" s="21"/>
      <c r="O8" s="22"/>
    </row>
    <row r="9" spans="1:16" s="6" customFormat="1" x14ac:dyDescent="0.25">
      <c r="A9" s="4"/>
      <c r="B9" s="538" t="str">
        <f>Pro!B9</f>
        <v>Des informations sur le produit et un glossaire de termes sont disponibles dans l'onglet Info.</v>
      </c>
      <c r="C9" s="538"/>
      <c r="D9" s="538"/>
      <c r="E9" s="538"/>
      <c r="F9" s="538"/>
      <c r="G9" s="538"/>
      <c r="H9" s="538"/>
      <c r="I9" s="538"/>
      <c r="J9" s="538"/>
      <c r="K9" s="538"/>
      <c r="L9" s="538"/>
      <c r="M9" s="21"/>
      <c r="N9" s="21"/>
      <c r="O9" s="16"/>
    </row>
    <row r="10" spans="1:16" s="6" customFormat="1" x14ac:dyDescent="0.25">
      <c r="A10" s="4"/>
      <c r="B10" s="538" t="str">
        <f>Pro!B10</f>
        <v>Utilisez l'onglet AddPro si vous avez besoin de plus d'espace.</v>
      </c>
      <c r="C10" s="538"/>
      <c r="D10" s="538"/>
      <c r="E10" s="538"/>
      <c r="F10" s="538"/>
      <c r="G10" s="538"/>
      <c r="H10" s="538"/>
      <c r="I10" s="538"/>
      <c r="J10" s="538"/>
      <c r="K10" s="538"/>
      <c r="L10" s="538"/>
      <c r="M10" s="21"/>
      <c r="N10" s="21"/>
      <c r="O10" s="16"/>
      <c r="P10" s="16"/>
    </row>
    <row r="11" spans="1:16" s="6" customFormat="1" x14ac:dyDescent="0.25">
      <c r="A11" s="4"/>
      <c r="B11" s="222"/>
      <c r="C11" s="222"/>
      <c r="D11" s="20"/>
      <c r="E11" s="20"/>
      <c r="F11" s="20"/>
      <c r="G11" s="20"/>
      <c r="H11" s="20"/>
      <c r="I11" s="20"/>
      <c r="J11" s="20"/>
      <c r="K11" s="20"/>
      <c r="L11" s="20"/>
      <c r="M11" s="21"/>
      <c r="N11" s="21"/>
      <c r="O11" s="16"/>
      <c r="P11" s="16"/>
    </row>
    <row r="12" spans="1:16" s="6" customFormat="1" x14ac:dyDescent="0.25">
      <c r="A12" s="4"/>
      <c r="B12" s="538" t="str">
        <f>Pro!B12</f>
        <v>Pour les questions de cet onglet, notez ce qui suit :</v>
      </c>
      <c r="C12" s="538"/>
      <c r="D12" s="538"/>
      <c r="E12" s="538"/>
      <c r="F12" s="538"/>
      <c r="G12" s="538"/>
      <c r="H12" s="538"/>
      <c r="I12" s="538"/>
      <c r="J12" s="538"/>
      <c r="K12" s="538"/>
      <c r="L12" s="538"/>
      <c r="M12" s="21"/>
      <c r="N12" s="21"/>
      <c r="O12" s="16"/>
      <c r="P12" s="16"/>
    </row>
    <row r="13" spans="1:16" s="6" customFormat="1" ht="14.1" customHeight="1" x14ac:dyDescent="0.25">
      <c r="A13" s="4"/>
      <c r="B13" s="577" t="str">
        <f>Pro!B13</f>
        <v xml:space="preserve">• Veuillez indiquer seulement les ventes effectuées à partir des importations de votre entreprise. Les ventes de marchandises achetées auprès de producteurs canadiens doivent être exclues. </v>
      </c>
      <c r="C13" s="577"/>
      <c r="D13" s="577"/>
      <c r="E13" s="577"/>
      <c r="F13" s="577"/>
      <c r="G13" s="577"/>
      <c r="H13" s="577"/>
      <c r="I13" s="577"/>
      <c r="J13" s="577"/>
      <c r="K13" s="577"/>
      <c r="L13" s="577"/>
      <c r="M13" s="21"/>
      <c r="N13" s="21"/>
      <c r="O13" s="16"/>
      <c r="P13" s="16"/>
    </row>
    <row r="14" spans="1:16" s="6" customFormat="1" x14ac:dyDescent="0.25">
      <c r="A14" s="4"/>
      <c r="B14" s="577"/>
      <c r="C14" s="577"/>
      <c r="D14" s="577"/>
      <c r="E14" s="577"/>
      <c r="F14" s="577"/>
      <c r="G14" s="577"/>
      <c r="H14" s="577"/>
      <c r="I14" s="577"/>
      <c r="J14" s="577"/>
      <c r="K14" s="577"/>
      <c r="L14" s="577"/>
      <c r="M14" s="21"/>
      <c r="N14" s="21"/>
      <c r="O14" s="16"/>
      <c r="P14" s="16"/>
    </row>
    <row r="15" spans="1:16" s="6" customFormat="1" x14ac:dyDescent="0.25">
      <c r="A15" s="4"/>
      <c r="B15" s="538" t="str">
        <f>Pro!B15</f>
        <v>• Déclarez toutes les ventes aux entreprises associées canadiennes et étrangères.</v>
      </c>
      <c r="C15" s="538"/>
      <c r="D15" s="538"/>
      <c r="E15" s="538"/>
      <c r="F15" s="538"/>
      <c r="G15" s="538"/>
      <c r="H15" s="538"/>
      <c r="I15" s="538"/>
      <c r="J15" s="538"/>
      <c r="K15" s="538"/>
      <c r="L15" s="538"/>
      <c r="M15" s="21"/>
      <c r="N15" s="21"/>
      <c r="O15" s="16"/>
      <c r="P15" s="16"/>
    </row>
    <row r="16" spans="1:16" s="6" customFormat="1" x14ac:dyDescent="0.25">
      <c r="A16" s="4"/>
      <c r="B16" s="538" t="str">
        <f>Pro!B16</f>
        <v>• Déclarez toutes les ventes à compter de la date de l’expédition au client ou à son entrepôt.</v>
      </c>
      <c r="C16" s="538"/>
      <c r="D16" s="538"/>
      <c r="E16" s="538"/>
      <c r="F16" s="538"/>
      <c r="G16" s="538"/>
      <c r="H16" s="538"/>
      <c r="I16" s="538"/>
      <c r="J16" s="538"/>
      <c r="K16" s="538"/>
      <c r="L16" s="538"/>
      <c r="M16" s="21"/>
      <c r="N16" s="21"/>
      <c r="O16" s="16"/>
      <c r="P16" s="16"/>
    </row>
    <row r="17" spans="1:16" s="6" customFormat="1" x14ac:dyDescent="0.25">
      <c r="A17" s="4"/>
      <c r="B17" s="538" t="str">
        <f>Pro!B17</f>
        <v>• Déclarez toutes les valeurs en dollars canadiens.</v>
      </c>
      <c r="C17" s="538"/>
      <c r="D17" s="538"/>
      <c r="E17" s="538"/>
      <c r="F17" s="538"/>
      <c r="G17" s="538"/>
      <c r="H17" s="538"/>
      <c r="I17" s="538"/>
      <c r="J17" s="538"/>
      <c r="K17" s="538"/>
      <c r="L17" s="538"/>
      <c r="M17" s="21"/>
      <c r="N17" s="21"/>
      <c r="O17" s="16"/>
      <c r="P17" s="16"/>
    </row>
    <row r="18" spans="1:16" s="6" customFormat="1" x14ac:dyDescent="0.25">
      <c r="A18" s="27"/>
      <c r="B18" s="538" t="str">
        <f>IF(Intro!$G$21="English",O18,P18)</f>
        <v>• Si votre entreprise est un utilisateur final ou un détaillant, elle n’a pas besoin de déclarer ses ventes d’importations ou ses stocks d’importations.</v>
      </c>
      <c r="C18" s="538"/>
      <c r="D18" s="538"/>
      <c r="E18" s="538"/>
      <c r="F18" s="538"/>
      <c r="G18" s="538"/>
      <c r="H18" s="538"/>
      <c r="I18" s="538"/>
      <c r="J18" s="538"/>
      <c r="K18" s="538"/>
      <c r="L18" s="538"/>
      <c r="M18" s="21"/>
      <c r="N18" s="21"/>
      <c r="O18" s="16" t="s">
        <v>246</v>
      </c>
      <c r="P18" s="16" t="s">
        <v>247</v>
      </c>
    </row>
    <row r="19" spans="1:16" s="6" customFormat="1" x14ac:dyDescent="0.25">
      <c r="A19" s="4"/>
      <c r="B19" s="15"/>
      <c r="C19" s="15"/>
      <c r="D19" s="3"/>
      <c r="E19" s="3"/>
      <c r="F19" s="3"/>
      <c r="G19" s="3"/>
      <c r="H19" s="3"/>
      <c r="I19" s="3"/>
      <c r="J19" s="3"/>
      <c r="K19" s="3"/>
      <c r="L19" s="3"/>
      <c r="O19" s="16"/>
      <c r="P19" s="16"/>
    </row>
    <row r="20" spans="1:16" x14ac:dyDescent="0.25">
      <c r="A20" s="7"/>
      <c r="B20" s="415" t="str">
        <f>IF(Intro!$G$21="English",O20,P20)</f>
        <v>IMPORTATIONS ET STOCKS</v>
      </c>
      <c r="C20" s="416"/>
      <c r="D20" s="416"/>
      <c r="E20" s="416"/>
      <c r="F20" s="416"/>
      <c r="G20" s="416"/>
      <c r="H20" s="416"/>
      <c r="I20" s="416"/>
      <c r="J20" s="416"/>
      <c r="K20" s="416"/>
      <c r="L20" s="417"/>
      <c r="M20" s="62"/>
      <c r="O20" s="62" t="s">
        <v>248</v>
      </c>
      <c r="P20" s="62" t="s">
        <v>249</v>
      </c>
    </row>
    <row r="21" spans="1:16" x14ac:dyDescent="0.25">
      <c r="A21" s="7"/>
      <c r="B21" s="534" t="s">
        <v>12</v>
      </c>
      <c r="C21" s="535"/>
      <c r="D21" s="535"/>
      <c r="E21" s="535"/>
      <c r="F21" s="535"/>
      <c r="G21" s="535"/>
      <c r="H21" s="535"/>
      <c r="I21" s="535"/>
      <c r="J21" s="535"/>
      <c r="K21" s="535"/>
      <c r="L21" s="536"/>
      <c r="M21" s="62"/>
    </row>
    <row r="22" spans="1:16" x14ac:dyDescent="0.25">
      <c r="A22" s="7"/>
      <c r="B22" s="17"/>
      <c r="C22" s="28"/>
      <c r="D22" s="29"/>
      <c r="E22" s="29"/>
      <c r="F22" s="29"/>
      <c r="G22" s="29"/>
      <c r="H22" s="29"/>
      <c r="I22" s="29"/>
      <c r="J22" s="29"/>
      <c r="K22" s="29"/>
      <c r="L22" s="18"/>
      <c r="M22" s="62"/>
    </row>
    <row r="23" spans="1:16" ht="15.75" customHeight="1" x14ac:dyDescent="0.25">
      <c r="A23" s="7"/>
      <c r="B23" s="421" t="str">
        <f>IF(Intro!$G$21="English",O23,P23)</f>
        <v xml:space="preserve">Indiquez les importations et les ventes de marchandises de votre entreprise originaires de : </v>
      </c>
      <c r="C23" s="422"/>
      <c r="D23" s="422"/>
      <c r="E23" s="422"/>
      <c r="F23" s="422"/>
      <c r="G23" s="441" t="str">
        <f>IF(Intro!$G$21="English",Variables!B31,Variables!C31)</f>
        <v>Allemagne</v>
      </c>
      <c r="H23" s="442"/>
      <c r="I23" s="442"/>
      <c r="J23" s="442"/>
      <c r="K23" s="443"/>
      <c r="L23" s="18"/>
      <c r="M23" s="62"/>
      <c r="O23" s="62" t="s">
        <v>447</v>
      </c>
      <c r="P23" s="62" t="s">
        <v>448</v>
      </c>
    </row>
    <row r="24" spans="1:16" ht="15.75" customHeight="1" x14ac:dyDescent="0.25">
      <c r="A24" s="7"/>
      <c r="B24" s="421"/>
      <c r="C24" s="422"/>
      <c r="D24" s="422"/>
      <c r="E24" s="422"/>
      <c r="F24" s="422"/>
      <c r="G24" s="444"/>
      <c r="H24" s="445"/>
      <c r="I24" s="445"/>
      <c r="J24" s="445"/>
      <c r="K24" s="446"/>
      <c r="L24" s="18"/>
      <c r="M24" s="62"/>
    </row>
    <row r="25" spans="1:16" x14ac:dyDescent="0.25">
      <c r="A25" s="7"/>
      <c r="B25" s="167"/>
      <c r="C25" s="168"/>
      <c r="D25" s="169"/>
      <c r="E25" s="169"/>
      <c r="F25" s="169"/>
      <c r="G25" s="169"/>
      <c r="H25" s="169"/>
      <c r="I25" s="169"/>
      <c r="J25" s="169"/>
      <c r="K25" s="169"/>
      <c r="L25" s="18"/>
      <c r="M25" s="62"/>
    </row>
    <row r="26" spans="1:16" x14ac:dyDescent="0.25">
      <c r="A26" s="7"/>
      <c r="B26" s="170"/>
      <c r="C26" s="168"/>
      <c r="D26" s="169"/>
      <c r="E26" s="169"/>
      <c r="F26" s="169"/>
      <c r="G26" s="169"/>
      <c r="H26" s="169"/>
      <c r="I26" s="169"/>
      <c r="J26" s="169"/>
      <c r="K26" s="169"/>
      <c r="L26" s="18"/>
      <c r="M26" s="62"/>
      <c r="O26" s="19"/>
    </row>
    <row r="27" spans="1:16" x14ac:dyDescent="0.25">
      <c r="A27" s="7"/>
      <c r="B27" s="218"/>
      <c r="E27" s="28"/>
      <c r="F27" s="62"/>
      <c r="G27" s="602">
        <f>Variables!$B$6</f>
        <v>2023</v>
      </c>
      <c r="H27" s="602">
        <f>G27+1</f>
        <v>2024</v>
      </c>
      <c r="I27" s="602">
        <f>H27+1</f>
        <v>2025</v>
      </c>
      <c r="J27" s="602" t="str">
        <f>IF(Intro!$G$21="English",Variables!B9,Variables!C9)</f>
        <v>janv-mars 2025</v>
      </c>
      <c r="K27" s="602" t="str">
        <f>IF(Intro!$G$21="English",Variables!B10,Variables!C10)</f>
        <v>janv-mars 2026</v>
      </c>
      <c r="L27" s="88"/>
      <c r="M27" s="62"/>
      <c r="O27" s="19"/>
    </row>
    <row r="28" spans="1:16" x14ac:dyDescent="0.25">
      <c r="A28" s="7"/>
      <c r="B28" s="218"/>
      <c r="E28" s="28"/>
      <c r="F28" s="62"/>
      <c r="G28" s="603"/>
      <c r="H28" s="604"/>
      <c r="I28" s="604"/>
      <c r="J28" s="604"/>
      <c r="K28" s="604"/>
      <c r="L28" s="88"/>
      <c r="M28" s="62"/>
      <c r="O28" s="25"/>
      <c r="P28" s="211"/>
    </row>
    <row r="29" spans="1:16" ht="14.25" customHeight="1" x14ac:dyDescent="0.25">
      <c r="A29" s="7"/>
      <c r="B29" s="600" t="str">
        <f>IF(Intro!$G$21="English",O29,P29)</f>
        <v>TÔLES EN FEUILLES</v>
      </c>
      <c r="C29" s="601"/>
      <c r="D29" s="601"/>
      <c r="E29" s="601"/>
      <c r="F29" s="601"/>
      <c r="G29" s="601"/>
      <c r="H29" s="601"/>
      <c r="I29" s="601"/>
      <c r="J29" s="601"/>
      <c r="K29" s="601"/>
      <c r="L29" s="88"/>
      <c r="M29" s="62"/>
      <c r="O29" s="205" t="s">
        <v>390</v>
      </c>
      <c r="P29" s="205" t="s">
        <v>391</v>
      </c>
    </row>
    <row r="30" spans="1:16" ht="14.25" customHeight="1" x14ac:dyDescent="0.25">
      <c r="A30" s="7"/>
      <c r="B30" s="591" t="str">
        <f>IF(Intro!$G$21="English",O30,P30)</f>
        <v>Importations au Canada</v>
      </c>
      <c r="C30" s="592"/>
      <c r="D30" s="592"/>
      <c r="E30" s="592"/>
      <c r="F30" s="592"/>
      <c r="G30" s="592"/>
      <c r="H30" s="592"/>
      <c r="I30" s="592"/>
      <c r="J30" s="592"/>
      <c r="K30" s="592"/>
      <c r="L30" s="88"/>
      <c r="M30" s="62"/>
      <c r="O30" s="25" t="s">
        <v>171</v>
      </c>
      <c r="P30" s="211" t="s">
        <v>195</v>
      </c>
    </row>
    <row r="31" spans="1:16" x14ac:dyDescent="0.25">
      <c r="A31" s="7"/>
      <c r="B31" s="593" t="str">
        <f>IF(Intro!$G$21="English",O31,P31)</f>
        <v>Marchandises de premier choix</v>
      </c>
      <c r="C31" s="475"/>
      <c r="D31" s="586" t="str">
        <f>IF(Intro!$G$21="English",Variables!B23,Variables!C23)</f>
        <v>tonnes</v>
      </c>
      <c r="E31" s="586"/>
      <c r="F31" s="586"/>
      <c r="G31" s="153"/>
      <c r="H31" s="153"/>
      <c r="I31" s="153"/>
      <c r="J31" s="153"/>
      <c r="K31" s="153"/>
      <c r="L31" s="88"/>
      <c r="M31" s="62"/>
      <c r="O31" s="228" t="s">
        <v>413</v>
      </c>
      <c r="P31" s="211" t="s">
        <v>414</v>
      </c>
    </row>
    <row r="32" spans="1:16" x14ac:dyDescent="0.25">
      <c r="A32" s="7"/>
      <c r="B32" s="593"/>
      <c r="C32" s="475"/>
      <c r="D32" s="586" t="str">
        <f>IF(Intro!$G$21="English",O32,P32)</f>
        <v>valeur d'achat nette rendue (CAD)</v>
      </c>
      <c r="E32" s="586"/>
      <c r="F32" s="586"/>
      <c r="G32" s="153"/>
      <c r="H32" s="153"/>
      <c r="I32" s="153"/>
      <c r="J32" s="153"/>
      <c r="K32" s="153"/>
      <c r="L32" s="88"/>
      <c r="M32" s="62"/>
      <c r="O32" s="86" t="s">
        <v>256</v>
      </c>
      <c r="P32" s="62" t="s">
        <v>257</v>
      </c>
    </row>
    <row r="33" spans="1:16" x14ac:dyDescent="0.25">
      <c r="A33" s="7"/>
      <c r="B33" s="593"/>
      <c r="C33" s="475"/>
      <c r="D33" s="586" t="str">
        <f>IF(Intro!$G$21="English","$ / "&amp;Variables!B24,"$ / "&amp;Variables!C24)</f>
        <v>$ / tonne</v>
      </c>
      <c r="E33" s="586"/>
      <c r="F33" s="586"/>
      <c r="G33" s="102" t="str">
        <f>IF(G31=0,"-",G32/G31)</f>
        <v>-</v>
      </c>
      <c r="H33" s="102" t="str">
        <f>IF(H31=0,"-",H32/H31)</f>
        <v>-</v>
      </c>
      <c r="I33" s="102" t="str">
        <f>IF(I31=0,"-",I32/I31)</f>
        <v>-</v>
      </c>
      <c r="J33" s="102" t="str">
        <f>IF(J31=0,"-",J32/J31)</f>
        <v>-</v>
      </c>
      <c r="K33" s="102" t="str">
        <f>IF(K31=0,"-",K32/K31)</f>
        <v>-</v>
      </c>
      <c r="L33" s="88"/>
      <c r="M33" s="62"/>
    </row>
    <row r="34" spans="1:16" x14ac:dyDescent="0.25">
      <c r="A34" s="7"/>
      <c r="B34" s="593" t="str">
        <f>IF(Intro!$G$21="English",O34,P34)</f>
        <v>Marchandises de second choix</v>
      </c>
      <c r="C34" s="475"/>
      <c r="D34" s="586" t="str">
        <f>IF(Intro!$G$21="English",Variables!B23,Variables!C23)</f>
        <v>tonnes</v>
      </c>
      <c r="E34" s="586"/>
      <c r="F34" s="586"/>
      <c r="G34" s="153"/>
      <c r="H34" s="153"/>
      <c r="I34" s="153"/>
      <c r="J34" s="153"/>
      <c r="K34" s="153"/>
      <c r="L34" s="88"/>
      <c r="M34" s="62"/>
      <c r="O34" s="228" t="s">
        <v>394</v>
      </c>
      <c r="P34" s="211" t="s">
        <v>427</v>
      </c>
    </row>
    <row r="35" spans="1:16" x14ac:dyDescent="0.25">
      <c r="A35" s="7"/>
      <c r="B35" s="593"/>
      <c r="C35" s="475"/>
      <c r="D35" s="586" t="str">
        <f>IF(Intro!$G$21="English",O35,P35)</f>
        <v>valeur d'achat nette rendue (CAD)</v>
      </c>
      <c r="E35" s="586"/>
      <c r="F35" s="586"/>
      <c r="G35" s="153"/>
      <c r="H35" s="153"/>
      <c r="I35" s="153"/>
      <c r="J35" s="153"/>
      <c r="K35" s="153"/>
      <c r="L35" s="88"/>
      <c r="M35" s="62"/>
      <c r="O35" s="86" t="s">
        <v>256</v>
      </c>
      <c r="P35" s="62" t="s">
        <v>257</v>
      </c>
    </row>
    <row r="36" spans="1:16" x14ac:dyDescent="0.25">
      <c r="A36" s="7"/>
      <c r="B36" s="594"/>
      <c r="C36" s="595"/>
      <c r="D36" s="596" t="str">
        <f>IF(Intro!$G$21="English","$ / "&amp;Variables!B24,"$ / "&amp;Variables!C24)</f>
        <v>$ / tonne</v>
      </c>
      <c r="E36" s="596"/>
      <c r="F36" s="596"/>
      <c r="G36" s="227" t="str">
        <f>IF(G34=0,"-",G35/G34)</f>
        <v>-</v>
      </c>
      <c r="H36" s="227" t="str">
        <f>IF(H34=0,"-",H35/H34)</f>
        <v>-</v>
      </c>
      <c r="I36" s="227" t="str">
        <f>IF(I34=0,"-",I35/I34)</f>
        <v>-</v>
      </c>
      <c r="J36" s="227" t="str">
        <f>IF(J34=0,"-",J35/J34)</f>
        <v>-</v>
      </c>
      <c r="K36" s="227" t="str">
        <f>IF(K34=0,"-",K35/K34)</f>
        <v>-</v>
      </c>
      <c r="L36" s="88"/>
      <c r="M36" s="62"/>
    </row>
    <row r="37" spans="1:16" x14ac:dyDescent="0.25">
      <c r="A37" s="7"/>
      <c r="B37" s="597" t="str">
        <f>IF(Intro!$G$21="English",O37,P37)</f>
        <v>Total d'importations</v>
      </c>
      <c r="C37" s="598"/>
      <c r="D37" s="599" t="str">
        <f>IF(Intro!$G$21="English",Variables!B23,Variables!C23)</f>
        <v>tonnes</v>
      </c>
      <c r="E37" s="599"/>
      <c r="F37" s="599"/>
      <c r="G37" s="155">
        <f>G31+G34</f>
        <v>0</v>
      </c>
      <c r="H37" s="155">
        <f t="shared" ref="H37:K38" si="0">H31+H34</f>
        <v>0</v>
      </c>
      <c r="I37" s="155">
        <f t="shared" si="0"/>
        <v>0</v>
      </c>
      <c r="J37" s="155">
        <f t="shared" si="0"/>
        <v>0</v>
      </c>
      <c r="K37" s="155">
        <f t="shared" si="0"/>
        <v>0</v>
      </c>
      <c r="L37" s="88"/>
      <c r="M37" s="62"/>
      <c r="O37" s="72" t="s">
        <v>415</v>
      </c>
      <c r="P37" s="72" t="s">
        <v>416</v>
      </c>
    </row>
    <row r="38" spans="1:16" x14ac:dyDescent="0.25">
      <c r="A38" s="7"/>
      <c r="B38" s="593"/>
      <c r="C38" s="475"/>
      <c r="D38" s="586" t="str">
        <f>IF(Intro!$G$21="English",O38,P38)</f>
        <v>valeur d'achat nette rendue (CAD)</v>
      </c>
      <c r="E38" s="586"/>
      <c r="F38" s="586"/>
      <c r="G38" s="156">
        <f>G32+G35</f>
        <v>0</v>
      </c>
      <c r="H38" s="156">
        <f t="shared" si="0"/>
        <v>0</v>
      </c>
      <c r="I38" s="156">
        <f t="shared" si="0"/>
        <v>0</v>
      </c>
      <c r="J38" s="156">
        <f t="shared" si="0"/>
        <v>0</v>
      </c>
      <c r="K38" s="156">
        <f t="shared" si="0"/>
        <v>0</v>
      </c>
      <c r="L38" s="88"/>
      <c r="M38" s="62"/>
      <c r="O38" s="86" t="s">
        <v>256</v>
      </c>
      <c r="P38" s="62" t="s">
        <v>257</v>
      </c>
    </row>
    <row r="39" spans="1:16" x14ac:dyDescent="0.25">
      <c r="A39" s="7"/>
      <c r="B39" s="593"/>
      <c r="C39" s="475"/>
      <c r="D39" s="586" t="str">
        <f>IF(Intro!$G$21="English","$ / "&amp;Variables!B24,"$ / "&amp;Variables!C24)</f>
        <v>$ / tonne</v>
      </c>
      <c r="E39" s="586"/>
      <c r="F39" s="586"/>
      <c r="G39" s="102" t="str">
        <f>IF(G37=0,"-",G38/G37)</f>
        <v>-</v>
      </c>
      <c r="H39" s="102" t="str">
        <f>IF(H37=0,"-",H38/H37)</f>
        <v>-</v>
      </c>
      <c r="I39" s="102" t="str">
        <f>IF(I37=0,"-",I38/I37)</f>
        <v>-</v>
      </c>
      <c r="J39" s="102" t="str">
        <f>IF(J37=0,"-",J38/J37)</f>
        <v>-</v>
      </c>
      <c r="K39" s="102" t="str">
        <f>IF(K37=0,"-",K38/K37)</f>
        <v>-</v>
      </c>
      <c r="L39" s="88"/>
      <c r="M39" s="62"/>
    </row>
    <row r="40" spans="1:16" x14ac:dyDescent="0.25">
      <c r="A40" s="7"/>
      <c r="B40" s="591" t="str">
        <f>IF(Intro!$G$21="English",O40,P40)</f>
        <v>Ventes des importations au Canada</v>
      </c>
      <c r="C40" s="592"/>
      <c r="D40" s="592"/>
      <c r="E40" s="592"/>
      <c r="F40" s="592"/>
      <c r="G40" s="592"/>
      <c r="H40" s="592"/>
      <c r="I40" s="592"/>
      <c r="J40" s="592"/>
      <c r="K40" s="592"/>
      <c r="L40" s="88"/>
      <c r="M40" s="62"/>
      <c r="O40" s="228" t="s">
        <v>392</v>
      </c>
      <c r="P40" s="211" t="s">
        <v>393</v>
      </c>
    </row>
    <row r="41" spans="1:16" x14ac:dyDescent="0.25">
      <c r="A41" s="7"/>
      <c r="B41" s="579" t="str">
        <f>IF(Intro!$G$21="English",O41,P41)</f>
        <v>Marchandises de premier choix</v>
      </c>
      <c r="C41" s="580"/>
      <c r="D41" s="580"/>
      <c r="E41" s="580"/>
      <c r="F41" s="580"/>
      <c r="G41" s="580"/>
      <c r="H41" s="580"/>
      <c r="I41" s="580"/>
      <c r="J41" s="580"/>
      <c r="K41" s="580"/>
      <c r="L41" s="88"/>
      <c r="M41" s="62"/>
      <c r="O41" s="228" t="s">
        <v>413</v>
      </c>
      <c r="P41" s="211" t="s">
        <v>414</v>
      </c>
    </row>
    <row r="42" spans="1:16" x14ac:dyDescent="0.25">
      <c r="A42" s="7"/>
      <c r="B42" s="513" t="str">
        <f>IF(Intro!$G$21="English",O43,P43)</f>
        <v>Ventes aux distributeurs - centres de service au Canada</v>
      </c>
      <c r="C42" s="483"/>
      <c r="D42" s="586" t="str">
        <f>D31</f>
        <v>tonnes</v>
      </c>
      <c r="E42" s="586"/>
      <c r="F42" s="586"/>
      <c r="G42" s="153"/>
      <c r="H42" s="153"/>
      <c r="I42" s="153"/>
      <c r="J42" s="153"/>
      <c r="K42" s="153"/>
      <c r="L42" s="88"/>
      <c r="M42" s="62"/>
    </row>
    <row r="43" spans="1:16" ht="14.25" customHeight="1" x14ac:dyDescent="0.25">
      <c r="A43" s="7"/>
      <c r="B43" s="513"/>
      <c r="C43" s="483"/>
      <c r="D43" s="586" t="str">
        <f>IF(Intro!$G$21="English",O44,P44)</f>
        <v>valeur de vente nette rendue (CAD)</v>
      </c>
      <c r="E43" s="586"/>
      <c r="F43" s="586"/>
      <c r="G43" s="153"/>
      <c r="H43" s="153"/>
      <c r="I43" s="153"/>
      <c r="J43" s="153"/>
      <c r="K43" s="153"/>
      <c r="L43" s="88"/>
      <c r="M43" s="62"/>
      <c r="O43" s="49" t="str">
        <f>"Sales to "&amp;Variables!$B$26&amp;" in Canada"</f>
        <v>Sales to distributors - service centres in Canada</v>
      </c>
      <c r="P43" s="49" t="str">
        <f>"Ventes aux "&amp;Variables!$C$26&amp;" au Canada"</f>
        <v>Ventes aux distributeurs - centres de service au Canada</v>
      </c>
    </row>
    <row r="44" spans="1:16" ht="15" thickBot="1" x14ac:dyDescent="0.3">
      <c r="A44" s="7"/>
      <c r="B44" s="584"/>
      <c r="C44" s="585"/>
      <c r="D44" s="587" t="str">
        <f>D33</f>
        <v>$ / tonne</v>
      </c>
      <c r="E44" s="587"/>
      <c r="F44" s="587"/>
      <c r="G44" s="103" t="str">
        <f>IF(G42=0,"-",G43/G42)</f>
        <v>-</v>
      </c>
      <c r="H44" s="103" t="str">
        <f>IF(H42=0,"-",H43/H42)</f>
        <v>-</v>
      </c>
      <c r="I44" s="103" t="str">
        <f>IF(I42=0,"-",I43/I42)</f>
        <v>-</v>
      </c>
      <c r="J44" s="103" t="str">
        <f>IF(J42=0,"-",J43/J42)</f>
        <v>-</v>
      </c>
      <c r="K44" s="103" t="str">
        <f>IF(K42=0,"-",K43/K42)</f>
        <v>-</v>
      </c>
      <c r="L44" s="88"/>
      <c r="M44" s="62"/>
      <c r="O44" s="86" t="s">
        <v>320</v>
      </c>
      <c r="P44" s="62" t="s">
        <v>299</v>
      </c>
    </row>
    <row r="45" spans="1:16" x14ac:dyDescent="0.25">
      <c r="A45" s="7"/>
      <c r="B45" s="588" t="str">
        <f>IF(Intro!$G$21="English",O45,P45)</f>
        <v>Ventes aux utilisateurs finals au Canada</v>
      </c>
      <c r="C45" s="589"/>
      <c r="D45" s="590" t="str">
        <f>D31</f>
        <v>tonnes</v>
      </c>
      <c r="E45" s="590"/>
      <c r="F45" s="590"/>
      <c r="G45" s="154"/>
      <c r="H45" s="154"/>
      <c r="I45" s="154"/>
      <c r="J45" s="154"/>
      <c r="K45" s="154"/>
      <c r="L45" s="88"/>
      <c r="M45" s="62"/>
      <c r="O45" s="49" t="str">
        <f>"Sales to "&amp;Variables!$B$27&amp;" in Canada"</f>
        <v>Sales to end users in Canada</v>
      </c>
      <c r="P45" s="49" t="str">
        <f>"Ventes aux "&amp;Variables!$C$27&amp;" au Canada"</f>
        <v>Ventes aux utilisateurs finals au Canada</v>
      </c>
    </row>
    <row r="46" spans="1:16" x14ac:dyDescent="0.25">
      <c r="A46" s="7"/>
      <c r="B46" s="513"/>
      <c r="C46" s="483"/>
      <c r="D46" s="586" t="str">
        <f>D43</f>
        <v>valeur de vente nette rendue (CAD)</v>
      </c>
      <c r="E46" s="586"/>
      <c r="F46" s="586"/>
      <c r="G46" s="153"/>
      <c r="H46" s="153"/>
      <c r="I46" s="153"/>
      <c r="J46" s="153"/>
      <c r="K46" s="153"/>
      <c r="L46" s="88"/>
      <c r="M46" s="62"/>
      <c r="O46" s="49"/>
      <c r="P46" s="49"/>
    </row>
    <row r="47" spans="1:16" ht="15" thickBot="1" x14ac:dyDescent="0.3">
      <c r="A47" s="7"/>
      <c r="B47" s="584"/>
      <c r="C47" s="585"/>
      <c r="D47" s="587" t="str">
        <f>D33</f>
        <v>$ / tonne</v>
      </c>
      <c r="E47" s="587"/>
      <c r="F47" s="587"/>
      <c r="G47" s="103" t="str">
        <f>IF(G45=0,"-",G46/G45)</f>
        <v>-</v>
      </c>
      <c r="H47" s="103" t="str">
        <f>IF(H45=0,"-",H46/H45)</f>
        <v>-</v>
      </c>
      <c r="I47" s="103" t="str">
        <f>IF(I45=0,"-",I46/I45)</f>
        <v>-</v>
      </c>
      <c r="J47" s="103" t="str">
        <f>IF(J45=0,"-",J46/J45)</f>
        <v>-</v>
      </c>
      <c r="K47" s="103" t="str">
        <f>IF(K45=0,"-",K46/K45)</f>
        <v>-</v>
      </c>
      <c r="L47" s="88"/>
      <c r="M47" s="62"/>
      <c r="O47" s="45"/>
      <c r="P47" s="49"/>
    </row>
    <row r="48" spans="1:16" x14ac:dyDescent="0.25">
      <c r="A48" s="7"/>
      <c r="B48" s="579" t="str">
        <f>IF(Intro!$G$21="English",O48,P48)</f>
        <v>Marchandises de second choix</v>
      </c>
      <c r="C48" s="580"/>
      <c r="D48" s="580"/>
      <c r="E48" s="580"/>
      <c r="F48" s="580"/>
      <c r="G48" s="580"/>
      <c r="H48" s="580"/>
      <c r="I48" s="580"/>
      <c r="J48" s="580"/>
      <c r="K48" s="580"/>
      <c r="L48" s="88"/>
      <c r="M48" s="62"/>
      <c r="O48" s="228" t="s">
        <v>394</v>
      </c>
      <c r="P48" s="211" t="s">
        <v>427</v>
      </c>
    </row>
    <row r="49" spans="1:16" x14ac:dyDescent="0.25">
      <c r="A49" s="7"/>
      <c r="B49" s="513" t="str">
        <f>IF(Intro!$G$21="English",O49,P49)</f>
        <v>Ventes aux distributeurs - centres de service au Canada</v>
      </c>
      <c r="C49" s="483"/>
      <c r="D49" s="586" t="str">
        <f>D42</f>
        <v>tonnes</v>
      </c>
      <c r="E49" s="586"/>
      <c r="F49" s="586"/>
      <c r="G49" s="153"/>
      <c r="H49" s="153"/>
      <c r="I49" s="153"/>
      <c r="J49" s="153"/>
      <c r="K49" s="153"/>
      <c r="L49" s="88"/>
      <c r="M49" s="62"/>
      <c r="O49" s="49" t="str">
        <f>"Sales to "&amp;Variables!$B$26&amp;" in Canada"</f>
        <v>Sales to distributors - service centres in Canada</v>
      </c>
      <c r="P49" s="49" t="str">
        <f>"Ventes aux "&amp;Variables!$C$26&amp;" au Canada"</f>
        <v>Ventes aux distributeurs - centres de service au Canada</v>
      </c>
    </row>
    <row r="50" spans="1:16" x14ac:dyDescent="0.25">
      <c r="A50" s="7"/>
      <c r="B50" s="513"/>
      <c r="C50" s="483"/>
      <c r="D50" s="586" t="str">
        <f>IF(Intro!$G$21="English",O50,P50)</f>
        <v>valeur de vente nette rendue (CAD)</v>
      </c>
      <c r="E50" s="586"/>
      <c r="F50" s="586"/>
      <c r="G50" s="153"/>
      <c r="H50" s="153"/>
      <c r="I50" s="153"/>
      <c r="J50" s="153"/>
      <c r="K50" s="153"/>
      <c r="L50" s="88"/>
      <c r="M50" s="62"/>
      <c r="O50" s="86" t="s">
        <v>320</v>
      </c>
      <c r="P50" s="62" t="s">
        <v>299</v>
      </c>
    </row>
    <row r="51" spans="1:16" ht="15" thickBot="1" x14ac:dyDescent="0.3">
      <c r="A51" s="7"/>
      <c r="B51" s="584"/>
      <c r="C51" s="585"/>
      <c r="D51" s="587" t="str">
        <f>D47</f>
        <v>$ / tonne</v>
      </c>
      <c r="E51" s="587"/>
      <c r="F51" s="587"/>
      <c r="G51" s="103" t="str">
        <f>IF(G49=0,"-",G50/G49)</f>
        <v>-</v>
      </c>
      <c r="H51" s="103" t="str">
        <f>IF(H49=0,"-",H50/H49)</f>
        <v>-</v>
      </c>
      <c r="I51" s="103" t="str">
        <f>IF(I49=0,"-",I50/I49)</f>
        <v>-</v>
      </c>
      <c r="J51" s="103" t="str">
        <f>IF(J49=0,"-",J50/J49)</f>
        <v>-</v>
      </c>
      <c r="K51" s="103" t="str">
        <f>IF(K49=0,"-",K50/K49)</f>
        <v>-</v>
      </c>
      <c r="L51" s="88"/>
      <c r="M51" s="62"/>
      <c r="O51" s="45"/>
      <c r="P51" s="49"/>
    </row>
    <row r="52" spans="1:16" x14ac:dyDescent="0.25">
      <c r="A52" s="7"/>
      <c r="B52" s="588" t="str">
        <f>IF(Intro!$G$21="English",O52,P52)</f>
        <v>Ventes aux utilisateurs finals au Canada</v>
      </c>
      <c r="C52" s="589"/>
      <c r="D52" s="590" t="str">
        <f>D49</f>
        <v>tonnes</v>
      </c>
      <c r="E52" s="590"/>
      <c r="F52" s="590"/>
      <c r="G52" s="154"/>
      <c r="H52" s="154"/>
      <c r="I52" s="154"/>
      <c r="J52" s="154"/>
      <c r="K52" s="154"/>
      <c r="L52" s="88"/>
      <c r="M52" s="62"/>
      <c r="O52" s="49" t="str">
        <f>"Sales to "&amp;Variables!$B$27&amp;" in Canada"</f>
        <v>Sales to end users in Canada</v>
      </c>
      <c r="P52" s="49" t="str">
        <f>"Ventes aux "&amp;Variables!$C$27&amp;" au Canada"</f>
        <v>Ventes aux utilisateurs finals au Canada</v>
      </c>
    </row>
    <row r="53" spans="1:16" x14ac:dyDescent="0.25">
      <c r="A53" s="7"/>
      <c r="B53" s="513"/>
      <c r="C53" s="483"/>
      <c r="D53" s="586" t="str">
        <f>D50</f>
        <v>valeur de vente nette rendue (CAD)</v>
      </c>
      <c r="E53" s="586"/>
      <c r="F53" s="586"/>
      <c r="G53" s="153"/>
      <c r="H53" s="153"/>
      <c r="I53" s="153"/>
      <c r="J53" s="153"/>
      <c r="K53" s="153"/>
      <c r="L53" s="88"/>
      <c r="M53" s="62"/>
      <c r="O53" s="45"/>
      <c r="P53" s="49"/>
    </row>
    <row r="54" spans="1:16" ht="15" thickBot="1" x14ac:dyDescent="0.3">
      <c r="A54" s="7"/>
      <c r="B54" s="584"/>
      <c r="C54" s="585"/>
      <c r="D54" s="587" t="str">
        <f>D47</f>
        <v>$ / tonne</v>
      </c>
      <c r="E54" s="587"/>
      <c r="F54" s="587"/>
      <c r="G54" s="103" t="str">
        <f>IF(G52=0,"-",G53/G52)</f>
        <v>-</v>
      </c>
      <c r="H54" s="103" t="str">
        <f>IF(H52=0,"-",H53/H52)</f>
        <v>-</v>
      </c>
      <c r="I54" s="103" t="str">
        <f>IF(I52=0,"-",I53/I52)</f>
        <v>-</v>
      </c>
      <c r="J54" s="103" t="str">
        <f>IF(J52=0,"-",J53/J52)</f>
        <v>-</v>
      </c>
      <c r="K54" s="103" t="str">
        <f>IF(K52=0,"-",K53/K52)</f>
        <v>-</v>
      </c>
      <c r="L54" s="88"/>
      <c r="M54" s="62"/>
      <c r="O54" s="45"/>
      <c r="P54" s="49"/>
    </row>
    <row r="55" spans="1:16" x14ac:dyDescent="0.25">
      <c r="A55" s="7"/>
      <c r="B55" s="579" t="str">
        <f>IF(Intro!$G$21="English",O55,P55)</f>
        <v>Ventes totales des importations des tôles en feuilles au Canada</v>
      </c>
      <c r="C55" s="580"/>
      <c r="D55" s="580"/>
      <c r="E55" s="580"/>
      <c r="F55" s="580"/>
      <c r="G55" s="580"/>
      <c r="H55" s="580"/>
      <c r="I55" s="580"/>
      <c r="J55" s="580"/>
      <c r="K55" s="580"/>
      <c r="L55" s="88"/>
      <c r="M55" s="62"/>
      <c r="O55" s="228" t="s">
        <v>395</v>
      </c>
      <c r="P55" s="211" t="s">
        <v>396</v>
      </c>
    </row>
    <row r="56" spans="1:16" x14ac:dyDescent="0.25">
      <c r="A56" s="7"/>
      <c r="B56" s="479" t="str">
        <f>IF(Intro!$G$21="English",O56,P56)</f>
        <v>Ventes totales d'importations au Canada</v>
      </c>
      <c r="C56" s="480"/>
      <c r="D56" s="581" t="str">
        <f>D31</f>
        <v>tonnes</v>
      </c>
      <c r="E56" s="581"/>
      <c r="F56" s="581"/>
      <c r="G56" s="155">
        <f>G42+G45+G49+G52</f>
        <v>0</v>
      </c>
      <c r="H56" s="155">
        <f t="shared" ref="H56:K57" si="1">H42+H45+H49+H52</f>
        <v>0</v>
      </c>
      <c r="I56" s="155">
        <f t="shared" si="1"/>
        <v>0</v>
      </c>
      <c r="J56" s="155">
        <f t="shared" si="1"/>
        <v>0</v>
      </c>
      <c r="K56" s="155">
        <f t="shared" si="1"/>
        <v>0</v>
      </c>
      <c r="L56" s="120"/>
      <c r="M56" s="62"/>
      <c r="O56" s="72" t="s">
        <v>267</v>
      </c>
      <c r="P56" s="72" t="s">
        <v>268</v>
      </c>
    </row>
    <row r="57" spans="1:16" x14ac:dyDescent="0.25">
      <c r="A57" s="7"/>
      <c r="B57" s="471"/>
      <c r="C57" s="472"/>
      <c r="D57" s="582" t="str">
        <f>D46</f>
        <v>valeur de vente nette rendue (CAD)</v>
      </c>
      <c r="E57" s="582"/>
      <c r="F57" s="582"/>
      <c r="G57" s="156">
        <f>G43+G46+G50+G53</f>
        <v>0</v>
      </c>
      <c r="H57" s="156">
        <f t="shared" si="1"/>
        <v>0</v>
      </c>
      <c r="I57" s="156">
        <f t="shared" si="1"/>
        <v>0</v>
      </c>
      <c r="J57" s="156">
        <f t="shared" si="1"/>
        <v>0</v>
      </c>
      <c r="K57" s="156">
        <f t="shared" si="1"/>
        <v>0</v>
      </c>
      <c r="L57" s="120"/>
      <c r="M57" s="62"/>
    </row>
    <row r="58" spans="1:16" x14ac:dyDescent="0.25">
      <c r="A58" s="7"/>
      <c r="B58" s="471"/>
      <c r="C58" s="472"/>
      <c r="D58" s="583" t="str">
        <f>D33</f>
        <v>$ / tonne</v>
      </c>
      <c r="E58" s="583"/>
      <c r="F58" s="583"/>
      <c r="G58" s="102" t="str">
        <f>IF(G56=0,"-",G57/G56)</f>
        <v>-</v>
      </c>
      <c r="H58" s="102" t="str">
        <f t="shared" ref="H58:K58" si="2">IF(H56=0,"-",H57/H56)</f>
        <v>-</v>
      </c>
      <c r="I58" s="102" t="str">
        <f t="shared" si="2"/>
        <v>-</v>
      </c>
      <c r="J58" s="102" t="str">
        <f t="shared" si="2"/>
        <v>-</v>
      </c>
      <c r="K58" s="102" t="str">
        <f t="shared" si="2"/>
        <v>-</v>
      </c>
      <c r="L58" s="120"/>
      <c r="M58" s="62"/>
    </row>
    <row r="59" spans="1:16" s="9" customFormat="1" x14ac:dyDescent="0.25">
      <c r="A59" s="89"/>
      <c r="B59" s="229"/>
      <c r="C59" s="230"/>
      <c r="D59" s="231"/>
      <c r="E59" s="231"/>
      <c r="F59" s="232"/>
      <c r="G59" s="232"/>
      <c r="H59" s="232"/>
      <c r="I59" s="232"/>
      <c r="J59" s="232"/>
      <c r="K59" s="233"/>
      <c r="L59" s="234"/>
    </row>
    <row r="60" spans="1:16" s="9" customFormat="1" x14ac:dyDescent="0.25">
      <c r="A60" s="89"/>
      <c r="B60" s="218"/>
      <c r="C60" s="1"/>
      <c r="D60" s="1"/>
      <c r="E60" s="28"/>
      <c r="F60" s="62"/>
      <c r="G60" s="602">
        <f>Variables!$B$6</f>
        <v>2023</v>
      </c>
      <c r="H60" s="602">
        <f>G60+1</f>
        <v>2024</v>
      </c>
      <c r="I60" s="602">
        <f>H60+1</f>
        <v>2025</v>
      </c>
      <c r="J60" s="602" t="str">
        <f>IF(Intro!$G$21="English",Variables!B9,Variables!C9)</f>
        <v>janv-mars 2025</v>
      </c>
      <c r="K60" s="602" t="str">
        <f>IF(Intro!$G$21="English",Variables!B10,Variables!C10)</f>
        <v>janv-mars 2026</v>
      </c>
      <c r="L60" s="234"/>
    </row>
    <row r="61" spans="1:16" s="9" customFormat="1" x14ac:dyDescent="0.25">
      <c r="A61" s="89"/>
      <c r="B61" s="218"/>
      <c r="C61" s="1"/>
      <c r="D61" s="1"/>
      <c r="E61" s="28"/>
      <c r="F61" s="62"/>
      <c r="G61" s="603"/>
      <c r="H61" s="604"/>
      <c r="I61" s="604"/>
      <c r="J61" s="604"/>
      <c r="K61" s="604"/>
      <c r="L61" s="234"/>
    </row>
    <row r="62" spans="1:16" s="9" customFormat="1" x14ac:dyDescent="0.25">
      <c r="A62" s="89"/>
      <c r="B62" s="600" t="str">
        <f>IF(Intro!$G$21="English",O62,P62)</f>
        <v>TÔLES COUPÉES À LONGUEUR À PARTIR DE BOBINES</v>
      </c>
      <c r="C62" s="601"/>
      <c r="D62" s="601"/>
      <c r="E62" s="601"/>
      <c r="F62" s="601"/>
      <c r="G62" s="601"/>
      <c r="H62" s="601"/>
      <c r="I62" s="601"/>
      <c r="J62" s="601"/>
      <c r="K62" s="601"/>
      <c r="L62" s="234"/>
      <c r="O62" s="19" t="s">
        <v>397</v>
      </c>
      <c r="P62" s="62" t="s">
        <v>398</v>
      </c>
    </row>
    <row r="63" spans="1:16" s="9" customFormat="1" x14ac:dyDescent="0.25">
      <c r="A63" s="89"/>
      <c r="B63" s="591" t="str">
        <f>IF(Intro!$G$21="English",O63,P63)</f>
        <v>Importations au Canada</v>
      </c>
      <c r="C63" s="592"/>
      <c r="D63" s="592"/>
      <c r="E63" s="592"/>
      <c r="F63" s="592"/>
      <c r="G63" s="592"/>
      <c r="H63" s="592"/>
      <c r="I63" s="592"/>
      <c r="J63" s="592"/>
      <c r="K63" s="592"/>
      <c r="L63" s="234"/>
      <c r="O63" s="25" t="s">
        <v>171</v>
      </c>
      <c r="P63" s="211" t="s">
        <v>195</v>
      </c>
    </row>
    <row r="64" spans="1:16" s="9" customFormat="1" x14ac:dyDescent="0.25">
      <c r="A64" s="89"/>
      <c r="B64" s="593" t="str">
        <f>IF(Intro!$G$21="English",O64,P64)</f>
        <v>Marchandises de premier choix</v>
      </c>
      <c r="C64" s="475"/>
      <c r="D64" s="586" t="str">
        <f>D56</f>
        <v>tonnes</v>
      </c>
      <c r="E64" s="586"/>
      <c r="F64" s="586"/>
      <c r="G64" s="153"/>
      <c r="H64" s="153"/>
      <c r="I64" s="153"/>
      <c r="J64" s="153"/>
      <c r="K64" s="153"/>
      <c r="L64" s="234"/>
      <c r="O64" s="228" t="s">
        <v>413</v>
      </c>
      <c r="P64" s="211" t="s">
        <v>414</v>
      </c>
    </row>
    <row r="65" spans="1:16" s="9" customFormat="1" x14ac:dyDescent="0.25">
      <c r="A65" s="89"/>
      <c r="B65" s="593"/>
      <c r="C65" s="475"/>
      <c r="D65" s="586" t="str">
        <f>IF(Intro!$G$21="English",O65,P65)</f>
        <v>valeur d'achat nette rendue (CAD)</v>
      </c>
      <c r="E65" s="586"/>
      <c r="F65" s="586"/>
      <c r="G65" s="153"/>
      <c r="H65" s="153"/>
      <c r="I65" s="153"/>
      <c r="J65" s="153"/>
      <c r="K65" s="153"/>
      <c r="L65" s="234"/>
      <c r="O65" s="86" t="s">
        <v>256</v>
      </c>
      <c r="P65" s="62" t="s">
        <v>257</v>
      </c>
    </row>
    <row r="66" spans="1:16" s="9" customFormat="1" x14ac:dyDescent="0.25">
      <c r="A66" s="89"/>
      <c r="B66" s="593"/>
      <c r="C66" s="475"/>
      <c r="D66" s="586" t="str">
        <f>IF(Intro!$G$21="English","$ / "&amp;Variables!B24,"$ / "&amp;Variables!C24)</f>
        <v>$ / tonne</v>
      </c>
      <c r="E66" s="586"/>
      <c r="F66" s="586"/>
      <c r="G66" s="102" t="str">
        <f>IF(G64=0,"-",G65/G64)</f>
        <v>-</v>
      </c>
      <c r="H66" s="102" t="str">
        <f>IF(H64=0,"-",H65/H64)</f>
        <v>-</v>
      </c>
      <c r="I66" s="102" t="str">
        <f>IF(I64=0,"-",I65/I64)</f>
        <v>-</v>
      </c>
      <c r="J66" s="102" t="str">
        <f>IF(J64=0,"-",J65/J64)</f>
        <v>-</v>
      </c>
      <c r="K66" s="102" t="str">
        <f>IF(K64=0,"-",K65/K64)</f>
        <v>-</v>
      </c>
      <c r="L66" s="234"/>
    </row>
    <row r="67" spans="1:16" s="9" customFormat="1" x14ac:dyDescent="0.25">
      <c r="A67" s="89"/>
      <c r="B67" s="593" t="str">
        <f>IF(Intro!$G$21="English",O67,P67)</f>
        <v>Marchandises de second choix</v>
      </c>
      <c r="C67" s="475"/>
      <c r="D67" s="586" t="str">
        <f>D64</f>
        <v>tonnes</v>
      </c>
      <c r="E67" s="586"/>
      <c r="F67" s="586"/>
      <c r="G67" s="153"/>
      <c r="H67" s="153"/>
      <c r="I67" s="153"/>
      <c r="J67" s="153"/>
      <c r="K67" s="153"/>
      <c r="L67" s="234"/>
      <c r="O67" s="228" t="s">
        <v>394</v>
      </c>
      <c r="P67" s="211" t="s">
        <v>427</v>
      </c>
    </row>
    <row r="68" spans="1:16" s="9" customFormat="1" x14ac:dyDescent="0.25">
      <c r="A68" s="89"/>
      <c r="B68" s="593"/>
      <c r="C68" s="475"/>
      <c r="D68" s="586" t="str">
        <f>IF(Intro!$G$21="English",O68,P68)</f>
        <v>valeur d'achat nette rendue (CAD)</v>
      </c>
      <c r="E68" s="586"/>
      <c r="F68" s="586"/>
      <c r="G68" s="153"/>
      <c r="H68" s="153"/>
      <c r="I68" s="153"/>
      <c r="J68" s="153"/>
      <c r="K68" s="153"/>
      <c r="L68" s="234"/>
      <c r="O68" s="86" t="s">
        <v>256</v>
      </c>
      <c r="P68" s="62" t="s">
        <v>257</v>
      </c>
    </row>
    <row r="69" spans="1:16" s="9" customFormat="1" x14ac:dyDescent="0.25">
      <c r="A69" s="89"/>
      <c r="B69" s="594"/>
      <c r="C69" s="595"/>
      <c r="D69" s="596" t="str">
        <f>IF(Intro!$G$21="English","$ / "&amp;Variables!B24,"$ / "&amp;Variables!C24)</f>
        <v>$ / tonne</v>
      </c>
      <c r="E69" s="596"/>
      <c r="F69" s="596"/>
      <c r="G69" s="227" t="str">
        <f>IF(G67=0,"-",G68/G67)</f>
        <v>-</v>
      </c>
      <c r="H69" s="227" t="str">
        <f>IF(H67=0,"-",H68/H67)</f>
        <v>-</v>
      </c>
      <c r="I69" s="227" t="str">
        <f>IF(I67=0,"-",I68/I67)</f>
        <v>-</v>
      </c>
      <c r="J69" s="227" t="str">
        <f>IF(J67=0,"-",J68/J67)</f>
        <v>-</v>
      </c>
      <c r="K69" s="227" t="str">
        <f>IF(K67=0,"-",K68/K67)</f>
        <v>-</v>
      </c>
      <c r="L69" s="234"/>
    </row>
    <row r="70" spans="1:16" s="9" customFormat="1" x14ac:dyDescent="0.25">
      <c r="A70" s="89"/>
      <c r="B70" s="597" t="str">
        <f>IF(Intro!$G$21="English",O70,P70)</f>
        <v>Total d'importations</v>
      </c>
      <c r="C70" s="598"/>
      <c r="D70" s="599" t="str">
        <f>D67</f>
        <v>tonnes</v>
      </c>
      <c r="E70" s="599"/>
      <c r="F70" s="599"/>
      <c r="G70" s="155">
        <f>G64+G67</f>
        <v>0</v>
      </c>
      <c r="H70" s="155">
        <f t="shared" ref="H70:K71" si="3">H64+H67</f>
        <v>0</v>
      </c>
      <c r="I70" s="155">
        <f t="shared" si="3"/>
        <v>0</v>
      </c>
      <c r="J70" s="155">
        <f t="shared" si="3"/>
        <v>0</v>
      </c>
      <c r="K70" s="155">
        <f t="shared" si="3"/>
        <v>0</v>
      </c>
      <c r="L70" s="234"/>
      <c r="O70" s="72" t="s">
        <v>415</v>
      </c>
      <c r="P70" s="72" t="s">
        <v>416</v>
      </c>
    </row>
    <row r="71" spans="1:16" s="9" customFormat="1" x14ac:dyDescent="0.25">
      <c r="A71" s="89"/>
      <c r="B71" s="593"/>
      <c r="C71" s="475"/>
      <c r="D71" s="586" t="str">
        <f>IF(Intro!$G$21="English",O71,P71)</f>
        <v>valeur d'achat nette rendue (CAD)</v>
      </c>
      <c r="E71" s="586"/>
      <c r="F71" s="586"/>
      <c r="G71" s="156">
        <f>G65+G68</f>
        <v>0</v>
      </c>
      <c r="H71" s="156">
        <f t="shared" si="3"/>
        <v>0</v>
      </c>
      <c r="I71" s="156">
        <f t="shared" si="3"/>
        <v>0</v>
      </c>
      <c r="J71" s="156">
        <f t="shared" si="3"/>
        <v>0</v>
      </c>
      <c r="K71" s="156">
        <f t="shared" si="3"/>
        <v>0</v>
      </c>
      <c r="L71" s="234"/>
      <c r="O71" s="86" t="s">
        <v>256</v>
      </c>
      <c r="P71" s="62" t="s">
        <v>257</v>
      </c>
    </row>
    <row r="72" spans="1:16" s="9" customFormat="1" x14ac:dyDescent="0.25">
      <c r="A72" s="89"/>
      <c r="B72" s="593"/>
      <c r="C72" s="475"/>
      <c r="D72" s="586" t="str">
        <f>IF(Intro!$G$21="English","$ / "&amp;Variables!B24,"$ / "&amp;Variables!C24)</f>
        <v>$ / tonne</v>
      </c>
      <c r="E72" s="586"/>
      <c r="F72" s="586"/>
      <c r="G72" s="102" t="str">
        <f>IF(G70=0,"-",G71/G70)</f>
        <v>-</v>
      </c>
      <c r="H72" s="102" t="str">
        <f>IF(H70=0,"-",H71/H70)</f>
        <v>-</v>
      </c>
      <c r="I72" s="102" t="str">
        <f>IF(I70=0,"-",I71/I70)</f>
        <v>-</v>
      </c>
      <c r="J72" s="102" t="str">
        <f>IF(J70=0,"-",J71/J70)</f>
        <v>-</v>
      </c>
      <c r="K72" s="102" t="str">
        <f>IF(K70=0,"-",K71/K70)</f>
        <v>-</v>
      </c>
      <c r="L72" s="234"/>
    </row>
    <row r="73" spans="1:16" s="9" customFormat="1" x14ac:dyDescent="0.25">
      <c r="A73" s="89"/>
      <c r="B73" s="591" t="str">
        <f>IF(Intro!$G$21="English",O73,P73)</f>
        <v>Ventes des importations au Canada</v>
      </c>
      <c r="C73" s="592"/>
      <c r="D73" s="592"/>
      <c r="E73" s="592"/>
      <c r="F73" s="592"/>
      <c r="G73" s="592"/>
      <c r="H73" s="592"/>
      <c r="I73" s="592"/>
      <c r="J73" s="592"/>
      <c r="K73" s="592"/>
      <c r="L73" s="234"/>
      <c r="O73" s="228" t="s">
        <v>392</v>
      </c>
      <c r="P73" s="211" t="s">
        <v>393</v>
      </c>
    </row>
    <row r="74" spans="1:16" s="9" customFormat="1" x14ac:dyDescent="0.25">
      <c r="A74" s="89"/>
      <c r="B74" s="579" t="str">
        <f>IF(Intro!$G$21="English",O74,P74)</f>
        <v>Marchandises de premier choix</v>
      </c>
      <c r="C74" s="580"/>
      <c r="D74" s="580"/>
      <c r="E74" s="580"/>
      <c r="F74" s="580"/>
      <c r="G74" s="580"/>
      <c r="H74" s="580"/>
      <c r="I74" s="580"/>
      <c r="J74" s="580"/>
      <c r="K74" s="580"/>
      <c r="L74" s="234"/>
      <c r="O74" s="228" t="s">
        <v>413</v>
      </c>
      <c r="P74" s="211" t="s">
        <v>414</v>
      </c>
    </row>
    <row r="75" spans="1:16" s="9" customFormat="1" x14ac:dyDescent="0.25">
      <c r="A75" s="89"/>
      <c r="B75" s="513" t="str">
        <f>IF(Intro!$G$21="English",O75,P75)</f>
        <v>Ventes aux distributeurs - centres de service au Canada</v>
      </c>
      <c r="C75" s="483"/>
      <c r="D75" s="586" t="str">
        <f>D64</f>
        <v>tonnes</v>
      </c>
      <c r="E75" s="586"/>
      <c r="F75" s="586"/>
      <c r="G75" s="153"/>
      <c r="H75" s="153"/>
      <c r="I75" s="153"/>
      <c r="J75" s="153"/>
      <c r="K75" s="153"/>
      <c r="L75" s="234"/>
      <c r="O75" s="49" t="str">
        <f>"Sales to "&amp;Variables!$B$26&amp;" in Canada"</f>
        <v>Sales to distributors - service centres in Canada</v>
      </c>
      <c r="P75" s="49" t="str">
        <f>"Ventes aux "&amp;Variables!$C$26&amp;" au Canada"</f>
        <v>Ventes aux distributeurs - centres de service au Canada</v>
      </c>
    </row>
    <row r="76" spans="1:16" s="9" customFormat="1" x14ac:dyDescent="0.25">
      <c r="A76" s="89"/>
      <c r="B76" s="513"/>
      <c r="C76" s="483"/>
      <c r="D76" s="586" t="str">
        <f>IF(Intro!$G$21="English",O76,P76)</f>
        <v>valeur de vente nette rendue (CAD)</v>
      </c>
      <c r="E76" s="586"/>
      <c r="F76" s="586"/>
      <c r="G76" s="153"/>
      <c r="H76" s="153"/>
      <c r="I76" s="153"/>
      <c r="J76" s="153"/>
      <c r="K76" s="153"/>
      <c r="L76" s="234"/>
      <c r="O76" s="86" t="s">
        <v>320</v>
      </c>
      <c r="P76" s="62" t="s">
        <v>299</v>
      </c>
    </row>
    <row r="77" spans="1:16" s="9" customFormat="1" ht="15" thickBot="1" x14ac:dyDescent="0.3">
      <c r="A77" s="89"/>
      <c r="B77" s="584"/>
      <c r="C77" s="585"/>
      <c r="D77" s="587" t="str">
        <f>D66</f>
        <v>$ / tonne</v>
      </c>
      <c r="E77" s="587"/>
      <c r="F77" s="587"/>
      <c r="G77" s="103" t="str">
        <f>IF(G75=0,"-",G76/G75)</f>
        <v>-</v>
      </c>
      <c r="H77" s="103" t="str">
        <f>IF(H75=0,"-",H76/H75)</f>
        <v>-</v>
      </c>
      <c r="I77" s="103" t="str">
        <f>IF(I75=0,"-",I76/I75)</f>
        <v>-</v>
      </c>
      <c r="J77" s="103" t="str">
        <f>IF(J75=0,"-",J76/J75)</f>
        <v>-</v>
      </c>
      <c r="K77" s="103" t="str">
        <f>IF(K75=0,"-",K76/K75)</f>
        <v>-</v>
      </c>
      <c r="L77" s="234"/>
    </row>
    <row r="78" spans="1:16" s="9" customFormat="1" x14ac:dyDescent="0.25">
      <c r="A78" s="89"/>
      <c r="B78" s="588" t="str">
        <f>IF(Intro!$G$21="English",O78,P78)</f>
        <v>Ventes aux utilisateurs finals au Canada</v>
      </c>
      <c r="C78" s="589"/>
      <c r="D78" s="590" t="str">
        <f>D64</f>
        <v>tonnes</v>
      </c>
      <c r="E78" s="590"/>
      <c r="F78" s="590"/>
      <c r="G78" s="154"/>
      <c r="H78" s="154"/>
      <c r="I78" s="154"/>
      <c r="J78" s="154"/>
      <c r="K78" s="154"/>
      <c r="L78" s="234"/>
      <c r="O78" s="49" t="str">
        <f>"Sales to "&amp;Variables!$B$27&amp;" in Canada"</f>
        <v>Sales to end users in Canada</v>
      </c>
      <c r="P78" s="49" t="str">
        <f>"Ventes aux "&amp;Variables!$C$27&amp;" au Canada"</f>
        <v>Ventes aux utilisateurs finals au Canada</v>
      </c>
    </row>
    <row r="79" spans="1:16" s="9" customFormat="1" x14ac:dyDescent="0.25">
      <c r="A79" s="89"/>
      <c r="B79" s="513"/>
      <c r="C79" s="483"/>
      <c r="D79" s="586" t="str">
        <f>D76</f>
        <v>valeur de vente nette rendue (CAD)</v>
      </c>
      <c r="E79" s="586"/>
      <c r="F79" s="586"/>
      <c r="G79" s="153"/>
      <c r="H79" s="153"/>
      <c r="I79" s="153"/>
      <c r="J79" s="153"/>
      <c r="K79" s="153"/>
      <c r="L79" s="234"/>
    </row>
    <row r="80" spans="1:16" s="9" customFormat="1" ht="15" thickBot="1" x14ac:dyDescent="0.3">
      <c r="A80" s="89"/>
      <c r="B80" s="584"/>
      <c r="C80" s="585"/>
      <c r="D80" s="587" t="str">
        <f>D66</f>
        <v>$ / tonne</v>
      </c>
      <c r="E80" s="587"/>
      <c r="F80" s="587"/>
      <c r="G80" s="103" t="str">
        <f>IF(G78=0,"-",G79/G78)</f>
        <v>-</v>
      </c>
      <c r="H80" s="103" t="str">
        <f>IF(H78=0,"-",H79/H78)</f>
        <v>-</v>
      </c>
      <c r="I80" s="103" t="str">
        <f>IF(I78=0,"-",I79/I78)</f>
        <v>-</v>
      </c>
      <c r="J80" s="103" t="str">
        <f>IF(J78=0,"-",J79/J78)</f>
        <v>-</v>
      </c>
      <c r="K80" s="103" t="str">
        <f>IF(K78=0,"-",K79/K78)</f>
        <v>-</v>
      </c>
      <c r="L80" s="234"/>
    </row>
    <row r="81" spans="1:22" s="9" customFormat="1" x14ac:dyDescent="0.25">
      <c r="A81" s="89"/>
      <c r="B81" s="579" t="str">
        <f>IF(Intro!$G$21="English",O81,P81)</f>
        <v>Marchandises de second choix</v>
      </c>
      <c r="C81" s="580"/>
      <c r="D81" s="580"/>
      <c r="E81" s="580"/>
      <c r="F81" s="580"/>
      <c r="G81" s="580"/>
      <c r="H81" s="580"/>
      <c r="I81" s="580"/>
      <c r="J81" s="580"/>
      <c r="K81" s="580"/>
      <c r="L81" s="234"/>
      <c r="O81" s="228" t="s">
        <v>394</v>
      </c>
      <c r="P81" s="211" t="s">
        <v>427</v>
      </c>
    </row>
    <row r="82" spans="1:22" s="9" customFormat="1" x14ac:dyDescent="0.25">
      <c r="A82" s="89"/>
      <c r="B82" s="513" t="str">
        <f>IF(Intro!$G$21="English",O82,P82)</f>
        <v>Ventes aux distributeurs - centres de service au Canada</v>
      </c>
      <c r="C82" s="483"/>
      <c r="D82" s="586" t="str">
        <f>D75</f>
        <v>tonnes</v>
      </c>
      <c r="E82" s="586"/>
      <c r="F82" s="586"/>
      <c r="G82" s="153"/>
      <c r="H82" s="153"/>
      <c r="I82" s="153"/>
      <c r="J82" s="153"/>
      <c r="K82" s="153"/>
      <c r="L82" s="234"/>
      <c r="O82" s="49" t="str">
        <f>"Sales to "&amp;Variables!$B$26&amp;" in Canada"</f>
        <v>Sales to distributors - service centres in Canada</v>
      </c>
      <c r="P82" s="49" t="str">
        <f>"Ventes aux "&amp;Variables!$C$26&amp;" au Canada"</f>
        <v>Ventes aux distributeurs - centres de service au Canada</v>
      </c>
    </row>
    <row r="83" spans="1:22" s="9" customFormat="1" x14ac:dyDescent="0.25">
      <c r="A83" s="89"/>
      <c r="B83" s="513"/>
      <c r="C83" s="483"/>
      <c r="D83" s="586" t="str">
        <f>IF(Intro!$G$21="English",O83,P83)</f>
        <v>valeur de vente nette rendue (CAD)</v>
      </c>
      <c r="E83" s="586"/>
      <c r="F83" s="586"/>
      <c r="G83" s="153"/>
      <c r="H83" s="153"/>
      <c r="I83" s="153"/>
      <c r="J83" s="153"/>
      <c r="K83" s="153"/>
      <c r="L83" s="234"/>
      <c r="O83" s="86" t="s">
        <v>320</v>
      </c>
      <c r="P83" s="62" t="s">
        <v>299</v>
      </c>
    </row>
    <row r="84" spans="1:22" s="9" customFormat="1" ht="15" thickBot="1" x14ac:dyDescent="0.3">
      <c r="A84" s="89"/>
      <c r="B84" s="584"/>
      <c r="C84" s="585"/>
      <c r="D84" s="587" t="str">
        <f>D80</f>
        <v>$ / tonne</v>
      </c>
      <c r="E84" s="587"/>
      <c r="F84" s="587"/>
      <c r="G84" s="103" t="str">
        <f>IF(G82=0,"-",G83/G82)</f>
        <v>-</v>
      </c>
      <c r="H84" s="103" t="str">
        <f>IF(H82=0,"-",H83/H82)</f>
        <v>-</v>
      </c>
      <c r="I84" s="103" t="str">
        <f>IF(I82=0,"-",I83/I82)</f>
        <v>-</v>
      </c>
      <c r="J84" s="103" t="str">
        <f>IF(J82=0,"-",J83/J82)</f>
        <v>-</v>
      </c>
      <c r="K84" s="103" t="str">
        <f>IF(K82=0,"-",K83/K82)</f>
        <v>-</v>
      </c>
      <c r="L84" s="234"/>
    </row>
    <row r="85" spans="1:22" s="9" customFormat="1" x14ac:dyDescent="0.25">
      <c r="A85" s="89"/>
      <c r="B85" s="588" t="str">
        <f>IF(Intro!$G$21="English",O85,P85)</f>
        <v>Ventes aux utilisateurs finals au Canada</v>
      </c>
      <c r="C85" s="589"/>
      <c r="D85" s="590" t="str">
        <f>D82</f>
        <v>tonnes</v>
      </c>
      <c r="E85" s="590"/>
      <c r="F85" s="590"/>
      <c r="G85" s="154"/>
      <c r="H85" s="154"/>
      <c r="I85" s="154"/>
      <c r="J85" s="154"/>
      <c r="K85" s="154"/>
      <c r="L85" s="234"/>
      <c r="O85" s="49" t="str">
        <f>"Sales to "&amp;Variables!$B$27&amp;" in Canada"</f>
        <v>Sales to end users in Canada</v>
      </c>
      <c r="P85" s="49" t="str">
        <f>"Ventes aux "&amp;Variables!$C$27&amp;" au Canada"</f>
        <v>Ventes aux utilisateurs finals au Canada</v>
      </c>
    </row>
    <row r="86" spans="1:22" s="9" customFormat="1" x14ac:dyDescent="0.25">
      <c r="A86" s="89"/>
      <c r="B86" s="513"/>
      <c r="C86" s="483"/>
      <c r="D86" s="586" t="str">
        <f>D83</f>
        <v>valeur de vente nette rendue (CAD)</v>
      </c>
      <c r="E86" s="586"/>
      <c r="F86" s="586"/>
      <c r="G86" s="153"/>
      <c r="H86" s="153"/>
      <c r="I86" s="153"/>
      <c r="J86" s="153"/>
      <c r="K86" s="153"/>
      <c r="L86" s="234"/>
    </row>
    <row r="87" spans="1:22" s="9" customFormat="1" ht="15" thickBot="1" x14ac:dyDescent="0.3">
      <c r="A87" s="89"/>
      <c r="B87" s="584"/>
      <c r="C87" s="585"/>
      <c r="D87" s="587" t="str">
        <f>D80</f>
        <v>$ / tonne</v>
      </c>
      <c r="E87" s="587"/>
      <c r="F87" s="587"/>
      <c r="G87" s="103" t="str">
        <f>IF(G85=0,"-",G86/G85)</f>
        <v>-</v>
      </c>
      <c r="H87" s="103" t="str">
        <f>IF(H85=0,"-",H86/H85)</f>
        <v>-</v>
      </c>
      <c r="I87" s="103" t="str">
        <f>IF(I85=0,"-",I86/I85)</f>
        <v>-</v>
      </c>
      <c r="J87" s="103" t="str">
        <f>IF(J85=0,"-",J86/J85)</f>
        <v>-</v>
      </c>
      <c r="K87" s="103" t="str">
        <f>IF(K85=0,"-",K86/K85)</f>
        <v>-</v>
      </c>
      <c r="L87" s="234"/>
    </row>
    <row r="88" spans="1:22" s="9" customFormat="1" x14ac:dyDescent="0.25">
      <c r="A88" s="89"/>
      <c r="B88" s="579" t="str">
        <f>IF(Intro!$G$21="English",O88,P88)</f>
        <v>Ventes totales des importations des tôles coupées à longueur à partir de bobines au Canada</v>
      </c>
      <c r="C88" s="580"/>
      <c r="D88" s="580"/>
      <c r="E88" s="580"/>
      <c r="F88" s="580"/>
      <c r="G88" s="580"/>
      <c r="H88" s="580"/>
      <c r="I88" s="580"/>
      <c r="J88" s="580"/>
      <c r="K88" s="580"/>
      <c r="L88" s="234"/>
      <c r="O88" s="228" t="s">
        <v>426</v>
      </c>
      <c r="P88" s="211" t="s">
        <v>403</v>
      </c>
    </row>
    <row r="89" spans="1:22" s="9" customFormat="1" x14ac:dyDescent="0.25">
      <c r="A89" s="89"/>
      <c r="B89" s="479" t="str">
        <f>IF(Intro!$G$21="English",O89,P89)</f>
        <v>Ventes totales d'importations au Canada</v>
      </c>
      <c r="C89" s="480"/>
      <c r="D89" s="581" t="str">
        <f>D64</f>
        <v>tonnes</v>
      </c>
      <c r="E89" s="581"/>
      <c r="F89" s="581"/>
      <c r="G89" s="155">
        <f>G75+G78+G82+G85</f>
        <v>0</v>
      </c>
      <c r="H89" s="155">
        <f t="shared" ref="H89:K90" si="4">H75+H78+H82+H85</f>
        <v>0</v>
      </c>
      <c r="I89" s="155">
        <f t="shared" si="4"/>
        <v>0</v>
      </c>
      <c r="J89" s="155">
        <f t="shared" si="4"/>
        <v>0</v>
      </c>
      <c r="K89" s="155">
        <f t="shared" si="4"/>
        <v>0</v>
      </c>
      <c r="L89" s="234"/>
      <c r="O89" s="72" t="s">
        <v>267</v>
      </c>
      <c r="P89" s="72" t="s">
        <v>268</v>
      </c>
    </row>
    <row r="90" spans="1:22" s="9" customFormat="1" x14ac:dyDescent="0.25">
      <c r="A90" s="89"/>
      <c r="B90" s="471"/>
      <c r="C90" s="472"/>
      <c r="D90" s="582" t="str">
        <f>D79</f>
        <v>valeur de vente nette rendue (CAD)</v>
      </c>
      <c r="E90" s="582"/>
      <c r="F90" s="582"/>
      <c r="G90" s="156">
        <f>G76+G79+G83+G86</f>
        <v>0</v>
      </c>
      <c r="H90" s="156">
        <f t="shared" si="4"/>
        <v>0</v>
      </c>
      <c r="I90" s="156">
        <f t="shared" si="4"/>
        <v>0</v>
      </c>
      <c r="J90" s="156">
        <f t="shared" si="4"/>
        <v>0</v>
      </c>
      <c r="K90" s="156">
        <f t="shared" si="4"/>
        <v>0</v>
      </c>
      <c r="L90" s="234"/>
    </row>
    <row r="91" spans="1:22" s="9" customFormat="1" x14ac:dyDescent="0.25">
      <c r="A91" s="89"/>
      <c r="B91" s="471"/>
      <c r="C91" s="472"/>
      <c r="D91" s="583" t="str">
        <f>D66</f>
        <v>$ / tonne</v>
      </c>
      <c r="E91" s="583"/>
      <c r="F91" s="583"/>
      <c r="G91" s="102" t="str">
        <f>IF(G89=0,"-",G90/G89)</f>
        <v>-</v>
      </c>
      <c r="H91" s="102" t="str">
        <f t="shared" ref="H91:K91" si="5">IF(H89=0,"-",H90/H89)</f>
        <v>-</v>
      </c>
      <c r="I91" s="102" t="str">
        <f t="shared" si="5"/>
        <v>-</v>
      </c>
      <c r="J91" s="102" t="str">
        <f t="shared" si="5"/>
        <v>-</v>
      </c>
      <c r="K91" s="102" t="str">
        <f t="shared" si="5"/>
        <v>-</v>
      </c>
      <c r="L91" s="234"/>
    </row>
    <row r="92" spans="1:22" s="9" customFormat="1" x14ac:dyDescent="0.25">
      <c r="A92" s="89"/>
      <c r="B92" s="229"/>
      <c r="C92" s="230"/>
      <c r="D92" s="231"/>
      <c r="E92" s="231"/>
      <c r="F92" s="232"/>
      <c r="G92" s="232"/>
      <c r="H92" s="232"/>
      <c r="I92" s="232"/>
      <c r="J92" s="232"/>
      <c r="K92" s="233"/>
      <c r="L92" s="234"/>
    </row>
    <row r="93" spans="1:22" x14ac:dyDescent="0.25">
      <c r="A93" s="7"/>
      <c r="B93" s="503" t="s">
        <v>15</v>
      </c>
      <c r="C93" s="504"/>
      <c r="D93" s="504"/>
      <c r="E93" s="504"/>
      <c r="F93" s="504"/>
      <c r="G93" s="504"/>
      <c r="H93" s="504"/>
      <c r="I93" s="504"/>
      <c r="J93" s="504"/>
      <c r="K93" s="504"/>
      <c r="L93" s="505"/>
      <c r="M93" s="62"/>
    </row>
    <row r="94" spans="1:22" x14ac:dyDescent="0.25">
      <c r="A94" s="7"/>
      <c r="B94" s="56"/>
      <c r="C94" s="57"/>
      <c r="D94" s="57"/>
      <c r="E94" s="58"/>
      <c r="F94" s="58"/>
      <c r="G94" s="58"/>
      <c r="H94" s="58"/>
      <c r="I94" s="58"/>
      <c r="J94" s="58"/>
      <c r="K94" s="58"/>
      <c r="L94" s="59"/>
      <c r="M94" s="62"/>
    </row>
    <row r="95" spans="1:22" s="211" customFormat="1" x14ac:dyDescent="0.25">
      <c r="A95" s="7"/>
      <c r="B95" s="605" t="str">
        <f>IF(Intro!$G$21="English",O95,P95)</f>
        <v>Indiquez le pourcentage moyen des valeurs de vente nettes livrées qui représente les frais de livraison.</v>
      </c>
      <c r="C95" s="606"/>
      <c r="D95" s="606"/>
      <c r="E95" s="606"/>
      <c r="F95" s="606"/>
      <c r="G95" s="606"/>
      <c r="H95" s="606"/>
      <c r="I95" s="606"/>
      <c r="J95" s="606"/>
      <c r="K95" s="606"/>
      <c r="L95" s="607"/>
      <c r="M95" s="47"/>
      <c r="N95" s="47"/>
      <c r="O95" s="19" t="s">
        <v>342</v>
      </c>
      <c r="P95" s="62" t="s">
        <v>343</v>
      </c>
      <c r="Q95" s="49"/>
      <c r="R95" s="48"/>
      <c r="S95" s="48"/>
      <c r="T95" s="47"/>
      <c r="U95" s="47"/>
      <c r="V95" s="47"/>
    </row>
    <row r="96" spans="1:22" s="211" customFormat="1" x14ac:dyDescent="0.25">
      <c r="A96" s="7"/>
      <c r="B96" s="605" t="str">
        <f>Pro!B23</f>
        <v>Note - Ne répondez à cette question que si votre entreprise a vendu les marchandises du 1er janvier 2023 au 31 mars 2026.</v>
      </c>
      <c r="C96" s="606"/>
      <c r="D96" s="606"/>
      <c r="E96" s="606"/>
      <c r="F96" s="606"/>
      <c r="G96" s="606"/>
      <c r="H96" s="606"/>
      <c r="I96" s="606"/>
      <c r="J96" s="606"/>
      <c r="K96" s="606"/>
      <c r="L96" s="607"/>
      <c r="M96" s="47"/>
      <c r="N96" s="47"/>
      <c r="O96" s="19"/>
      <c r="P96" s="62"/>
      <c r="Q96" s="49"/>
      <c r="R96" s="48"/>
      <c r="S96" s="48"/>
      <c r="T96" s="47"/>
      <c r="U96" s="47"/>
      <c r="V96" s="47"/>
    </row>
    <row r="97" spans="1:22" x14ac:dyDescent="0.25">
      <c r="A97" s="7"/>
      <c r="B97" s="611"/>
      <c r="C97" s="612"/>
      <c r="D97" s="612"/>
      <c r="E97" s="612"/>
      <c r="F97" s="612"/>
      <c r="G97" s="612"/>
      <c r="H97" s="612"/>
      <c r="I97" s="612"/>
      <c r="J97" s="612"/>
      <c r="K97" s="612"/>
      <c r="L97" s="613"/>
      <c r="M97" s="47"/>
      <c r="N97" s="47"/>
      <c r="Q97" s="45"/>
      <c r="R97" s="48"/>
      <c r="S97" s="48"/>
      <c r="T97" s="47"/>
      <c r="U97" s="47"/>
      <c r="V97" s="47"/>
    </row>
    <row r="98" spans="1:22" x14ac:dyDescent="0.25">
      <c r="A98" s="7"/>
      <c r="B98" s="218"/>
      <c r="C98" s="54"/>
      <c r="D98" s="602">
        <f>Variables!$B$6</f>
        <v>2023</v>
      </c>
      <c r="E98" s="602">
        <f>D98+1</f>
        <v>2024</v>
      </c>
      <c r="F98" s="602">
        <f>E98+1</f>
        <v>2025</v>
      </c>
      <c r="G98" s="602" t="str">
        <f>IF(Intro!$G$21="English",Variables!B9,Variables!C9)</f>
        <v>janv-mars 2025</v>
      </c>
      <c r="H98" s="602" t="str">
        <f>IF(Intro!$G$21="English",Variables!B10,Variables!C10)</f>
        <v>janv-mars 2026</v>
      </c>
      <c r="I98" s="62"/>
      <c r="J98" s="48"/>
      <c r="K98" s="48"/>
      <c r="L98" s="46"/>
      <c r="M98" s="47"/>
      <c r="N98" s="47"/>
      <c r="Q98" s="45"/>
      <c r="R98" s="48"/>
      <c r="S98" s="48"/>
      <c r="T98" s="47"/>
      <c r="U98" s="47"/>
      <c r="V98" s="47"/>
    </row>
    <row r="99" spans="1:22" x14ac:dyDescent="0.25">
      <c r="A99" s="7"/>
      <c r="B99" s="218"/>
      <c r="C99" s="54"/>
      <c r="D99" s="604"/>
      <c r="E99" s="604"/>
      <c r="F99" s="604"/>
      <c r="G99" s="604"/>
      <c r="H99" s="604"/>
      <c r="I99" s="62"/>
      <c r="J99" s="48"/>
      <c r="K99" s="48"/>
      <c r="L99" s="46"/>
      <c r="M99" s="47"/>
      <c r="N99" s="47"/>
      <c r="Q99" s="45"/>
      <c r="R99" s="48"/>
      <c r="S99" s="48"/>
      <c r="T99" s="47"/>
      <c r="U99" s="47"/>
      <c r="V99" s="47"/>
    </row>
    <row r="100" spans="1:22" x14ac:dyDescent="0.25">
      <c r="A100" s="7"/>
      <c r="B100" s="101"/>
      <c r="C100" s="104" t="str">
        <f>IF(Intro!$G$21="English",O100,P100)</f>
        <v>Coût de livraison (%)</v>
      </c>
      <c r="D100" s="157"/>
      <c r="E100" s="157"/>
      <c r="F100" s="157"/>
      <c r="G100" s="157"/>
      <c r="H100" s="157"/>
      <c r="I100" s="62"/>
      <c r="J100" s="223"/>
      <c r="K100" s="223"/>
      <c r="L100" s="224"/>
      <c r="M100" s="47"/>
      <c r="N100" s="47"/>
      <c r="O100" s="62" t="s">
        <v>254</v>
      </c>
      <c r="P100" s="62" t="s">
        <v>255</v>
      </c>
      <c r="Q100" s="49"/>
      <c r="R100" s="48"/>
      <c r="S100" s="48"/>
      <c r="T100" s="47"/>
      <c r="U100" s="47"/>
      <c r="V100" s="47"/>
    </row>
    <row r="101" spans="1:22" x14ac:dyDescent="0.25">
      <c r="A101" s="7"/>
      <c r="B101" s="50"/>
      <c r="C101" s="92"/>
      <c r="D101" s="93"/>
      <c r="E101" s="92"/>
      <c r="F101" s="92"/>
      <c r="G101" s="92"/>
      <c r="H101" s="92"/>
      <c r="I101" s="92"/>
      <c r="J101" s="223"/>
      <c r="K101" s="223"/>
      <c r="L101" s="224"/>
      <c r="M101" s="47"/>
      <c r="N101" s="47"/>
      <c r="Q101" s="49"/>
      <c r="R101" s="48"/>
      <c r="S101" s="48"/>
      <c r="T101" s="47"/>
      <c r="U101" s="47"/>
      <c r="V101" s="47"/>
    </row>
    <row r="102" spans="1:22" x14ac:dyDescent="0.25">
      <c r="A102" s="7"/>
      <c r="B102" s="605" t="str">
        <f>IF(Intro!$G$21="English",O102,P102)</f>
        <v>Si les pourcentages ont changé d'une période à l'autre, veuillez en indiquer la raison.</v>
      </c>
      <c r="C102" s="606"/>
      <c r="D102" s="606"/>
      <c r="E102" s="606"/>
      <c r="F102" s="606"/>
      <c r="G102" s="606"/>
      <c r="H102" s="606"/>
      <c r="I102" s="606"/>
      <c r="J102" s="606"/>
      <c r="K102" s="606"/>
      <c r="L102" s="607"/>
      <c r="M102" s="47"/>
      <c r="N102" s="47"/>
      <c r="O102" s="62" t="s">
        <v>344</v>
      </c>
      <c r="P102" s="219" t="s">
        <v>345</v>
      </c>
      <c r="Q102" s="49"/>
      <c r="R102" s="48"/>
      <c r="S102" s="48"/>
      <c r="T102" s="47"/>
      <c r="U102" s="47"/>
      <c r="V102" s="47"/>
    </row>
    <row r="103" spans="1:22" x14ac:dyDescent="0.25">
      <c r="A103" s="7"/>
      <c r="B103" s="50"/>
      <c r="C103" s="92"/>
      <c r="D103" s="93"/>
      <c r="E103" s="92"/>
      <c r="F103" s="92"/>
      <c r="G103" s="92"/>
      <c r="H103" s="92"/>
      <c r="I103" s="92"/>
      <c r="J103" s="223"/>
      <c r="K103" s="223"/>
      <c r="L103" s="224"/>
      <c r="M103" s="47"/>
      <c r="N103" s="47"/>
      <c r="Q103" s="49"/>
      <c r="R103" s="48"/>
      <c r="S103" s="48"/>
      <c r="T103" s="47"/>
      <c r="U103" s="47"/>
      <c r="V103" s="47"/>
    </row>
    <row r="104" spans="1:22" x14ac:dyDescent="0.25">
      <c r="A104" s="7"/>
      <c r="B104" s="608"/>
      <c r="C104" s="609"/>
      <c r="D104" s="609"/>
      <c r="E104" s="609"/>
      <c r="F104" s="609"/>
      <c r="G104" s="609"/>
      <c r="H104" s="609"/>
      <c r="I104" s="609"/>
      <c r="J104" s="609"/>
      <c r="K104" s="609"/>
      <c r="L104" s="610"/>
      <c r="M104" s="47"/>
      <c r="N104" s="47"/>
      <c r="Q104" s="48"/>
      <c r="R104" s="48"/>
      <c r="S104" s="48"/>
      <c r="T104" s="47"/>
      <c r="U104" s="47"/>
      <c r="V104" s="47"/>
    </row>
    <row r="105" spans="1:22" x14ac:dyDescent="0.25">
      <c r="A105" s="7"/>
      <c r="B105" s="608"/>
      <c r="C105" s="609"/>
      <c r="D105" s="609"/>
      <c r="E105" s="609"/>
      <c r="F105" s="609"/>
      <c r="G105" s="609"/>
      <c r="H105" s="609"/>
      <c r="I105" s="609"/>
      <c r="J105" s="609"/>
      <c r="K105" s="609"/>
      <c r="L105" s="610"/>
      <c r="M105" s="47"/>
      <c r="N105" s="47"/>
      <c r="Q105" s="48"/>
      <c r="R105" s="48"/>
      <c r="S105" s="48"/>
      <c r="T105" s="47"/>
      <c r="U105" s="47"/>
      <c r="V105" s="47"/>
    </row>
    <row r="106" spans="1:22" x14ac:dyDescent="0.25">
      <c r="A106" s="7"/>
      <c r="B106" s="608"/>
      <c r="C106" s="609"/>
      <c r="D106" s="609"/>
      <c r="E106" s="609"/>
      <c r="F106" s="609"/>
      <c r="G106" s="609"/>
      <c r="H106" s="609"/>
      <c r="I106" s="609"/>
      <c r="J106" s="609"/>
      <c r="K106" s="609"/>
      <c r="L106" s="610"/>
      <c r="M106" s="47"/>
      <c r="N106" s="47"/>
      <c r="Q106" s="48"/>
      <c r="R106" s="48"/>
      <c r="S106" s="48"/>
      <c r="T106" s="47"/>
      <c r="U106" s="47"/>
      <c r="V106" s="47"/>
    </row>
    <row r="107" spans="1:22" x14ac:dyDescent="0.25">
      <c r="A107" s="7"/>
      <c r="B107" s="608"/>
      <c r="C107" s="609"/>
      <c r="D107" s="609"/>
      <c r="E107" s="609"/>
      <c r="F107" s="609"/>
      <c r="G107" s="609"/>
      <c r="H107" s="609"/>
      <c r="I107" s="609"/>
      <c r="J107" s="609"/>
      <c r="K107" s="609"/>
      <c r="L107" s="610"/>
      <c r="M107" s="47"/>
      <c r="N107" s="47"/>
      <c r="Q107" s="48"/>
      <c r="R107" s="48"/>
      <c r="S107" s="48"/>
      <c r="T107" s="47"/>
      <c r="U107" s="47"/>
      <c r="V107" s="47"/>
    </row>
    <row r="108" spans="1:22" x14ac:dyDescent="0.25">
      <c r="A108" s="7"/>
      <c r="B108" s="608"/>
      <c r="C108" s="609"/>
      <c r="D108" s="609"/>
      <c r="E108" s="609"/>
      <c r="F108" s="609"/>
      <c r="G108" s="609"/>
      <c r="H108" s="609"/>
      <c r="I108" s="609"/>
      <c r="J108" s="609"/>
      <c r="K108" s="609"/>
      <c r="L108" s="610"/>
      <c r="M108" s="47"/>
      <c r="N108" s="47"/>
      <c r="Q108" s="48"/>
      <c r="R108" s="48"/>
      <c r="S108" s="48"/>
      <c r="T108" s="47"/>
      <c r="U108" s="47"/>
      <c r="V108" s="47"/>
    </row>
    <row r="109" spans="1:22" s="55" customFormat="1" x14ac:dyDescent="0.25">
      <c r="A109" s="94"/>
      <c r="B109" s="608"/>
      <c r="C109" s="609"/>
      <c r="D109" s="609"/>
      <c r="E109" s="609"/>
      <c r="F109" s="609"/>
      <c r="G109" s="609"/>
      <c r="H109" s="609"/>
      <c r="I109" s="609"/>
      <c r="J109" s="609"/>
      <c r="K109" s="609"/>
      <c r="L109" s="610"/>
      <c r="N109" s="95"/>
      <c r="O109" s="62"/>
      <c r="P109" s="62"/>
    </row>
    <row r="110" spans="1:22" s="55" customFormat="1" x14ac:dyDescent="0.25">
      <c r="A110" s="94"/>
      <c r="B110" s="608"/>
      <c r="C110" s="609"/>
      <c r="D110" s="609"/>
      <c r="E110" s="609"/>
      <c r="F110" s="609"/>
      <c r="G110" s="609"/>
      <c r="H110" s="609"/>
      <c r="I110" s="609"/>
      <c r="J110" s="609"/>
      <c r="K110" s="609"/>
      <c r="L110" s="610"/>
      <c r="N110" s="95"/>
    </row>
    <row r="111" spans="1:22" s="55" customFormat="1" x14ac:dyDescent="0.25">
      <c r="A111" s="94"/>
      <c r="B111" s="608"/>
      <c r="C111" s="609"/>
      <c r="D111" s="609"/>
      <c r="E111" s="609"/>
      <c r="F111" s="609"/>
      <c r="G111" s="609"/>
      <c r="H111" s="609"/>
      <c r="I111" s="609"/>
      <c r="J111" s="609"/>
      <c r="K111" s="609"/>
      <c r="L111" s="610"/>
      <c r="N111" s="95"/>
      <c r="O111" s="62"/>
      <c r="P111" s="62"/>
    </row>
    <row r="112" spans="1:22" s="55" customFormat="1" x14ac:dyDescent="0.25">
      <c r="A112" s="94"/>
      <c r="B112" s="178"/>
      <c r="C112" s="179"/>
      <c r="D112" s="179"/>
      <c r="E112" s="179"/>
      <c r="F112" s="179"/>
      <c r="G112" s="179"/>
      <c r="H112" s="179"/>
      <c r="I112" s="179"/>
      <c r="J112" s="179"/>
      <c r="K112" s="179"/>
      <c r="L112" s="180"/>
      <c r="N112" s="95"/>
      <c r="O112" s="62"/>
      <c r="P112" s="62"/>
    </row>
    <row r="113" spans="1:16" s="55" customFormat="1" x14ac:dyDescent="0.25">
      <c r="A113" s="94"/>
      <c r="B113" s="4"/>
      <c r="C113" s="47"/>
      <c r="D113" s="47"/>
      <c r="E113" s="47"/>
      <c r="F113" s="47"/>
      <c r="G113" s="47"/>
      <c r="H113" s="47"/>
      <c r="I113" s="47"/>
      <c r="J113" s="47"/>
      <c r="K113" s="47"/>
      <c r="L113" s="47"/>
      <c r="N113" s="95"/>
      <c r="O113" s="211"/>
      <c r="P113" s="211"/>
    </row>
    <row r="115" spans="1:16" x14ac:dyDescent="0.25">
      <c r="O115" s="211"/>
      <c r="P115" s="211"/>
    </row>
  </sheetData>
  <sheetProtection algorithmName="SHA-512" hashValue="7puhQO1sqhSlzpRoZLOpm3k8uRcBoxSzQj+J5A27hTSkiSQSyOyfSqd55dXHBcbUWdSfw+eH9umJ/r4LPX2oZg==" saltValue="LHgKS0l/yskZSxFz0bZlzA==" spinCount="100000" sheet="1" objects="1" scenarios="1" selectLockedCells="1"/>
  <mergeCells count="113">
    <mergeCell ref="B12:L12"/>
    <mergeCell ref="B13:L14"/>
    <mergeCell ref="B15:L15"/>
    <mergeCell ref="B16:L16"/>
    <mergeCell ref="B17:L17"/>
    <mergeCell ref="B18:L18"/>
    <mergeCell ref="B4:L4"/>
    <mergeCell ref="B5:L5"/>
    <mergeCell ref="B6:L6"/>
    <mergeCell ref="B8:L8"/>
    <mergeCell ref="B9:L9"/>
    <mergeCell ref="B10:L10"/>
    <mergeCell ref="B29:K29"/>
    <mergeCell ref="B30:K30"/>
    <mergeCell ref="B31:C33"/>
    <mergeCell ref="D31:F31"/>
    <mergeCell ref="D32:F32"/>
    <mergeCell ref="D33:F33"/>
    <mergeCell ref="B20:L20"/>
    <mergeCell ref="B21:L21"/>
    <mergeCell ref="B23:F24"/>
    <mergeCell ref="G23:K24"/>
    <mergeCell ref="G27:G28"/>
    <mergeCell ref="H27:H28"/>
    <mergeCell ref="I27:I28"/>
    <mergeCell ref="J27:J28"/>
    <mergeCell ref="K27:K28"/>
    <mergeCell ref="B40:K40"/>
    <mergeCell ref="B41:K41"/>
    <mergeCell ref="B42:C44"/>
    <mergeCell ref="D42:F42"/>
    <mergeCell ref="D43:F43"/>
    <mergeCell ref="D44:F44"/>
    <mergeCell ref="B34:C36"/>
    <mergeCell ref="D34:F34"/>
    <mergeCell ref="D35:F35"/>
    <mergeCell ref="D36:F36"/>
    <mergeCell ref="B37:C39"/>
    <mergeCell ref="D37:F37"/>
    <mergeCell ref="D38:F38"/>
    <mergeCell ref="D39:F39"/>
    <mergeCell ref="B45:C47"/>
    <mergeCell ref="D45:F45"/>
    <mergeCell ref="D46:F46"/>
    <mergeCell ref="D47:F47"/>
    <mergeCell ref="B48:K48"/>
    <mergeCell ref="B49:C51"/>
    <mergeCell ref="D49:F49"/>
    <mergeCell ref="D50:F50"/>
    <mergeCell ref="D51:F51"/>
    <mergeCell ref="B52:C54"/>
    <mergeCell ref="D52:F52"/>
    <mergeCell ref="D53:F53"/>
    <mergeCell ref="D54:F54"/>
    <mergeCell ref="B55:K55"/>
    <mergeCell ref="B56:C58"/>
    <mergeCell ref="D56:F56"/>
    <mergeCell ref="D57:F57"/>
    <mergeCell ref="D58:F58"/>
    <mergeCell ref="B62:K62"/>
    <mergeCell ref="B63:K63"/>
    <mergeCell ref="B64:C66"/>
    <mergeCell ref="D64:F64"/>
    <mergeCell ref="D65:F65"/>
    <mergeCell ref="D66:F66"/>
    <mergeCell ref="G60:G61"/>
    <mergeCell ref="H60:H61"/>
    <mergeCell ref="I60:I61"/>
    <mergeCell ref="J60:J61"/>
    <mergeCell ref="K60:K61"/>
    <mergeCell ref="B73:K73"/>
    <mergeCell ref="B74:K74"/>
    <mergeCell ref="B75:C77"/>
    <mergeCell ref="D75:F75"/>
    <mergeCell ref="D76:F76"/>
    <mergeCell ref="D77:F77"/>
    <mergeCell ref="B67:C69"/>
    <mergeCell ref="D67:F67"/>
    <mergeCell ref="D68:F68"/>
    <mergeCell ref="D69:F69"/>
    <mergeCell ref="B70:C72"/>
    <mergeCell ref="D70:F70"/>
    <mergeCell ref="D71:F71"/>
    <mergeCell ref="D72:F72"/>
    <mergeCell ref="B78:C80"/>
    <mergeCell ref="D78:F78"/>
    <mergeCell ref="D79:F79"/>
    <mergeCell ref="D80:F80"/>
    <mergeCell ref="B81:K81"/>
    <mergeCell ref="B82:C84"/>
    <mergeCell ref="D82:F82"/>
    <mergeCell ref="D83:F83"/>
    <mergeCell ref="D84:F84"/>
    <mergeCell ref="B85:C87"/>
    <mergeCell ref="D85:F85"/>
    <mergeCell ref="D86:F86"/>
    <mergeCell ref="D87:F87"/>
    <mergeCell ref="B88:K88"/>
    <mergeCell ref="B89:C91"/>
    <mergeCell ref="D89:F89"/>
    <mergeCell ref="D90:F90"/>
    <mergeCell ref="D91:F91"/>
    <mergeCell ref="B102:L102"/>
    <mergeCell ref="B104:L111"/>
    <mergeCell ref="B93:L93"/>
    <mergeCell ref="B95:L95"/>
    <mergeCell ref="B96:L96"/>
    <mergeCell ref="B97:L97"/>
    <mergeCell ref="D98:D99"/>
    <mergeCell ref="E98:E99"/>
    <mergeCell ref="F98:F99"/>
    <mergeCell ref="G98:G99"/>
    <mergeCell ref="H98:H99"/>
  </mergeCells>
  <dataValidations count="3">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1:K32 G42:K43 G45:K46 D100:H100 G34:K35 G37:K38 G49:K50 G52:K53 G64:K65 G75:K76 G78:K79 G67:K68 G70:K71 G82:K83 G85:K86" xr:uid="{BF9DA812-BD4A-4AE9-BC4B-0AEA150F1767}">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56:K58 G44:K44 G39:K39 G33:K33 G36:K36 G47:K47 G51:K51 G54:K54 G89:K91 G77:K77 G72:K72 G66:K66 G69:K69 G80:K80 G84:K84 G87:K87 F92:J92 F59:J59" xr:uid="{B47F1551-1902-48FD-9726-74ABCDBE7DC6}">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97 B104:B108" xr:uid="{9EE22499-1133-41E0-AAEA-E4BDB278185C}">
      <formula1>1001</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8" min="1"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7FE36-355A-4866-B8B6-D0C4AF1A9D50}">
  <sheetPr>
    <tabColor rgb="FF92D050"/>
    <pageSetUpPr fitToPage="1"/>
  </sheetPr>
  <dimension ref="A1:V115"/>
  <sheetViews>
    <sheetView showGridLines="0" zoomScaleNormal="100" zoomScaleSheetLayoutView="55" workbookViewId="0"/>
  </sheetViews>
  <sheetFormatPr defaultColWidth="9.42578125" defaultRowHeight="14.25" x14ac:dyDescent="0.25"/>
  <cols>
    <col min="1" max="1" width="1.5703125" style="8" customWidth="1"/>
    <col min="2" max="12" width="14.5703125" style="1" customWidth="1"/>
    <col min="13" max="13" width="14.5703125" style="9" customWidth="1"/>
    <col min="14" max="14" width="14.5703125" style="62" customWidth="1"/>
    <col min="15" max="16" width="14.5703125" style="62" hidden="1" customWidth="1"/>
    <col min="17" max="18" width="9.42578125" style="62" customWidth="1"/>
    <col min="19" max="16384" width="9.42578125" style="62"/>
  </cols>
  <sheetData>
    <row r="1" spans="1:16" x14ac:dyDescent="0.25">
      <c r="O1" s="62" t="s">
        <v>312</v>
      </c>
      <c r="P1" s="62" t="s">
        <v>312</v>
      </c>
    </row>
    <row r="2" spans="1:16" x14ac:dyDescent="0.25">
      <c r="B2" s="11" t="str">
        <f>Pro!B2</f>
        <v>PROTÉGÉ</v>
      </c>
      <c r="C2" s="11"/>
      <c r="O2" s="211" t="s">
        <v>68</v>
      </c>
      <c r="P2" s="211" t="s">
        <v>81</v>
      </c>
    </row>
    <row r="3" spans="1:16" x14ac:dyDescent="0.25">
      <c r="B3" s="13"/>
      <c r="C3" s="13"/>
      <c r="O3" s="2"/>
      <c r="P3" s="2"/>
    </row>
    <row r="4" spans="1:16" s="2" customFormat="1" x14ac:dyDescent="0.25">
      <c r="A4" s="4"/>
      <c r="B4" s="383" t="str">
        <f>Info!B4</f>
        <v>QUESTIONNAIRE À L'INTENTION DES IMPORTATEURS</v>
      </c>
      <c r="C4" s="383"/>
      <c r="D4" s="383"/>
      <c r="E4" s="383"/>
      <c r="F4" s="383"/>
      <c r="G4" s="383"/>
      <c r="H4" s="383"/>
      <c r="I4" s="383"/>
      <c r="J4" s="383"/>
      <c r="K4" s="383"/>
      <c r="L4" s="383"/>
      <c r="M4" s="23"/>
      <c r="N4" s="23"/>
      <c r="O4" s="21"/>
      <c r="P4" s="21"/>
    </row>
    <row r="5" spans="1:16" s="2" customFormat="1" x14ac:dyDescent="0.25">
      <c r="A5" s="4"/>
      <c r="B5" s="383" t="str">
        <f>Info!B5</f>
        <v>RR-2025-007</v>
      </c>
      <c r="C5" s="383"/>
      <c r="D5" s="383"/>
      <c r="E5" s="383"/>
      <c r="F5" s="383"/>
      <c r="G5" s="383"/>
      <c r="H5" s="383"/>
      <c r="I5" s="383"/>
      <c r="J5" s="383"/>
      <c r="K5" s="383"/>
      <c r="L5" s="383"/>
      <c r="M5" s="23"/>
      <c r="N5" s="23"/>
      <c r="O5" s="21"/>
      <c r="P5" s="21"/>
    </row>
    <row r="6" spans="1:16" s="6" customFormat="1" x14ac:dyDescent="0.25">
      <c r="A6" s="4"/>
      <c r="B6" s="383" t="str">
        <f>Info!B6</f>
        <v>TÔLES FORTES</v>
      </c>
      <c r="C6" s="383"/>
      <c r="D6" s="383"/>
      <c r="E6" s="383"/>
      <c r="F6" s="383"/>
      <c r="G6" s="383"/>
      <c r="H6" s="383"/>
      <c r="I6" s="383"/>
      <c r="J6" s="383"/>
      <c r="K6" s="383"/>
      <c r="L6" s="383"/>
      <c r="M6" s="21"/>
      <c r="N6" s="21"/>
      <c r="O6" s="16"/>
      <c r="P6" s="16"/>
    </row>
    <row r="7" spans="1:16" s="6" customFormat="1" x14ac:dyDescent="0.25">
      <c r="A7" s="4"/>
      <c r="B7" s="243"/>
      <c r="C7" s="243"/>
      <c r="D7" s="243"/>
      <c r="E7" s="243"/>
      <c r="F7" s="243"/>
      <c r="G7" s="243"/>
      <c r="H7" s="243"/>
      <c r="I7" s="243"/>
      <c r="J7" s="243"/>
      <c r="K7" s="243"/>
      <c r="L7" s="243"/>
      <c r="M7" s="21"/>
      <c r="N7" s="21"/>
      <c r="O7" s="16"/>
      <c r="P7" s="16"/>
    </row>
    <row r="8" spans="1:16" s="6" customFormat="1" x14ac:dyDescent="0.25">
      <c r="A8" s="4"/>
      <c r="B8" s="538" t="str">
        <f>Pro!B8</f>
        <v>Les questions suivantes font référence aux marchandises comme définies dans la description du produit de l'onglet Intro.</v>
      </c>
      <c r="C8" s="538"/>
      <c r="D8" s="538"/>
      <c r="E8" s="538"/>
      <c r="F8" s="538"/>
      <c r="G8" s="538"/>
      <c r="H8" s="538"/>
      <c r="I8" s="538"/>
      <c r="J8" s="538"/>
      <c r="K8" s="538"/>
      <c r="L8" s="538"/>
      <c r="M8" s="21"/>
      <c r="N8" s="21"/>
      <c r="O8" s="22"/>
    </row>
    <row r="9" spans="1:16" s="6" customFormat="1" x14ac:dyDescent="0.25">
      <c r="A9" s="4"/>
      <c r="B9" s="538" t="str">
        <f>Pro!B9</f>
        <v>Des informations sur le produit et un glossaire de termes sont disponibles dans l'onglet Info.</v>
      </c>
      <c r="C9" s="538"/>
      <c r="D9" s="538"/>
      <c r="E9" s="538"/>
      <c r="F9" s="538"/>
      <c r="G9" s="538"/>
      <c r="H9" s="538"/>
      <c r="I9" s="538"/>
      <c r="J9" s="538"/>
      <c r="K9" s="538"/>
      <c r="L9" s="538"/>
      <c r="M9" s="21"/>
      <c r="N9" s="21"/>
      <c r="O9" s="16"/>
    </row>
    <row r="10" spans="1:16" s="6" customFormat="1" x14ac:dyDescent="0.25">
      <c r="A10" s="4"/>
      <c r="B10" s="538" t="str">
        <f>Pro!B10</f>
        <v>Utilisez l'onglet AddPro si vous avez besoin de plus d'espace.</v>
      </c>
      <c r="C10" s="538"/>
      <c r="D10" s="538"/>
      <c r="E10" s="538"/>
      <c r="F10" s="538"/>
      <c r="G10" s="538"/>
      <c r="H10" s="538"/>
      <c r="I10" s="538"/>
      <c r="J10" s="538"/>
      <c r="K10" s="538"/>
      <c r="L10" s="538"/>
      <c r="M10" s="21"/>
      <c r="N10" s="21"/>
      <c r="O10" s="16"/>
      <c r="P10" s="16"/>
    </row>
    <row r="11" spans="1:16" s="6" customFormat="1" x14ac:dyDescent="0.25">
      <c r="A11" s="4"/>
      <c r="B11" s="244"/>
      <c r="C11" s="244"/>
      <c r="D11" s="20"/>
      <c r="E11" s="20"/>
      <c r="F11" s="20"/>
      <c r="G11" s="20"/>
      <c r="H11" s="20"/>
      <c r="I11" s="20"/>
      <c r="J11" s="20"/>
      <c r="K11" s="20"/>
      <c r="L11" s="20"/>
      <c r="M11" s="21"/>
      <c r="N11" s="21"/>
      <c r="O11" s="16"/>
      <c r="P11" s="16"/>
    </row>
    <row r="12" spans="1:16" s="6" customFormat="1" x14ac:dyDescent="0.25">
      <c r="A12" s="4"/>
      <c r="B12" s="538" t="str">
        <f>Pro!B12</f>
        <v>Pour les questions de cet onglet, notez ce qui suit :</v>
      </c>
      <c r="C12" s="538"/>
      <c r="D12" s="538"/>
      <c r="E12" s="538"/>
      <c r="F12" s="538"/>
      <c r="G12" s="538"/>
      <c r="H12" s="538"/>
      <c r="I12" s="538"/>
      <c r="J12" s="538"/>
      <c r="K12" s="538"/>
      <c r="L12" s="538"/>
      <c r="M12" s="21"/>
      <c r="N12" s="21"/>
      <c r="O12" s="16"/>
      <c r="P12" s="16"/>
    </row>
    <row r="13" spans="1:16" s="6" customFormat="1" ht="14.1" customHeight="1" x14ac:dyDescent="0.25">
      <c r="A13" s="4"/>
      <c r="B13" s="577" t="str">
        <f>Pro!B13</f>
        <v xml:space="preserve">• Veuillez indiquer seulement les ventes effectuées à partir des importations de votre entreprise. Les ventes de marchandises achetées auprès de producteurs canadiens doivent être exclues. </v>
      </c>
      <c r="C13" s="577"/>
      <c r="D13" s="577"/>
      <c r="E13" s="577"/>
      <c r="F13" s="577"/>
      <c r="G13" s="577"/>
      <c r="H13" s="577"/>
      <c r="I13" s="577"/>
      <c r="J13" s="577"/>
      <c r="K13" s="577"/>
      <c r="L13" s="577"/>
      <c r="M13" s="21"/>
      <c r="N13" s="21"/>
      <c r="O13" s="16"/>
      <c r="P13" s="16"/>
    </row>
    <row r="14" spans="1:16" s="6" customFormat="1" x14ac:dyDescent="0.25">
      <c r="A14" s="4"/>
      <c r="B14" s="577"/>
      <c r="C14" s="577"/>
      <c r="D14" s="577"/>
      <c r="E14" s="577"/>
      <c r="F14" s="577"/>
      <c r="G14" s="577"/>
      <c r="H14" s="577"/>
      <c r="I14" s="577"/>
      <c r="J14" s="577"/>
      <c r="K14" s="577"/>
      <c r="L14" s="577"/>
      <c r="M14" s="21"/>
      <c r="N14" s="21"/>
      <c r="O14" s="16"/>
      <c r="P14" s="16"/>
    </row>
    <row r="15" spans="1:16" s="6" customFormat="1" x14ac:dyDescent="0.25">
      <c r="A15" s="4"/>
      <c r="B15" s="538" t="str">
        <f>Pro!B15</f>
        <v>• Déclarez toutes les ventes aux entreprises associées canadiennes et étrangères.</v>
      </c>
      <c r="C15" s="538"/>
      <c r="D15" s="538"/>
      <c r="E15" s="538"/>
      <c r="F15" s="538"/>
      <c r="G15" s="538"/>
      <c r="H15" s="538"/>
      <c r="I15" s="538"/>
      <c r="J15" s="538"/>
      <c r="K15" s="538"/>
      <c r="L15" s="538"/>
      <c r="M15" s="21"/>
      <c r="N15" s="21"/>
      <c r="O15" s="16"/>
      <c r="P15" s="16"/>
    </row>
    <row r="16" spans="1:16" s="6" customFormat="1" x14ac:dyDescent="0.25">
      <c r="A16" s="4"/>
      <c r="B16" s="538" t="str">
        <f>Pro!B16</f>
        <v>• Déclarez toutes les ventes à compter de la date de l’expédition au client ou à son entrepôt.</v>
      </c>
      <c r="C16" s="538"/>
      <c r="D16" s="538"/>
      <c r="E16" s="538"/>
      <c r="F16" s="538"/>
      <c r="G16" s="538"/>
      <c r="H16" s="538"/>
      <c r="I16" s="538"/>
      <c r="J16" s="538"/>
      <c r="K16" s="538"/>
      <c r="L16" s="538"/>
      <c r="M16" s="21"/>
      <c r="N16" s="21"/>
      <c r="O16" s="16"/>
      <c r="P16" s="16"/>
    </row>
    <row r="17" spans="1:16" s="6" customFormat="1" x14ac:dyDescent="0.25">
      <c r="A17" s="4"/>
      <c r="B17" s="538" t="str">
        <f>Pro!B17</f>
        <v>• Déclarez toutes les valeurs en dollars canadiens.</v>
      </c>
      <c r="C17" s="538"/>
      <c r="D17" s="538"/>
      <c r="E17" s="538"/>
      <c r="F17" s="538"/>
      <c r="G17" s="538"/>
      <c r="H17" s="538"/>
      <c r="I17" s="538"/>
      <c r="J17" s="538"/>
      <c r="K17" s="538"/>
      <c r="L17" s="538"/>
      <c r="M17" s="21"/>
      <c r="N17" s="21"/>
      <c r="O17" s="16"/>
      <c r="P17" s="16"/>
    </row>
    <row r="18" spans="1:16" s="6" customFormat="1" x14ac:dyDescent="0.25">
      <c r="A18" s="27"/>
      <c r="B18" s="538" t="str">
        <f>IF(Intro!$G$21="English",O18,P18)</f>
        <v>• Si votre entreprise est un utilisateur final ou un détaillant, elle n’a pas besoin de déclarer ses ventes d’importations ou ses stocks d’importations.</v>
      </c>
      <c r="C18" s="538"/>
      <c r="D18" s="538"/>
      <c r="E18" s="538"/>
      <c r="F18" s="538"/>
      <c r="G18" s="538"/>
      <c r="H18" s="538"/>
      <c r="I18" s="538"/>
      <c r="J18" s="538"/>
      <c r="K18" s="538"/>
      <c r="L18" s="538"/>
      <c r="M18" s="21"/>
      <c r="N18" s="21"/>
      <c r="O18" s="16" t="s">
        <v>246</v>
      </c>
      <c r="P18" s="16" t="s">
        <v>247</v>
      </c>
    </row>
    <row r="19" spans="1:16" s="6" customFormat="1" x14ac:dyDescent="0.25">
      <c r="A19" s="4"/>
      <c r="B19" s="15"/>
      <c r="C19" s="15"/>
      <c r="D19" s="3"/>
      <c r="E19" s="3"/>
      <c r="F19" s="3"/>
      <c r="G19" s="3"/>
      <c r="H19" s="3"/>
      <c r="I19" s="3"/>
      <c r="J19" s="3"/>
      <c r="K19" s="3"/>
      <c r="L19" s="3"/>
      <c r="O19" s="16"/>
      <c r="P19" s="16"/>
    </row>
    <row r="20" spans="1:16" x14ac:dyDescent="0.25">
      <c r="A20" s="7"/>
      <c r="B20" s="415" t="str">
        <f>IF(Intro!$G$21="English",O20,P20)</f>
        <v>IMPORTATIONS ET STOCKS</v>
      </c>
      <c r="C20" s="416"/>
      <c r="D20" s="416"/>
      <c r="E20" s="416"/>
      <c r="F20" s="416"/>
      <c r="G20" s="416"/>
      <c r="H20" s="416"/>
      <c r="I20" s="416"/>
      <c r="J20" s="416"/>
      <c r="K20" s="416"/>
      <c r="L20" s="417"/>
      <c r="M20" s="62"/>
      <c r="O20" s="62" t="s">
        <v>248</v>
      </c>
      <c r="P20" s="62" t="s">
        <v>249</v>
      </c>
    </row>
    <row r="21" spans="1:16" x14ac:dyDescent="0.25">
      <c r="A21" s="7"/>
      <c r="B21" s="534" t="s">
        <v>12</v>
      </c>
      <c r="C21" s="535"/>
      <c r="D21" s="535"/>
      <c r="E21" s="535"/>
      <c r="F21" s="535"/>
      <c r="G21" s="535"/>
      <c r="H21" s="535"/>
      <c r="I21" s="535"/>
      <c r="J21" s="535"/>
      <c r="K21" s="535"/>
      <c r="L21" s="536"/>
      <c r="M21" s="62"/>
    </row>
    <row r="22" spans="1:16" x14ac:dyDescent="0.25">
      <c r="A22" s="7"/>
      <c r="B22" s="17"/>
      <c r="C22" s="28"/>
      <c r="D22" s="29"/>
      <c r="E22" s="29"/>
      <c r="F22" s="29"/>
      <c r="G22" s="29"/>
      <c r="H22" s="29"/>
      <c r="I22" s="29"/>
      <c r="J22" s="29"/>
      <c r="K22" s="29"/>
      <c r="L22" s="18"/>
      <c r="M22" s="62"/>
    </row>
    <row r="23" spans="1:16" ht="15.75" customHeight="1" x14ac:dyDescent="0.25">
      <c r="A23" s="7"/>
      <c r="B23" s="421" t="str">
        <f>IF(Intro!$G$21="English",O23,P23)</f>
        <v xml:space="preserve">Indiquez les importations et les ventes de marchandises de votre entreprise originaires de : </v>
      </c>
      <c r="C23" s="422"/>
      <c r="D23" s="422"/>
      <c r="E23" s="422"/>
      <c r="F23" s="422"/>
      <c r="G23" s="441" t="str">
        <f>IF(Intro!$G$21="English",Variables!B35,Variables!C35)</f>
        <v>France</v>
      </c>
      <c r="H23" s="442"/>
      <c r="I23" s="442"/>
      <c r="J23" s="442"/>
      <c r="K23" s="443"/>
      <c r="L23" s="18"/>
      <c r="M23" s="62"/>
      <c r="O23" s="62" t="s">
        <v>447</v>
      </c>
      <c r="P23" s="62" t="s">
        <v>448</v>
      </c>
    </row>
    <row r="24" spans="1:16" ht="15.75" customHeight="1" x14ac:dyDescent="0.25">
      <c r="A24" s="7"/>
      <c r="B24" s="421"/>
      <c r="C24" s="422"/>
      <c r="D24" s="422"/>
      <c r="E24" s="422"/>
      <c r="F24" s="422"/>
      <c r="G24" s="444"/>
      <c r="H24" s="445"/>
      <c r="I24" s="445"/>
      <c r="J24" s="445"/>
      <c r="K24" s="446"/>
      <c r="L24" s="18"/>
      <c r="M24" s="62"/>
    </row>
    <row r="25" spans="1:16" x14ac:dyDescent="0.25">
      <c r="A25" s="7"/>
      <c r="B25" s="167"/>
      <c r="C25" s="168"/>
      <c r="D25" s="169"/>
      <c r="E25" s="169"/>
      <c r="F25" s="169"/>
      <c r="G25" s="169"/>
      <c r="H25" s="169"/>
      <c r="I25" s="169"/>
      <c r="J25" s="169"/>
      <c r="K25" s="169"/>
      <c r="L25" s="18"/>
      <c r="M25" s="62"/>
    </row>
    <row r="26" spans="1:16" x14ac:dyDescent="0.25">
      <c r="A26" s="7"/>
      <c r="B26" s="170"/>
      <c r="C26" s="168"/>
      <c r="D26" s="169"/>
      <c r="E26" s="169"/>
      <c r="F26" s="169"/>
      <c r="G26" s="169"/>
      <c r="H26" s="169"/>
      <c r="I26" s="169"/>
      <c r="J26" s="169"/>
      <c r="K26" s="169"/>
      <c r="L26" s="18"/>
      <c r="M26" s="62"/>
      <c r="O26" s="19"/>
    </row>
    <row r="27" spans="1:16" x14ac:dyDescent="0.25">
      <c r="A27" s="7"/>
      <c r="B27" s="241"/>
      <c r="E27" s="28"/>
      <c r="F27" s="62"/>
      <c r="G27" s="602">
        <f>Variables!$B$6</f>
        <v>2023</v>
      </c>
      <c r="H27" s="602">
        <f>G27+1</f>
        <v>2024</v>
      </c>
      <c r="I27" s="602">
        <f>H27+1</f>
        <v>2025</v>
      </c>
      <c r="J27" s="602" t="str">
        <f>IF(Intro!$G$21="English",Variables!B9,Variables!C9)</f>
        <v>janv-mars 2025</v>
      </c>
      <c r="K27" s="602" t="str">
        <f>IF(Intro!$G$21="English",Variables!B10,Variables!C10)</f>
        <v>janv-mars 2026</v>
      </c>
      <c r="L27" s="88"/>
      <c r="M27" s="62"/>
      <c r="O27" s="19"/>
    </row>
    <row r="28" spans="1:16" x14ac:dyDescent="0.25">
      <c r="A28" s="7"/>
      <c r="B28" s="241"/>
      <c r="E28" s="28"/>
      <c r="F28" s="62"/>
      <c r="G28" s="603"/>
      <c r="H28" s="604"/>
      <c r="I28" s="604"/>
      <c r="J28" s="604"/>
      <c r="K28" s="604"/>
      <c r="L28" s="88"/>
      <c r="M28" s="62"/>
      <c r="O28" s="25"/>
      <c r="P28" s="211"/>
    </row>
    <row r="29" spans="1:16" ht="14.25" customHeight="1" x14ac:dyDescent="0.25">
      <c r="A29" s="7"/>
      <c r="B29" s="600" t="str">
        <f>IF(Intro!$G$21="English",O29,P29)</f>
        <v>TÔLES EN FEUILLES</v>
      </c>
      <c r="C29" s="601"/>
      <c r="D29" s="601"/>
      <c r="E29" s="601"/>
      <c r="F29" s="601"/>
      <c r="G29" s="601"/>
      <c r="H29" s="601"/>
      <c r="I29" s="601"/>
      <c r="J29" s="601"/>
      <c r="K29" s="601"/>
      <c r="L29" s="88"/>
      <c r="M29" s="62"/>
      <c r="O29" s="205" t="s">
        <v>390</v>
      </c>
      <c r="P29" s="205" t="s">
        <v>391</v>
      </c>
    </row>
    <row r="30" spans="1:16" ht="14.25" customHeight="1" x14ac:dyDescent="0.25">
      <c r="A30" s="7"/>
      <c r="B30" s="591" t="str">
        <f>IF(Intro!$G$21="English",O30,P30)</f>
        <v>Importations au Canada</v>
      </c>
      <c r="C30" s="592"/>
      <c r="D30" s="592"/>
      <c r="E30" s="592"/>
      <c r="F30" s="592"/>
      <c r="G30" s="592"/>
      <c r="H30" s="592"/>
      <c r="I30" s="592"/>
      <c r="J30" s="592"/>
      <c r="K30" s="592"/>
      <c r="L30" s="88"/>
      <c r="M30" s="62"/>
      <c r="O30" s="25" t="s">
        <v>171</v>
      </c>
      <c r="P30" s="211" t="s">
        <v>195</v>
      </c>
    </row>
    <row r="31" spans="1:16" x14ac:dyDescent="0.25">
      <c r="A31" s="7"/>
      <c r="B31" s="593" t="str">
        <f>IF(Intro!$G$21="English",O31,P31)</f>
        <v>Marchandises de premier choix</v>
      </c>
      <c r="C31" s="475"/>
      <c r="D31" s="586" t="str">
        <f>IF(Intro!$G$21="English",Variables!B23,Variables!C23)</f>
        <v>tonnes</v>
      </c>
      <c r="E31" s="586"/>
      <c r="F31" s="586"/>
      <c r="G31" s="153"/>
      <c r="H31" s="153"/>
      <c r="I31" s="153"/>
      <c r="J31" s="153"/>
      <c r="K31" s="153"/>
      <c r="L31" s="88"/>
      <c r="M31" s="62"/>
      <c r="O31" s="228" t="s">
        <v>413</v>
      </c>
      <c r="P31" s="211" t="s">
        <v>414</v>
      </c>
    </row>
    <row r="32" spans="1:16" x14ac:dyDescent="0.25">
      <c r="A32" s="7"/>
      <c r="B32" s="593"/>
      <c r="C32" s="475"/>
      <c r="D32" s="586" t="str">
        <f>IF(Intro!$G$21="English",O32,P32)</f>
        <v>valeur d'achat nette rendue (CAD)</v>
      </c>
      <c r="E32" s="586"/>
      <c r="F32" s="586"/>
      <c r="G32" s="153"/>
      <c r="H32" s="153"/>
      <c r="I32" s="153"/>
      <c r="J32" s="153"/>
      <c r="K32" s="153"/>
      <c r="L32" s="88"/>
      <c r="M32" s="62"/>
      <c r="O32" s="86" t="s">
        <v>256</v>
      </c>
      <c r="P32" s="62" t="s">
        <v>257</v>
      </c>
    </row>
    <row r="33" spans="1:16" x14ac:dyDescent="0.25">
      <c r="A33" s="7"/>
      <c r="B33" s="593"/>
      <c r="C33" s="475"/>
      <c r="D33" s="586" t="str">
        <f>IF(Intro!$G$21="English","$ / "&amp;Variables!B24,"$ / "&amp;Variables!C24)</f>
        <v>$ / tonne</v>
      </c>
      <c r="E33" s="586"/>
      <c r="F33" s="586"/>
      <c r="G33" s="102" t="str">
        <f>IF(G31=0,"-",G32/G31)</f>
        <v>-</v>
      </c>
      <c r="H33" s="102" t="str">
        <f>IF(H31=0,"-",H32/H31)</f>
        <v>-</v>
      </c>
      <c r="I33" s="102" t="str">
        <f>IF(I31=0,"-",I32/I31)</f>
        <v>-</v>
      </c>
      <c r="J33" s="102" t="str">
        <f>IF(J31=0,"-",J32/J31)</f>
        <v>-</v>
      </c>
      <c r="K33" s="102" t="str">
        <f>IF(K31=0,"-",K32/K31)</f>
        <v>-</v>
      </c>
      <c r="L33" s="88"/>
      <c r="M33" s="62"/>
    </row>
    <row r="34" spans="1:16" x14ac:dyDescent="0.25">
      <c r="A34" s="7"/>
      <c r="B34" s="593" t="str">
        <f>IF(Intro!$G$21="English",O34,P34)</f>
        <v>Marchandises de second choix</v>
      </c>
      <c r="C34" s="475"/>
      <c r="D34" s="586" t="str">
        <f>IF(Intro!$G$21="English",Variables!B23,Variables!C23)</f>
        <v>tonnes</v>
      </c>
      <c r="E34" s="586"/>
      <c r="F34" s="586"/>
      <c r="G34" s="153"/>
      <c r="H34" s="153"/>
      <c r="I34" s="153"/>
      <c r="J34" s="153"/>
      <c r="K34" s="153"/>
      <c r="L34" s="88"/>
      <c r="M34" s="62"/>
      <c r="O34" s="228" t="s">
        <v>394</v>
      </c>
      <c r="P34" s="211" t="s">
        <v>427</v>
      </c>
    </row>
    <row r="35" spans="1:16" x14ac:dyDescent="0.25">
      <c r="A35" s="7"/>
      <c r="B35" s="593"/>
      <c r="C35" s="475"/>
      <c r="D35" s="586" t="str">
        <f>IF(Intro!$G$21="English",O35,P35)</f>
        <v>valeur d'achat nette rendue (CAD)</v>
      </c>
      <c r="E35" s="586"/>
      <c r="F35" s="586"/>
      <c r="G35" s="153"/>
      <c r="H35" s="153"/>
      <c r="I35" s="153"/>
      <c r="J35" s="153"/>
      <c r="K35" s="153"/>
      <c r="L35" s="88"/>
      <c r="M35" s="62"/>
      <c r="O35" s="86" t="s">
        <v>256</v>
      </c>
      <c r="P35" s="62" t="s">
        <v>257</v>
      </c>
    </row>
    <row r="36" spans="1:16" x14ac:dyDescent="0.25">
      <c r="A36" s="7"/>
      <c r="B36" s="594"/>
      <c r="C36" s="595"/>
      <c r="D36" s="596" t="str">
        <f>IF(Intro!$G$21="English","$ / "&amp;Variables!B24,"$ / "&amp;Variables!C24)</f>
        <v>$ / tonne</v>
      </c>
      <c r="E36" s="596"/>
      <c r="F36" s="596"/>
      <c r="G36" s="227" t="str">
        <f>IF(G34=0,"-",G35/G34)</f>
        <v>-</v>
      </c>
      <c r="H36" s="227" t="str">
        <f>IF(H34=0,"-",H35/H34)</f>
        <v>-</v>
      </c>
      <c r="I36" s="227" t="str">
        <f>IF(I34=0,"-",I35/I34)</f>
        <v>-</v>
      </c>
      <c r="J36" s="227" t="str">
        <f>IF(J34=0,"-",J35/J34)</f>
        <v>-</v>
      </c>
      <c r="K36" s="227" t="str">
        <f>IF(K34=0,"-",K35/K34)</f>
        <v>-</v>
      </c>
      <c r="L36" s="88"/>
      <c r="M36" s="62"/>
    </row>
    <row r="37" spans="1:16" x14ac:dyDescent="0.25">
      <c r="A37" s="7"/>
      <c r="B37" s="597" t="str">
        <f>IF(Intro!$G$21="English",O37,P37)</f>
        <v>Total d'importations</v>
      </c>
      <c r="C37" s="598"/>
      <c r="D37" s="599" t="str">
        <f>IF(Intro!$G$21="English",Variables!B23,Variables!C23)</f>
        <v>tonnes</v>
      </c>
      <c r="E37" s="599"/>
      <c r="F37" s="599"/>
      <c r="G37" s="155">
        <f>G31+G34</f>
        <v>0</v>
      </c>
      <c r="H37" s="155">
        <f t="shared" ref="H37:K38" si="0">H31+H34</f>
        <v>0</v>
      </c>
      <c r="I37" s="155">
        <f t="shared" si="0"/>
        <v>0</v>
      </c>
      <c r="J37" s="155">
        <f t="shared" si="0"/>
        <v>0</v>
      </c>
      <c r="K37" s="155">
        <f t="shared" si="0"/>
        <v>0</v>
      </c>
      <c r="L37" s="88"/>
      <c r="M37" s="62"/>
      <c r="O37" s="72" t="s">
        <v>415</v>
      </c>
      <c r="P37" s="72" t="s">
        <v>416</v>
      </c>
    </row>
    <row r="38" spans="1:16" x14ac:dyDescent="0.25">
      <c r="A38" s="7"/>
      <c r="B38" s="593"/>
      <c r="C38" s="475"/>
      <c r="D38" s="586" t="str">
        <f>IF(Intro!$G$21="English",O38,P38)</f>
        <v>valeur d'achat nette rendue (CAD)</v>
      </c>
      <c r="E38" s="586"/>
      <c r="F38" s="586"/>
      <c r="G38" s="156">
        <f>G32+G35</f>
        <v>0</v>
      </c>
      <c r="H38" s="156">
        <f t="shared" si="0"/>
        <v>0</v>
      </c>
      <c r="I38" s="156">
        <f t="shared" si="0"/>
        <v>0</v>
      </c>
      <c r="J38" s="156">
        <f t="shared" si="0"/>
        <v>0</v>
      </c>
      <c r="K38" s="156">
        <f t="shared" si="0"/>
        <v>0</v>
      </c>
      <c r="L38" s="88"/>
      <c r="M38" s="62"/>
      <c r="O38" s="86" t="s">
        <v>256</v>
      </c>
      <c r="P38" s="62" t="s">
        <v>257</v>
      </c>
    </row>
    <row r="39" spans="1:16" x14ac:dyDescent="0.25">
      <c r="A39" s="7"/>
      <c r="B39" s="593"/>
      <c r="C39" s="475"/>
      <c r="D39" s="586" t="str">
        <f>IF(Intro!$G$21="English","$ / "&amp;Variables!B24,"$ / "&amp;Variables!C24)</f>
        <v>$ / tonne</v>
      </c>
      <c r="E39" s="586"/>
      <c r="F39" s="586"/>
      <c r="G39" s="102" t="str">
        <f>IF(G37=0,"-",G38/G37)</f>
        <v>-</v>
      </c>
      <c r="H39" s="102" t="str">
        <f>IF(H37=0,"-",H38/H37)</f>
        <v>-</v>
      </c>
      <c r="I39" s="102" t="str">
        <f>IF(I37=0,"-",I38/I37)</f>
        <v>-</v>
      </c>
      <c r="J39" s="102" t="str">
        <f>IF(J37=0,"-",J38/J37)</f>
        <v>-</v>
      </c>
      <c r="K39" s="102" t="str">
        <f>IF(K37=0,"-",K38/K37)</f>
        <v>-</v>
      </c>
      <c r="L39" s="88"/>
      <c r="M39" s="62"/>
    </row>
    <row r="40" spans="1:16" x14ac:dyDescent="0.25">
      <c r="A40" s="7"/>
      <c r="B40" s="591" t="str">
        <f>IF(Intro!$G$21="English",O40,P40)</f>
        <v>Ventes des importations au Canada</v>
      </c>
      <c r="C40" s="592"/>
      <c r="D40" s="592"/>
      <c r="E40" s="592"/>
      <c r="F40" s="592"/>
      <c r="G40" s="592"/>
      <c r="H40" s="592"/>
      <c r="I40" s="592"/>
      <c r="J40" s="592"/>
      <c r="K40" s="592"/>
      <c r="L40" s="88"/>
      <c r="M40" s="62"/>
      <c r="O40" s="228" t="s">
        <v>392</v>
      </c>
      <c r="P40" s="211" t="s">
        <v>393</v>
      </c>
    </row>
    <row r="41" spans="1:16" x14ac:dyDescent="0.25">
      <c r="A41" s="7"/>
      <c r="B41" s="579" t="str">
        <f>IF(Intro!$G$21="English",O41,P41)</f>
        <v>Marchandises de premier choix</v>
      </c>
      <c r="C41" s="580"/>
      <c r="D41" s="580"/>
      <c r="E41" s="580"/>
      <c r="F41" s="580"/>
      <c r="G41" s="580"/>
      <c r="H41" s="580"/>
      <c r="I41" s="580"/>
      <c r="J41" s="580"/>
      <c r="K41" s="580"/>
      <c r="L41" s="88"/>
      <c r="M41" s="62"/>
      <c r="O41" s="228" t="s">
        <v>413</v>
      </c>
      <c r="P41" s="211" t="s">
        <v>414</v>
      </c>
    </row>
    <row r="42" spans="1:16" x14ac:dyDescent="0.25">
      <c r="A42" s="7"/>
      <c r="B42" s="513" t="str">
        <f>IF(Intro!$G$21="English",O43,P43)</f>
        <v>Ventes aux distributeurs - centres de service au Canada</v>
      </c>
      <c r="C42" s="483"/>
      <c r="D42" s="586" t="str">
        <f>D31</f>
        <v>tonnes</v>
      </c>
      <c r="E42" s="586"/>
      <c r="F42" s="586"/>
      <c r="G42" s="153"/>
      <c r="H42" s="153"/>
      <c r="I42" s="153"/>
      <c r="J42" s="153"/>
      <c r="K42" s="153"/>
      <c r="L42" s="88"/>
      <c r="M42" s="62"/>
    </row>
    <row r="43" spans="1:16" ht="14.25" customHeight="1" x14ac:dyDescent="0.25">
      <c r="A43" s="7"/>
      <c r="B43" s="513"/>
      <c r="C43" s="483"/>
      <c r="D43" s="586" t="str">
        <f>IF(Intro!$G$21="English",O44,P44)</f>
        <v>valeur de vente nette rendue (CAD)</v>
      </c>
      <c r="E43" s="586"/>
      <c r="F43" s="586"/>
      <c r="G43" s="153"/>
      <c r="H43" s="153"/>
      <c r="I43" s="153"/>
      <c r="J43" s="153"/>
      <c r="K43" s="153"/>
      <c r="L43" s="88"/>
      <c r="M43" s="62"/>
      <c r="O43" s="49" t="str">
        <f>"Sales to "&amp;Variables!$B$26&amp;" in Canada"</f>
        <v>Sales to distributors - service centres in Canada</v>
      </c>
      <c r="P43" s="49" t="str">
        <f>"Ventes aux "&amp;Variables!$C$26&amp;" au Canada"</f>
        <v>Ventes aux distributeurs - centres de service au Canada</v>
      </c>
    </row>
    <row r="44" spans="1:16" ht="15" thickBot="1" x14ac:dyDescent="0.3">
      <c r="A44" s="7"/>
      <c r="B44" s="584"/>
      <c r="C44" s="585"/>
      <c r="D44" s="587" t="str">
        <f>D33</f>
        <v>$ / tonne</v>
      </c>
      <c r="E44" s="587"/>
      <c r="F44" s="587"/>
      <c r="G44" s="103" t="str">
        <f>IF(G42=0,"-",G43/G42)</f>
        <v>-</v>
      </c>
      <c r="H44" s="103" t="str">
        <f>IF(H42=0,"-",H43/H42)</f>
        <v>-</v>
      </c>
      <c r="I44" s="103" t="str">
        <f>IF(I42=0,"-",I43/I42)</f>
        <v>-</v>
      </c>
      <c r="J44" s="103" t="str">
        <f>IF(J42=0,"-",J43/J42)</f>
        <v>-</v>
      </c>
      <c r="K44" s="103" t="str">
        <f>IF(K42=0,"-",K43/K42)</f>
        <v>-</v>
      </c>
      <c r="L44" s="88"/>
      <c r="M44" s="62"/>
      <c r="O44" s="86" t="s">
        <v>320</v>
      </c>
      <c r="P44" s="62" t="s">
        <v>299</v>
      </c>
    </row>
    <row r="45" spans="1:16" x14ac:dyDescent="0.25">
      <c r="A45" s="7"/>
      <c r="B45" s="588" t="str">
        <f>IF(Intro!$G$21="English",O45,P45)</f>
        <v>Ventes aux utilisateurs finals au Canada</v>
      </c>
      <c r="C45" s="589"/>
      <c r="D45" s="590" t="str">
        <f>D31</f>
        <v>tonnes</v>
      </c>
      <c r="E45" s="590"/>
      <c r="F45" s="590"/>
      <c r="G45" s="154"/>
      <c r="H45" s="154"/>
      <c r="I45" s="154"/>
      <c r="J45" s="154"/>
      <c r="K45" s="154"/>
      <c r="L45" s="88"/>
      <c r="M45" s="62"/>
      <c r="O45" s="49" t="str">
        <f>"Sales to "&amp;Variables!$B$27&amp;" in Canada"</f>
        <v>Sales to end users in Canada</v>
      </c>
      <c r="P45" s="49" t="str">
        <f>"Ventes aux "&amp;Variables!$C$27&amp;" au Canada"</f>
        <v>Ventes aux utilisateurs finals au Canada</v>
      </c>
    </row>
    <row r="46" spans="1:16" x14ac:dyDescent="0.25">
      <c r="A46" s="7"/>
      <c r="B46" s="513"/>
      <c r="C46" s="483"/>
      <c r="D46" s="586" t="str">
        <f>D43</f>
        <v>valeur de vente nette rendue (CAD)</v>
      </c>
      <c r="E46" s="586"/>
      <c r="F46" s="586"/>
      <c r="G46" s="153"/>
      <c r="H46" s="153"/>
      <c r="I46" s="153"/>
      <c r="J46" s="153"/>
      <c r="K46" s="153"/>
      <c r="L46" s="88"/>
      <c r="M46" s="62"/>
      <c r="O46" s="49"/>
      <c r="P46" s="49"/>
    </row>
    <row r="47" spans="1:16" ht="15" thickBot="1" x14ac:dyDescent="0.3">
      <c r="A47" s="7"/>
      <c r="B47" s="584"/>
      <c r="C47" s="585"/>
      <c r="D47" s="587" t="str">
        <f>D33</f>
        <v>$ / tonne</v>
      </c>
      <c r="E47" s="587"/>
      <c r="F47" s="587"/>
      <c r="G47" s="103" t="str">
        <f>IF(G45=0,"-",G46/G45)</f>
        <v>-</v>
      </c>
      <c r="H47" s="103" t="str">
        <f>IF(H45=0,"-",H46/H45)</f>
        <v>-</v>
      </c>
      <c r="I47" s="103" t="str">
        <f>IF(I45=0,"-",I46/I45)</f>
        <v>-</v>
      </c>
      <c r="J47" s="103" t="str">
        <f>IF(J45=0,"-",J46/J45)</f>
        <v>-</v>
      </c>
      <c r="K47" s="103" t="str">
        <f>IF(K45=0,"-",K46/K45)</f>
        <v>-</v>
      </c>
      <c r="L47" s="88"/>
      <c r="M47" s="62"/>
      <c r="O47" s="45"/>
      <c r="P47" s="49"/>
    </row>
    <row r="48" spans="1:16" x14ac:dyDescent="0.25">
      <c r="A48" s="7"/>
      <c r="B48" s="579" t="str">
        <f>IF(Intro!$G$21="English",O48,P48)</f>
        <v>Marchandises de second choix</v>
      </c>
      <c r="C48" s="580"/>
      <c r="D48" s="580"/>
      <c r="E48" s="580"/>
      <c r="F48" s="580"/>
      <c r="G48" s="580"/>
      <c r="H48" s="580"/>
      <c r="I48" s="580"/>
      <c r="J48" s="580"/>
      <c r="K48" s="580"/>
      <c r="L48" s="88"/>
      <c r="M48" s="62"/>
      <c r="O48" s="228" t="s">
        <v>394</v>
      </c>
      <c r="P48" s="211" t="s">
        <v>427</v>
      </c>
    </row>
    <row r="49" spans="1:16" x14ac:dyDescent="0.25">
      <c r="A49" s="7"/>
      <c r="B49" s="513" t="str">
        <f>IF(Intro!$G$21="English",O49,P49)</f>
        <v>Ventes aux distributeurs - centres de service au Canada</v>
      </c>
      <c r="C49" s="483"/>
      <c r="D49" s="586" t="str">
        <f>D42</f>
        <v>tonnes</v>
      </c>
      <c r="E49" s="586"/>
      <c r="F49" s="586"/>
      <c r="G49" s="153"/>
      <c r="H49" s="153"/>
      <c r="I49" s="153"/>
      <c r="J49" s="153"/>
      <c r="K49" s="153"/>
      <c r="L49" s="88"/>
      <c r="M49" s="62"/>
      <c r="O49" s="49" t="str">
        <f>"Sales to "&amp;Variables!$B$26&amp;" in Canada"</f>
        <v>Sales to distributors - service centres in Canada</v>
      </c>
      <c r="P49" s="49" t="str">
        <f>"Ventes aux "&amp;Variables!$C$26&amp;" au Canada"</f>
        <v>Ventes aux distributeurs - centres de service au Canada</v>
      </c>
    </row>
    <row r="50" spans="1:16" x14ac:dyDescent="0.25">
      <c r="A50" s="7"/>
      <c r="B50" s="513"/>
      <c r="C50" s="483"/>
      <c r="D50" s="586" t="str">
        <f>IF(Intro!$G$21="English",O50,P50)</f>
        <v>valeur de vente nette rendue (CAD)</v>
      </c>
      <c r="E50" s="586"/>
      <c r="F50" s="586"/>
      <c r="G50" s="153"/>
      <c r="H50" s="153"/>
      <c r="I50" s="153"/>
      <c r="J50" s="153"/>
      <c r="K50" s="153"/>
      <c r="L50" s="88"/>
      <c r="M50" s="62"/>
      <c r="O50" s="86" t="s">
        <v>320</v>
      </c>
      <c r="P50" s="62" t="s">
        <v>299</v>
      </c>
    </row>
    <row r="51" spans="1:16" ht="15" thickBot="1" x14ac:dyDescent="0.3">
      <c r="A51" s="7"/>
      <c r="B51" s="584"/>
      <c r="C51" s="585"/>
      <c r="D51" s="587" t="str">
        <f>D47</f>
        <v>$ / tonne</v>
      </c>
      <c r="E51" s="587"/>
      <c r="F51" s="587"/>
      <c r="G51" s="103" t="str">
        <f>IF(G49=0,"-",G50/G49)</f>
        <v>-</v>
      </c>
      <c r="H51" s="103" t="str">
        <f>IF(H49=0,"-",H50/H49)</f>
        <v>-</v>
      </c>
      <c r="I51" s="103" t="str">
        <f>IF(I49=0,"-",I50/I49)</f>
        <v>-</v>
      </c>
      <c r="J51" s="103" t="str">
        <f>IF(J49=0,"-",J50/J49)</f>
        <v>-</v>
      </c>
      <c r="K51" s="103" t="str">
        <f>IF(K49=0,"-",K50/K49)</f>
        <v>-</v>
      </c>
      <c r="L51" s="88"/>
      <c r="M51" s="62"/>
      <c r="O51" s="45"/>
      <c r="P51" s="49"/>
    </row>
    <row r="52" spans="1:16" x14ac:dyDescent="0.25">
      <c r="A52" s="7"/>
      <c r="B52" s="588" t="str">
        <f>IF(Intro!$G$21="English",O52,P52)</f>
        <v>Ventes aux utilisateurs finals au Canada</v>
      </c>
      <c r="C52" s="589"/>
      <c r="D52" s="590" t="str">
        <f>D49</f>
        <v>tonnes</v>
      </c>
      <c r="E52" s="590"/>
      <c r="F52" s="590"/>
      <c r="G52" s="154"/>
      <c r="H52" s="154"/>
      <c r="I52" s="154"/>
      <c r="J52" s="154"/>
      <c r="K52" s="154"/>
      <c r="L52" s="88"/>
      <c r="M52" s="62"/>
      <c r="O52" s="49" t="str">
        <f>"Sales to "&amp;Variables!$B$27&amp;" in Canada"</f>
        <v>Sales to end users in Canada</v>
      </c>
      <c r="P52" s="49" t="str">
        <f>"Ventes aux "&amp;Variables!$C$27&amp;" au Canada"</f>
        <v>Ventes aux utilisateurs finals au Canada</v>
      </c>
    </row>
    <row r="53" spans="1:16" x14ac:dyDescent="0.25">
      <c r="A53" s="7"/>
      <c r="B53" s="513"/>
      <c r="C53" s="483"/>
      <c r="D53" s="586" t="str">
        <f>D50</f>
        <v>valeur de vente nette rendue (CAD)</v>
      </c>
      <c r="E53" s="586"/>
      <c r="F53" s="586"/>
      <c r="G53" s="153"/>
      <c r="H53" s="153"/>
      <c r="I53" s="153"/>
      <c r="J53" s="153"/>
      <c r="K53" s="153"/>
      <c r="L53" s="88"/>
      <c r="M53" s="62"/>
      <c r="O53" s="45"/>
      <c r="P53" s="49"/>
    </row>
    <row r="54" spans="1:16" ht="15" thickBot="1" x14ac:dyDescent="0.3">
      <c r="A54" s="7"/>
      <c r="B54" s="584"/>
      <c r="C54" s="585"/>
      <c r="D54" s="587" t="str">
        <f>D47</f>
        <v>$ / tonne</v>
      </c>
      <c r="E54" s="587"/>
      <c r="F54" s="587"/>
      <c r="G54" s="103" t="str">
        <f>IF(G52=0,"-",G53/G52)</f>
        <v>-</v>
      </c>
      <c r="H54" s="103" t="str">
        <f>IF(H52=0,"-",H53/H52)</f>
        <v>-</v>
      </c>
      <c r="I54" s="103" t="str">
        <f>IF(I52=0,"-",I53/I52)</f>
        <v>-</v>
      </c>
      <c r="J54" s="103" t="str">
        <f>IF(J52=0,"-",J53/J52)</f>
        <v>-</v>
      </c>
      <c r="K54" s="103" t="str">
        <f>IF(K52=0,"-",K53/K52)</f>
        <v>-</v>
      </c>
      <c r="L54" s="88"/>
      <c r="M54" s="62"/>
      <c r="O54" s="45"/>
      <c r="P54" s="49"/>
    </row>
    <row r="55" spans="1:16" x14ac:dyDescent="0.25">
      <c r="A55" s="7"/>
      <c r="B55" s="579" t="str">
        <f>IF(Intro!$G$21="English",O55,P55)</f>
        <v>Ventes totales des importations des tôles en feuilles au Canada</v>
      </c>
      <c r="C55" s="580"/>
      <c r="D55" s="580"/>
      <c r="E55" s="580"/>
      <c r="F55" s="580"/>
      <c r="G55" s="580"/>
      <c r="H55" s="580"/>
      <c r="I55" s="580"/>
      <c r="J55" s="580"/>
      <c r="K55" s="580"/>
      <c r="L55" s="88"/>
      <c r="M55" s="62"/>
      <c r="O55" s="228" t="s">
        <v>395</v>
      </c>
      <c r="P55" s="211" t="s">
        <v>396</v>
      </c>
    </row>
    <row r="56" spans="1:16" x14ac:dyDescent="0.25">
      <c r="A56" s="7"/>
      <c r="B56" s="479" t="str">
        <f>IF(Intro!$G$21="English",O56,P56)</f>
        <v>Ventes totales d'importations au Canada</v>
      </c>
      <c r="C56" s="480"/>
      <c r="D56" s="581" t="str">
        <f>D31</f>
        <v>tonnes</v>
      </c>
      <c r="E56" s="581"/>
      <c r="F56" s="581"/>
      <c r="G56" s="155">
        <f>G42+G45+G49+G52</f>
        <v>0</v>
      </c>
      <c r="H56" s="155">
        <f t="shared" ref="H56:K57" si="1">H42+H45+H49+H52</f>
        <v>0</v>
      </c>
      <c r="I56" s="155">
        <f t="shared" si="1"/>
        <v>0</v>
      </c>
      <c r="J56" s="155">
        <f t="shared" si="1"/>
        <v>0</v>
      </c>
      <c r="K56" s="155">
        <f t="shared" si="1"/>
        <v>0</v>
      </c>
      <c r="L56" s="120"/>
      <c r="M56" s="62"/>
      <c r="O56" s="72" t="s">
        <v>267</v>
      </c>
      <c r="P56" s="72" t="s">
        <v>268</v>
      </c>
    </row>
    <row r="57" spans="1:16" x14ac:dyDescent="0.25">
      <c r="A57" s="7"/>
      <c r="B57" s="471"/>
      <c r="C57" s="472"/>
      <c r="D57" s="582" t="str">
        <f>D46</f>
        <v>valeur de vente nette rendue (CAD)</v>
      </c>
      <c r="E57" s="582"/>
      <c r="F57" s="582"/>
      <c r="G57" s="156">
        <f>G43+G46+G50+G53</f>
        <v>0</v>
      </c>
      <c r="H57" s="156">
        <f t="shared" si="1"/>
        <v>0</v>
      </c>
      <c r="I57" s="156">
        <f t="shared" si="1"/>
        <v>0</v>
      </c>
      <c r="J57" s="156">
        <f t="shared" si="1"/>
        <v>0</v>
      </c>
      <c r="K57" s="156">
        <f t="shared" si="1"/>
        <v>0</v>
      </c>
      <c r="L57" s="120"/>
      <c r="M57" s="62"/>
    </row>
    <row r="58" spans="1:16" x14ac:dyDescent="0.25">
      <c r="A58" s="7"/>
      <c r="B58" s="471"/>
      <c r="C58" s="472"/>
      <c r="D58" s="583" t="str">
        <f>D33</f>
        <v>$ / tonne</v>
      </c>
      <c r="E58" s="583"/>
      <c r="F58" s="583"/>
      <c r="G58" s="102" t="str">
        <f>IF(G56=0,"-",G57/G56)</f>
        <v>-</v>
      </c>
      <c r="H58" s="102" t="str">
        <f t="shared" ref="H58:K58" si="2">IF(H56=0,"-",H57/H56)</f>
        <v>-</v>
      </c>
      <c r="I58" s="102" t="str">
        <f t="shared" si="2"/>
        <v>-</v>
      </c>
      <c r="J58" s="102" t="str">
        <f t="shared" si="2"/>
        <v>-</v>
      </c>
      <c r="K58" s="102" t="str">
        <f t="shared" si="2"/>
        <v>-</v>
      </c>
      <c r="L58" s="120"/>
      <c r="M58" s="62"/>
    </row>
    <row r="59" spans="1:16" s="9" customFormat="1" x14ac:dyDescent="0.25">
      <c r="A59" s="89"/>
      <c r="B59" s="229"/>
      <c r="C59" s="230"/>
      <c r="D59" s="231"/>
      <c r="E59" s="231"/>
      <c r="F59" s="232"/>
      <c r="G59" s="232"/>
      <c r="H59" s="232"/>
      <c r="I59" s="232"/>
      <c r="J59" s="232"/>
      <c r="K59" s="233"/>
      <c r="L59" s="234"/>
    </row>
    <row r="60" spans="1:16" s="9" customFormat="1" x14ac:dyDescent="0.25">
      <c r="A60" s="89"/>
      <c r="B60" s="241"/>
      <c r="C60" s="1"/>
      <c r="D60" s="1"/>
      <c r="E60" s="28"/>
      <c r="F60" s="62"/>
      <c r="G60" s="602">
        <f>Variables!$B$6</f>
        <v>2023</v>
      </c>
      <c r="H60" s="602">
        <f>G60+1</f>
        <v>2024</v>
      </c>
      <c r="I60" s="602">
        <f>H60+1</f>
        <v>2025</v>
      </c>
      <c r="J60" s="602" t="str">
        <f>IF(Intro!$G$21="English",Variables!B9,Variables!C9)</f>
        <v>janv-mars 2025</v>
      </c>
      <c r="K60" s="602" t="str">
        <f>IF(Intro!$G$21="English",Variables!B10,Variables!C10)</f>
        <v>janv-mars 2026</v>
      </c>
      <c r="L60" s="234"/>
    </row>
    <row r="61" spans="1:16" s="9" customFormat="1" x14ac:dyDescent="0.25">
      <c r="A61" s="89"/>
      <c r="B61" s="241"/>
      <c r="C61" s="1"/>
      <c r="D61" s="1"/>
      <c r="E61" s="28"/>
      <c r="F61" s="62"/>
      <c r="G61" s="603"/>
      <c r="H61" s="604"/>
      <c r="I61" s="604"/>
      <c r="J61" s="604"/>
      <c r="K61" s="604"/>
      <c r="L61" s="234"/>
    </row>
    <row r="62" spans="1:16" s="9" customFormat="1" x14ac:dyDescent="0.25">
      <c r="A62" s="89"/>
      <c r="B62" s="600" t="str">
        <f>IF(Intro!$G$21="English",O62,P62)</f>
        <v>TÔLES COUPÉES À LONGUEUR À PARTIR DE BOBINES</v>
      </c>
      <c r="C62" s="601"/>
      <c r="D62" s="601"/>
      <c r="E62" s="601"/>
      <c r="F62" s="601"/>
      <c r="G62" s="601"/>
      <c r="H62" s="601"/>
      <c r="I62" s="601"/>
      <c r="J62" s="601"/>
      <c r="K62" s="601"/>
      <c r="L62" s="234"/>
      <c r="O62" s="19" t="s">
        <v>397</v>
      </c>
      <c r="P62" s="62" t="s">
        <v>398</v>
      </c>
    </row>
    <row r="63" spans="1:16" s="9" customFormat="1" x14ac:dyDescent="0.25">
      <c r="A63" s="89"/>
      <c r="B63" s="591" t="str">
        <f>IF(Intro!$G$21="English",O63,P63)</f>
        <v>Importations au Canada</v>
      </c>
      <c r="C63" s="592"/>
      <c r="D63" s="592"/>
      <c r="E63" s="592"/>
      <c r="F63" s="592"/>
      <c r="G63" s="592"/>
      <c r="H63" s="592"/>
      <c r="I63" s="592"/>
      <c r="J63" s="592"/>
      <c r="K63" s="592"/>
      <c r="L63" s="234"/>
      <c r="O63" s="25" t="s">
        <v>171</v>
      </c>
      <c r="P63" s="211" t="s">
        <v>195</v>
      </c>
    </row>
    <row r="64" spans="1:16" s="9" customFormat="1" x14ac:dyDescent="0.25">
      <c r="A64" s="89"/>
      <c r="B64" s="593" t="str">
        <f>IF(Intro!$G$21="English",O64,P64)</f>
        <v>Marchandises de premier choix</v>
      </c>
      <c r="C64" s="475"/>
      <c r="D64" s="586" t="str">
        <f>D56</f>
        <v>tonnes</v>
      </c>
      <c r="E64" s="586"/>
      <c r="F64" s="586"/>
      <c r="G64" s="153"/>
      <c r="H64" s="153"/>
      <c r="I64" s="153"/>
      <c r="J64" s="153"/>
      <c r="K64" s="153"/>
      <c r="L64" s="234"/>
      <c r="O64" s="228" t="s">
        <v>413</v>
      </c>
      <c r="P64" s="211" t="s">
        <v>414</v>
      </c>
    </row>
    <row r="65" spans="1:16" s="9" customFormat="1" x14ac:dyDescent="0.25">
      <c r="A65" s="89"/>
      <c r="B65" s="593"/>
      <c r="C65" s="475"/>
      <c r="D65" s="586" t="str">
        <f>IF(Intro!$G$21="English",O65,P65)</f>
        <v>valeur d'achat nette rendue (CAD)</v>
      </c>
      <c r="E65" s="586"/>
      <c r="F65" s="586"/>
      <c r="G65" s="153"/>
      <c r="H65" s="153"/>
      <c r="I65" s="153"/>
      <c r="J65" s="153"/>
      <c r="K65" s="153"/>
      <c r="L65" s="234"/>
      <c r="O65" s="86" t="s">
        <v>256</v>
      </c>
      <c r="P65" s="62" t="s">
        <v>257</v>
      </c>
    </row>
    <row r="66" spans="1:16" s="9" customFormat="1" x14ac:dyDescent="0.25">
      <c r="A66" s="89"/>
      <c r="B66" s="593"/>
      <c r="C66" s="475"/>
      <c r="D66" s="586" t="str">
        <f>IF(Intro!$G$21="English","$ / "&amp;Variables!B24,"$ / "&amp;Variables!C24)</f>
        <v>$ / tonne</v>
      </c>
      <c r="E66" s="586"/>
      <c r="F66" s="586"/>
      <c r="G66" s="102" t="str">
        <f>IF(G64=0,"-",G65/G64)</f>
        <v>-</v>
      </c>
      <c r="H66" s="102" t="str">
        <f>IF(H64=0,"-",H65/H64)</f>
        <v>-</v>
      </c>
      <c r="I66" s="102" t="str">
        <f>IF(I64=0,"-",I65/I64)</f>
        <v>-</v>
      </c>
      <c r="J66" s="102" t="str">
        <f>IF(J64=0,"-",J65/J64)</f>
        <v>-</v>
      </c>
      <c r="K66" s="102" t="str">
        <f>IF(K64=0,"-",K65/K64)</f>
        <v>-</v>
      </c>
      <c r="L66" s="234"/>
    </row>
    <row r="67" spans="1:16" s="9" customFormat="1" x14ac:dyDescent="0.25">
      <c r="A67" s="89"/>
      <c r="B67" s="593" t="str">
        <f>IF(Intro!$G$21="English",O67,P67)</f>
        <v>Marchandises de second choix</v>
      </c>
      <c r="C67" s="475"/>
      <c r="D67" s="586" t="str">
        <f>D64</f>
        <v>tonnes</v>
      </c>
      <c r="E67" s="586"/>
      <c r="F67" s="586"/>
      <c r="G67" s="153"/>
      <c r="H67" s="153"/>
      <c r="I67" s="153"/>
      <c r="J67" s="153"/>
      <c r="K67" s="153"/>
      <c r="L67" s="234"/>
      <c r="O67" s="228" t="s">
        <v>394</v>
      </c>
      <c r="P67" s="211" t="s">
        <v>427</v>
      </c>
    </row>
    <row r="68" spans="1:16" s="9" customFormat="1" x14ac:dyDescent="0.25">
      <c r="A68" s="89"/>
      <c r="B68" s="593"/>
      <c r="C68" s="475"/>
      <c r="D68" s="586" t="str">
        <f>IF(Intro!$G$21="English",O68,P68)</f>
        <v>valeur d'achat nette rendue (CAD)</v>
      </c>
      <c r="E68" s="586"/>
      <c r="F68" s="586"/>
      <c r="G68" s="153"/>
      <c r="H68" s="153"/>
      <c r="I68" s="153"/>
      <c r="J68" s="153"/>
      <c r="K68" s="153"/>
      <c r="L68" s="234"/>
      <c r="O68" s="86" t="s">
        <v>256</v>
      </c>
      <c r="P68" s="62" t="s">
        <v>257</v>
      </c>
    </row>
    <row r="69" spans="1:16" s="9" customFormat="1" x14ac:dyDescent="0.25">
      <c r="A69" s="89"/>
      <c r="B69" s="594"/>
      <c r="C69" s="595"/>
      <c r="D69" s="596" t="str">
        <f>IF(Intro!$G$21="English","$ / "&amp;Variables!B24,"$ / "&amp;Variables!C24)</f>
        <v>$ / tonne</v>
      </c>
      <c r="E69" s="596"/>
      <c r="F69" s="596"/>
      <c r="G69" s="227" t="str">
        <f>IF(G67=0,"-",G68/G67)</f>
        <v>-</v>
      </c>
      <c r="H69" s="227" t="str">
        <f>IF(H67=0,"-",H68/H67)</f>
        <v>-</v>
      </c>
      <c r="I69" s="227" t="str">
        <f>IF(I67=0,"-",I68/I67)</f>
        <v>-</v>
      </c>
      <c r="J69" s="227" t="str">
        <f>IF(J67=0,"-",J68/J67)</f>
        <v>-</v>
      </c>
      <c r="K69" s="227" t="str">
        <f>IF(K67=0,"-",K68/K67)</f>
        <v>-</v>
      </c>
      <c r="L69" s="234"/>
    </row>
    <row r="70" spans="1:16" s="9" customFormat="1" x14ac:dyDescent="0.25">
      <c r="A70" s="89"/>
      <c r="B70" s="597" t="str">
        <f>IF(Intro!$G$21="English",O70,P70)</f>
        <v>Total d'importations</v>
      </c>
      <c r="C70" s="598"/>
      <c r="D70" s="599" t="str">
        <f>D67</f>
        <v>tonnes</v>
      </c>
      <c r="E70" s="599"/>
      <c r="F70" s="599"/>
      <c r="G70" s="155">
        <f>G64+G67</f>
        <v>0</v>
      </c>
      <c r="H70" s="155">
        <f t="shared" ref="H70:K71" si="3">H64+H67</f>
        <v>0</v>
      </c>
      <c r="I70" s="155">
        <f t="shared" si="3"/>
        <v>0</v>
      </c>
      <c r="J70" s="155">
        <f t="shared" si="3"/>
        <v>0</v>
      </c>
      <c r="K70" s="155">
        <f t="shared" si="3"/>
        <v>0</v>
      </c>
      <c r="L70" s="234"/>
      <c r="O70" s="72" t="s">
        <v>415</v>
      </c>
      <c r="P70" s="72" t="s">
        <v>416</v>
      </c>
    </row>
    <row r="71" spans="1:16" s="9" customFormat="1" x14ac:dyDescent="0.25">
      <c r="A71" s="89"/>
      <c r="B71" s="593"/>
      <c r="C71" s="475"/>
      <c r="D71" s="586" t="str">
        <f>IF(Intro!$G$21="English",O71,P71)</f>
        <v>valeur d'achat nette rendue (CAD)</v>
      </c>
      <c r="E71" s="586"/>
      <c r="F71" s="586"/>
      <c r="G71" s="156">
        <f>G65+G68</f>
        <v>0</v>
      </c>
      <c r="H71" s="156">
        <f t="shared" si="3"/>
        <v>0</v>
      </c>
      <c r="I71" s="156">
        <f t="shared" si="3"/>
        <v>0</v>
      </c>
      <c r="J71" s="156">
        <f t="shared" si="3"/>
        <v>0</v>
      </c>
      <c r="K71" s="156">
        <f t="shared" si="3"/>
        <v>0</v>
      </c>
      <c r="L71" s="234"/>
      <c r="O71" s="86" t="s">
        <v>256</v>
      </c>
      <c r="P71" s="62" t="s">
        <v>257</v>
      </c>
    </row>
    <row r="72" spans="1:16" s="9" customFormat="1" x14ac:dyDescent="0.25">
      <c r="A72" s="89"/>
      <c r="B72" s="593"/>
      <c r="C72" s="475"/>
      <c r="D72" s="586" t="str">
        <f>IF(Intro!$G$21="English","$ / "&amp;Variables!B24,"$ / "&amp;Variables!C24)</f>
        <v>$ / tonne</v>
      </c>
      <c r="E72" s="586"/>
      <c r="F72" s="586"/>
      <c r="G72" s="102" t="str">
        <f>IF(G70=0,"-",G71/G70)</f>
        <v>-</v>
      </c>
      <c r="H72" s="102" t="str">
        <f>IF(H70=0,"-",H71/H70)</f>
        <v>-</v>
      </c>
      <c r="I72" s="102" t="str">
        <f>IF(I70=0,"-",I71/I70)</f>
        <v>-</v>
      </c>
      <c r="J72" s="102" t="str">
        <f>IF(J70=0,"-",J71/J70)</f>
        <v>-</v>
      </c>
      <c r="K72" s="102" t="str">
        <f>IF(K70=0,"-",K71/K70)</f>
        <v>-</v>
      </c>
      <c r="L72" s="234"/>
    </row>
    <row r="73" spans="1:16" s="9" customFormat="1" x14ac:dyDescent="0.25">
      <c r="A73" s="89"/>
      <c r="B73" s="591" t="str">
        <f>IF(Intro!$G$21="English",O73,P73)</f>
        <v>Ventes des importations au Canada</v>
      </c>
      <c r="C73" s="592"/>
      <c r="D73" s="592"/>
      <c r="E73" s="592"/>
      <c r="F73" s="592"/>
      <c r="G73" s="592"/>
      <c r="H73" s="592"/>
      <c r="I73" s="592"/>
      <c r="J73" s="592"/>
      <c r="K73" s="592"/>
      <c r="L73" s="234"/>
      <c r="O73" s="228" t="s">
        <v>392</v>
      </c>
      <c r="P73" s="211" t="s">
        <v>393</v>
      </c>
    </row>
    <row r="74" spans="1:16" s="9" customFormat="1" x14ac:dyDescent="0.25">
      <c r="A74" s="89"/>
      <c r="B74" s="579" t="str">
        <f>IF(Intro!$G$21="English",O74,P74)</f>
        <v>Marchandises de premier choix</v>
      </c>
      <c r="C74" s="580"/>
      <c r="D74" s="580"/>
      <c r="E74" s="580"/>
      <c r="F74" s="580"/>
      <c r="G74" s="580"/>
      <c r="H74" s="580"/>
      <c r="I74" s="580"/>
      <c r="J74" s="580"/>
      <c r="K74" s="580"/>
      <c r="L74" s="234"/>
      <c r="O74" s="228" t="s">
        <v>413</v>
      </c>
      <c r="P74" s="211" t="s">
        <v>414</v>
      </c>
    </row>
    <row r="75" spans="1:16" s="9" customFormat="1" x14ac:dyDescent="0.25">
      <c r="A75" s="89"/>
      <c r="B75" s="513" t="str">
        <f>IF(Intro!$G$21="English",O75,P75)</f>
        <v>Ventes aux distributeurs - centres de service au Canada</v>
      </c>
      <c r="C75" s="483"/>
      <c r="D75" s="586" t="str">
        <f>D64</f>
        <v>tonnes</v>
      </c>
      <c r="E75" s="586"/>
      <c r="F75" s="586"/>
      <c r="G75" s="153"/>
      <c r="H75" s="153"/>
      <c r="I75" s="153"/>
      <c r="J75" s="153"/>
      <c r="K75" s="153"/>
      <c r="L75" s="234"/>
      <c r="O75" s="49" t="str">
        <f>"Sales to "&amp;Variables!$B$26&amp;" in Canada"</f>
        <v>Sales to distributors - service centres in Canada</v>
      </c>
      <c r="P75" s="49" t="str">
        <f>"Ventes aux "&amp;Variables!$C$26&amp;" au Canada"</f>
        <v>Ventes aux distributeurs - centres de service au Canada</v>
      </c>
    </row>
    <row r="76" spans="1:16" s="9" customFormat="1" x14ac:dyDescent="0.25">
      <c r="A76" s="89"/>
      <c r="B76" s="513"/>
      <c r="C76" s="483"/>
      <c r="D76" s="586" t="str">
        <f>IF(Intro!$G$21="English",O76,P76)</f>
        <v>valeur de vente nette rendue (CAD)</v>
      </c>
      <c r="E76" s="586"/>
      <c r="F76" s="586"/>
      <c r="G76" s="153"/>
      <c r="H76" s="153"/>
      <c r="I76" s="153"/>
      <c r="J76" s="153"/>
      <c r="K76" s="153"/>
      <c r="L76" s="234"/>
      <c r="O76" s="86" t="s">
        <v>320</v>
      </c>
      <c r="P76" s="62" t="s">
        <v>299</v>
      </c>
    </row>
    <row r="77" spans="1:16" s="9" customFormat="1" ht="15" thickBot="1" x14ac:dyDescent="0.3">
      <c r="A77" s="89"/>
      <c r="B77" s="584"/>
      <c r="C77" s="585"/>
      <c r="D77" s="587" t="str">
        <f>D66</f>
        <v>$ / tonne</v>
      </c>
      <c r="E77" s="587"/>
      <c r="F77" s="587"/>
      <c r="G77" s="103" t="str">
        <f>IF(G75=0,"-",G76/G75)</f>
        <v>-</v>
      </c>
      <c r="H77" s="103" t="str">
        <f>IF(H75=0,"-",H76/H75)</f>
        <v>-</v>
      </c>
      <c r="I77" s="103" t="str">
        <f>IF(I75=0,"-",I76/I75)</f>
        <v>-</v>
      </c>
      <c r="J77" s="103" t="str">
        <f>IF(J75=0,"-",J76/J75)</f>
        <v>-</v>
      </c>
      <c r="K77" s="103" t="str">
        <f>IF(K75=0,"-",K76/K75)</f>
        <v>-</v>
      </c>
      <c r="L77" s="234"/>
    </row>
    <row r="78" spans="1:16" s="9" customFormat="1" x14ac:dyDescent="0.25">
      <c r="A78" s="89"/>
      <c r="B78" s="588" t="str">
        <f>IF(Intro!$G$21="English",O78,P78)</f>
        <v>Ventes aux utilisateurs finals au Canada</v>
      </c>
      <c r="C78" s="589"/>
      <c r="D78" s="590" t="str">
        <f>D64</f>
        <v>tonnes</v>
      </c>
      <c r="E78" s="590"/>
      <c r="F78" s="590"/>
      <c r="G78" s="154"/>
      <c r="H78" s="154"/>
      <c r="I78" s="154"/>
      <c r="J78" s="154"/>
      <c r="K78" s="154"/>
      <c r="L78" s="234"/>
      <c r="O78" s="49" t="str">
        <f>"Sales to "&amp;Variables!$B$27&amp;" in Canada"</f>
        <v>Sales to end users in Canada</v>
      </c>
      <c r="P78" s="49" t="str">
        <f>"Ventes aux "&amp;Variables!$C$27&amp;" au Canada"</f>
        <v>Ventes aux utilisateurs finals au Canada</v>
      </c>
    </row>
    <row r="79" spans="1:16" s="9" customFormat="1" x14ac:dyDescent="0.25">
      <c r="A79" s="89"/>
      <c r="B79" s="513"/>
      <c r="C79" s="483"/>
      <c r="D79" s="586" t="str">
        <f>D76</f>
        <v>valeur de vente nette rendue (CAD)</v>
      </c>
      <c r="E79" s="586"/>
      <c r="F79" s="586"/>
      <c r="G79" s="153"/>
      <c r="H79" s="153"/>
      <c r="I79" s="153"/>
      <c r="J79" s="153"/>
      <c r="K79" s="153"/>
      <c r="L79" s="234"/>
    </row>
    <row r="80" spans="1:16" s="9" customFormat="1" ht="15" thickBot="1" x14ac:dyDescent="0.3">
      <c r="A80" s="89"/>
      <c r="B80" s="584"/>
      <c r="C80" s="585"/>
      <c r="D80" s="587" t="str">
        <f>D66</f>
        <v>$ / tonne</v>
      </c>
      <c r="E80" s="587"/>
      <c r="F80" s="587"/>
      <c r="G80" s="103" t="str">
        <f>IF(G78=0,"-",G79/G78)</f>
        <v>-</v>
      </c>
      <c r="H80" s="103" t="str">
        <f>IF(H78=0,"-",H79/H78)</f>
        <v>-</v>
      </c>
      <c r="I80" s="103" t="str">
        <f>IF(I78=0,"-",I79/I78)</f>
        <v>-</v>
      </c>
      <c r="J80" s="103" t="str">
        <f>IF(J78=0,"-",J79/J78)</f>
        <v>-</v>
      </c>
      <c r="K80" s="103" t="str">
        <f>IF(K78=0,"-",K79/K78)</f>
        <v>-</v>
      </c>
      <c r="L80" s="234"/>
    </row>
    <row r="81" spans="1:22" s="9" customFormat="1" x14ac:dyDescent="0.25">
      <c r="A81" s="89"/>
      <c r="B81" s="579" t="str">
        <f>IF(Intro!$G$21="English",O81,P81)</f>
        <v>Marchandises de second choix</v>
      </c>
      <c r="C81" s="580"/>
      <c r="D81" s="580"/>
      <c r="E81" s="580"/>
      <c r="F81" s="580"/>
      <c r="G81" s="580"/>
      <c r="H81" s="580"/>
      <c r="I81" s="580"/>
      <c r="J81" s="580"/>
      <c r="K81" s="580"/>
      <c r="L81" s="234"/>
      <c r="O81" s="228" t="s">
        <v>394</v>
      </c>
      <c r="P81" s="211" t="s">
        <v>427</v>
      </c>
    </row>
    <row r="82" spans="1:22" s="9" customFormat="1" x14ac:dyDescent="0.25">
      <c r="A82" s="89"/>
      <c r="B82" s="513" t="str">
        <f>IF(Intro!$G$21="English",O82,P82)</f>
        <v>Ventes aux distributeurs - centres de service au Canada</v>
      </c>
      <c r="C82" s="483"/>
      <c r="D82" s="586" t="str">
        <f>D75</f>
        <v>tonnes</v>
      </c>
      <c r="E82" s="586"/>
      <c r="F82" s="586"/>
      <c r="G82" s="153"/>
      <c r="H82" s="153"/>
      <c r="I82" s="153"/>
      <c r="J82" s="153"/>
      <c r="K82" s="153"/>
      <c r="L82" s="234"/>
      <c r="O82" s="49" t="str">
        <f>"Sales to "&amp;Variables!$B$26&amp;" in Canada"</f>
        <v>Sales to distributors - service centres in Canada</v>
      </c>
      <c r="P82" s="49" t="str">
        <f>"Ventes aux "&amp;Variables!$C$26&amp;" au Canada"</f>
        <v>Ventes aux distributeurs - centres de service au Canada</v>
      </c>
    </row>
    <row r="83" spans="1:22" s="9" customFormat="1" x14ac:dyDescent="0.25">
      <c r="A83" s="89"/>
      <c r="B83" s="513"/>
      <c r="C83" s="483"/>
      <c r="D83" s="586" t="str">
        <f>IF(Intro!$G$21="English",O83,P83)</f>
        <v>valeur de vente nette rendue (CAD)</v>
      </c>
      <c r="E83" s="586"/>
      <c r="F83" s="586"/>
      <c r="G83" s="153"/>
      <c r="H83" s="153"/>
      <c r="I83" s="153"/>
      <c r="J83" s="153"/>
      <c r="K83" s="153"/>
      <c r="L83" s="234"/>
      <c r="O83" s="86" t="s">
        <v>320</v>
      </c>
      <c r="P83" s="62" t="s">
        <v>299</v>
      </c>
    </row>
    <row r="84" spans="1:22" s="9" customFormat="1" ht="15" thickBot="1" x14ac:dyDescent="0.3">
      <c r="A84" s="89"/>
      <c r="B84" s="584"/>
      <c r="C84" s="585"/>
      <c r="D84" s="587" t="str">
        <f>D80</f>
        <v>$ / tonne</v>
      </c>
      <c r="E84" s="587"/>
      <c r="F84" s="587"/>
      <c r="G84" s="103" t="str">
        <f>IF(G82=0,"-",G83/G82)</f>
        <v>-</v>
      </c>
      <c r="H84" s="103" t="str">
        <f>IF(H82=0,"-",H83/H82)</f>
        <v>-</v>
      </c>
      <c r="I84" s="103" t="str">
        <f>IF(I82=0,"-",I83/I82)</f>
        <v>-</v>
      </c>
      <c r="J84" s="103" t="str">
        <f>IF(J82=0,"-",J83/J82)</f>
        <v>-</v>
      </c>
      <c r="K84" s="103" t="str">
        <f>IF(K82=0,"-",K83/K82)</f>
        <v>-</v>
      </c>
      <c r="L84" s="234"/>
    </row>
    <row r="85" spans="1:22" s="9" customFormat="1" x14ac:dyDescent="0.25">
      <c r="A85" s="89"/>
      <c r="B85" s="588" t="str">
        <f>IF(Intro!$G$21="English",O85,P85)</f>
        <v>Ventes aux utilisateurs finals au Canada</v>
      </c>
      <c r="C85" s="589"/>
      <c r="D85" s="590" t="str">
        <f>D82</f>
        <v>tonnes</v>
      </c>
      <c r="E85" s="590"/>
      <c r="F85" s="590"/>
      <c r="G85" s="154"/>
      <c r="H85" s="154"/>
      <c r="I85" s="154"/>
      <c r="J85" s="154"/>
      <c r="K85" s="154"/>
      <c r="L85" s="234"/>
      <c r="O85" s="49" t="str">
        <f>"Sales to "&amp;Variables!$B$27&amp;" in Canada"</f>
        <v>Sales to end users in Canada</v>
      </c>
      <c r="P85" s="49" t="str">
        <f>"Ventes aux "&amp;Variables!$C$27&amp;" au Canada"</f>
        <v>Ventes aux utilisateurs finals au Canada</v>
      </c>
    </row>
    <row r="86" spans="1:22" s="9" customFormat="1" x14ac:dyDescent="0.25">
      <c r="A86" s="89"/>
      <c r="B86" s="513"/>
      <c r="C86" s="483"/>
      <c r="D86" s="586" t="str">
        <f>D83</f>
        <v>valeur de vente nette rendue (CAD)</v>
      </c>
      <c r="E86" s="586"/>
      <c r="F86" s="586"/>
      <c r="G86" s="153"/>
      <c r="H86" s="153"/>
      <c r="I86" s="153"/>
      <c r="J86" s="153"/>
      <c r="K86" s="153"/>
      <c r="L86" s="234"/>
    </row>
    <row r="87" spans="1:22" s="9" customFormat="1" ht="15" thickBot="1" x14ac:dyDescent="0.3">
      <c r="A87" s="89"/>
      <c r="B87" s="584"/>
      <c r="C87" s="585"/>
      <c r="D87" s="587" t="str">
        <f>D80</f>
        <v>$ / tonne</v>
      </c>
      <c r="E87" s="587"/>
      <c r="F87" s="587"/>
      <c r="G87" s="103" t="str">
        <f>IF(G85=0,"-",G86/G85)</f>
        <v>-</v>
      </c>
      <c r="H87" s="103" t="str">
        <f>IF(H85=0,"-",H86/H85)</f>
        <v>-</v>
      </c>
      <c r="I87" s="103" t="str">
        <f>IF(I85=0,"-",I86/I85)</f>
        <v>-</v>
      </c>
      <c r="J87" s="103" t="str">
        <f>IF(J85=0,"-",J86/J85)</f>
        <v>-</v>
      </c>
      <c r="K87" s="103" t="str">
        <f>IF(K85=0,"-",K86/K85)</f>
        <v>-</v>
      </c>
      <c r="L87" s="234"/>
    </row>
    <row r="88" spans="1:22" s="9" customFormat="1" x14ac:dyDescent="0.25">
      <c r="A88" s="89"/>
      <c r="B88" s="579" t="str">
        <f>IF(Intro!$G$21="English",O88,P88)</f>
        <v>Ventes totales des importations des tôles coupées à longueur à partir de bobines au Canada</v>
      </c>
      <c r="C88" s="580"/>
      <c r="D88" s="580"/>
      <c r="E88" s="580"/>
      <c r="F88" s="580"/>
      <c r="G88" s="580"/>
      <c r="H88" s="580"/>
      <c r="I88" s="580"/>
      <c r="J88" s="580"/>
      <c r="K88" s="580"/>
      <c r="L88" s="234"/>
      <c r="O88" s="228" t="s">
        <v>426</v>
      </c>
      <c r="P88" s="211" t="s">
        <v>403</v>
      </c>
    </row>
    <row r="89" spans="1:22" s="9" customFormat="1" x14ac:dyDescent="0.25">
      <c r="A89" s="89"/>
      <c r="B89" s="479" t="str">
        <f>IF(Intro!$G$21="English",O89,P89)</f>
        <v>Ventes totales d'importations au Canada</v>
      </c>
      <c r="C89" s="480"/>
      <c r="D89" s="581" t="str">
        <f>D64</f>
        <v>tonnes</v>
      </c>
      <c r="E89" s="581"/>
      <c r="F89" s="581"/>
      <c r="G89" s="155">
        <f>G75+G78+G82+G85</f>
        <v>0</v>
      </c>
      <c r="H89" s="155">
        <f t="shared" ref="H89:K90" si="4">H75+H78+H82+H85</f>
        <v>0</v>
      </c>
      <c r="I89" s="155">
        <f t="shared" si="4"/>
        <v>0</v>
      </c>
      <c r="J89" s="155">
        <f t="shared" si="4"/>
        <v>0</v>
      </c>
      <c r="K89" s="155">
        <f t="shared" si="4"/>
        <v>0</v>
      </c>
      <c r="L89" s="234"/>
      <c r="O89" s="72" t="s">
        <v>267</v>
      </c>
      <c r="P89" s="72" t="s">
        <v>268</v>
      </c>
    </row>
    <row r="90" spans="1:22" s="9" customFormat="1" x14ac:dyDescent="0.25">
      <c r="A90" s="89"/>
      <c r="B90" s="471"/>
      <c r="C90" s="472"/>
      <c r="D90" s="582" t="str">
        <f>D79</f>
        <v>valeur de vente nette rendue (CAD)</v>
      </c>
      <c r="E90" s="582"/>
      <c r="F90" s="582"/>
      <c r="G90" s="156">
        <f>G76+G79+G83+G86</f>
        <v>0</v>
      </c>
      <c r="H90" s="156">
        <f t="shared" si="4"/>
        <v>0</v>
      </c>
      <c r="I90" s="156">
        <f t="shared" si="4"/>
        <v>0</v>
      </c>
      <c r="J90" s="156">
        <f t="shared" si="4"/>
        <v>0</v>
      </c>
      <c r="K90" s="156">
        <f t="shared" si="4"/>
        <v>0</v>
      </c>
      <c r="L90" s="234"/>
    </row>
    <row r="91" spans="1:22" s="9" customFormat="1" x14ac:dyDescent="0.25">
      <c r="A91" s="89"/>
      <c r="B91" s="471"/>
      <c r="C91" s="472"/>
      <c r="D91" s="583" t="str">
        <f>D66</f>
        <v>$ / tonne</v>
      </c>
      <c r="E91" s="583"/>
      <c r="F91" s="583"/>
      <c r="G91" s="102" t="str">
        <f>IF(G89=0,"-",G90/G89)</f>
        <v>-</v>
      </c>
      <c r="H91" s="102" t="str">
        <f t="shared" ref="H91:K91" si="5">IF(H89=0,"-",H90/H89)</f>
        <v>-</v>
      </c>
      <c r="I91" s="102" t="str">
        <f t="shared" si="5"/>
        <v>-</v>
      </c>
      <c r="J91" s="102" t="str">
        <f t="shared" si="5"/>
        <v>-</v>
      </c>
      <c r="K91" s="102" t="str">
        <f t="shared" si="5"/>
        <v>-</v>
      </c>
      <c r="L91" s="234"/>
    </row>
    <row r="92" spans="1:22" s="9" customFormat="1" x14ac:dyDescent="0.25">
      <c r="A92" s="89"/>
      <c r="B92" s="229"/>
      <c r="C92" s="230"/>
      <c r="D92" s="231"/>
      <c r="E92" s="231"/>
      <c r="F92" s="232"/>
      <c r="G92" s="232"/>
      <c r="H92" s="232"/>
      <c r="I92" s="232"/>
      <c r="J92" s="232"/>
      <c r="K92" s="233"/>
      <c r="L92" s="234"/>
    </row>
    <row r="93" spans="1:22" x14ac:dyDescent="0.25">
      <c r="A93" s="7"/>
      <c r="B93" s="503" t="s">
        <v>15</v>
      </c>
      <c r="C93" s="504"/>
      <c r="D93" s="504"/>
      <c r="E93" s="504"/>
      <c r="F93" s="504"/>
      <c r="G93" s="504"/>
      <c r="H93" s="504"/>
      <c r="I93" s="504"/>
      <c r="J93" s="504"/>
      <c r="K93" s="504"/>
      <c r="L93" s="505"/>
      <c r="M93" s="62"/>
    </row>
    <row r="94" spans="1:22" x14ac:dyDescent="0.25">
      <c r="A94" s="7"/>
      <c r="B94" s="56"/>
      <c r="C94" s="57"/>
      <c r="D94" s="57"/>
      <c r="E94" s="58"/>
      <c r="F94" s="58"/>
      <c r="G94" s="58"/>
      <c r="H94" s="58"/>
      <c r="I94" s="58"/>
      <c r="J94" s="58"/>
      <c r="K94" s="58"/>
      <c r="L94" s="59"/>
      <c r="M94" s="62"/>
    </row>
    <row r="95" spans="1:22" s="211" customFormat="1" x14ac:dyDescent="0.25">
      <c r="A95" s="7"/>
      <c r="B95" s="605" t="str">
        <f>IF(Intro!$G$21="English",O95,P95)</f>
        <v>Indiquez le pourcentage moyen des valeurs de vente nettes livrées qui représente les frais de livraison.</v>
      </c>
      <c r="C95" s="606"/>
      <c r="D95" s="606"/>
      <c r="E95" s="606"/>
      <c r="F95" s="606"/>
      <c r="G95" s="606"/>
      <c r="H95" s="606"/>
      <c r="I95" s="606"/>
      <c r="J95" s="606"/>
      <c r="K95" s="606"/>
      <c r="L95" s="607"/>
      <c r="M95" s="47"/>
      <c r="N95" s="47"/>
      <c r="O95" s="19" t="s">
        <v>342</v>
      </c>
      <c r="P95" s="62" t="s">
        <v>343</v>
      </c>
      <c r="Q95" s="49"/>
      <c r="R95" s="48"/>
      <c r="S95" s="48"/>
      <c r="T95" s="47"/>
      <c r="U95" s="47"/>
      <c r="V95" s="47"/>
    </row>
    <row r="96" spans="1:22" s="211" customFormat="1" x14ac:dyDescent="0.25">
      <c r="A96" s="7"/>
      <c r="B96" s="605" t="str">
        <f>Pro!B23</f>
        <v>Note - Ne répondez à cette question que si votre entreprise a vendu les marchandises du 1er janvier 2023 au 31 mars 2026.</v>
      </c>
      <c r="C96" s="606"/>
      <c r="D96" s="606"/>
      <c r="E96" s="606"/>
      <c r="F96" s="606"/>
      <c r="G96" s="606"/>
      <c r="H96" s="606"/>
      <c r="I96" s="606"/>
      <c r="J96" s="606"/>
      <c r="K96" s="606"/>
      <c r="L96" s="607"/>
      <c r="M96" s="47"/>
      <c r="N96" s="47"/>
      <c r="O96" s="19"/>
      <c r="P96" s="62"/>
      <c r="Q96" s="49"/>
      <c r="R96" s="48"/>
      <c r="S96" s="48"/>
      <c r="T96" s="47"/>
      <c r="U96" s="47"/>
      <c r="V96" s="47"/>
    </row>
    <row r="97" spans="1:22" x14ac:dyDescent="0.25">
      <c r="A97" s="7"/>
      <c r="B97" s="611"/>
      <c r="C97" s="612"/>
      <c r="D97" s="612"/>
      <c r="E97" s="612"/>
      <c r="F97" s="612"/>
      <c r="G97" s="612"/>
      <c r="H97" s="612"/>
      <c r="I97" s="612"/>
      <c r="J97" s="612"/>
      <c r="K97" s="612"/>
      <c r="L97" s="613"/>
      <c r="M97" s="47"/>
      <c r="N97" s="47"/>
      <c r="Q97" s="45"/>
      <c r="R97" s="48"/>
      <c r="S97" s="48"/>
      <c r="T97" s="47"/>
      <c r="U97" s="47"/>
      <c r="V97" s="47"/>
    </row>
    <row r="98" spans="1:22" x14ac:dyDescent="0.25">
      <c r="A98" s="7"/>
      <c r="B98" s="241"/>
      <c r="C98" s="54"/>
      <c r="D98" s="602">
        <f>Variables!$B$6</f>
        <v>2023</v>
      </c>
      <c r="E98" s="602">
        <f>D98+1</f>
        <v>2024</v>
      </c>
      <c r="F98" s="602">
        <f>E98+1</f>
        <v>2025</v>
      </c>
      <c r="G98" s="602" t="str">
        <f>IF(Intro!$G$21="English",Variables!B9,Variables!C9)</f>
        <v>janv-mars 2025</v>
      </c>
      <c r="H98" s="602" t="str">
        <f>IF(Intro!$G$21="English",Variables!B10,Variables!C10)</f>
        <v>janv-mars 2026</v>
      </c>
      <c r="I98" s="62"/>
      <c r="J98" s="48"/>
      <c r="K98" s="48"/>
      <c r="L98" s="46"/>
      <c r="M98" s="47"/>
      <c r="N98" s="47"/>
      <c r="Q98" s="45"/>
      <c r="R98" s="48"/>
      <c r="S98" s="48"/>
      <c r="T98" s="47"/>
      <c r="U98" s="47"/>
      <c r="V98" s="47"/>
    </row>
    <row r="99" spans="1:22" x14ac:dyDescent="0.25">
      <c r="A99" s="7"/>
      <c r="B99" s="241"/>
      <c r="C99" s="54"/>
      <c r="D99" s="604"/>
      <c r="E99" s="604"/>
      <c r="F99" s="604"/>
      <c r="G99" s="604"/>
      <c r="H99" s="604"/>
      <c r="I99" s="62"/>
      <c r="J99" s="48"/>
      <c r="K99" s="48"/>
      <c r="L99" s="46"/>
      <c r="M99" s="47"/>
      <c r="N99" s="47"/>
      <c r="Q99" s="45"/>
      <c r="R99" s="48"/>
      <c r="S99" s="48"/>
      <c r="T99" s="47"/>
      <c r="U99" s="47"/>
      <c r="V99" s="47"/>
    </row>
    <row r="100" spans="1:22" x14ac:dyDescent="0.25">
      <c r="A100" s="7"/>
      <c r="B100" s="101"/>
      <c r="C100" s="104" t="str">
        <f>IF(Intro!$G$21="English",O100,P100)</f>
        <v>Coût de livraison (%)</v>
      </c>
      <c r="D100" s="157"/>
      <c r="E100" s="157"/>
      <c r="F100" s="157"/>
      <c r="G100" s="157"/>
      <c r="H100" s="157"/>
      <c r="I100" s="62"/>
      <c r="J100" s="245"/>
      <c r="K100" s="245"/>
      <c r="L100" s="246"/>
      <c r="M100" s="47"/>
      <c r="N100" s="47"/>
      <c r="O100" s="62" t="s">
        <v>254</v>
      </c>
      <c r="P100" s="62" t="s">
        <v>255</v>
      </c>
      <c r="Q100" s="49"/>
      <c r="R100" s="48"/>
      <c r="S100" s="48"/>
      <c r="T100" s="47"/>
      <c r="U100" s="47"/>
      <c r="V100" s="47"/>
    </row>
    <row r="101" spans="1:22" x14ac:dyDescent="0.25">
      <c r="A101" s="7"/>
      <c r="B101" s="50"/>
      <c r="C101" s="92"/>
      <c r="D101" s="93"/>
      <c r="E101" s="92"/>
      <c r="F101" s="92"/>
      <c r="G101" s="92"/>
      <c r="H101" s="92"/>
      <c r="I101" s="92"/>
      <c r="J101" s="245"/>
      <c r="K101" s="245"/>
      <c r="L101" s="246"/>
      <c r="M101" s="47"/>
      <c r="N101" s="47"/>
      <c r="Q101" s="49"/>
      <c r="R101" s="48"/>
      <c r="S101" s="48"/>
      <c r="T101" s="47"/>
      <c r="U101" s="47"/>
      <c r="V101" s="47"/>
    </row>
    <row r="102" spans="1:22" x14ac:dyDescent="0.25">
      <c r="A102" s="7"/>
      <c r="B102" s="605" t="str">
        <f>IF(Intro!$G$21="English",O102,P102)</f>
        <v>Si les pourcentages ont changé d'une période à l'autre, veuillez en indiquer la raison.</v>
      </c>
      <c r="C102" s="606"/>
      <c r="D102" s="606"/>
      <c r="E102" s="606"/>
      <c r="F102" s="606"/>
      <c r="G102" s="606"/>
      <c r="H102" s="606"/>
      <c r="I102" s="606"/>
      <c r="J102" s="606"/>
      <c r="K102" s="606"/>
      <c r="L102" s="607"/>
      <c r="M102" s="47"/>
      <c r="N102" s="47"/>
      <c r="O102" s="62" t="s">
        <v>344</v>
      </c>
      <c r="P102" s="242" t="s">
        <v>345</v>
      </c>
      <c r="Q102" s="49"/>
      <c r="R102" s="48"/>
      <c r="S102" s="48"/>
      <c r="T102" s="47"/>
      <c r="U102" s="47"/>
      <c r="V102" s="47"/>
    </row>
    <row r="103" spans="1:22" x14ac:dyDescent="0.25">
      <c r="A103" s="7"/>
      <c r="B103" s="50"/>
      <c r="C103" s="92"/>
      <c r="D103" s="93"/>
      <c r="E103" s="92"/>
      <c r="F103" s="92"/>
      <c r="G103" s="92"/>
      <c r="H103" s="92"/>
      <c r="I103" s="92"/>
      <c r="J103" s="245"/>
      <c r="K103" s="245"/>
      <c r="L103" s="246"/>
      <c r="M103" s="47"/>
      <c r="N103" s="47"/>
      <c r="Q103" s="49"/>
      <c r="R103" s="48"/>
      <c r="S103" s="48"/>
      <c r="T103" s="47"/>
      <c r="U103" s="47"/>
      <c r="V103" s="47"/>
    </row>
    <row r="104" spans="1:22" x14ac:dyDescent="0.25">
      <c r="A104" s="7"/>
      <c r="B104" s="608"/>
      <c r="C104" s="609"/>
      <c r="D104" s="609"/>
      <c r="E104" s="609"/>
      <c r="F104" s="609"/>
      <c r="G104" s="609"/>
      <c r="H104" s="609"/>
      <c r="I104" s="609"/>
      <c r="J104" s="609"/>
      <c r="K104" s="609"/>
      <c r="L104" s="610"/>
      <c r="M104" s="47"/>
      <c r="N104" s="47"/>
      <c r="Q104" s="48"/>
      <c r="R104" s="48"/>
      <c r="S104" s="48"/>
      <c r="T104" s="47"/>
      <c r="U104" s="47"/>
      <c r="V104" s="47"/>
    </row>
    <row r="105" spans="1:22" x14ac:dyDescent="0.25">
      <c r="A105" s="7"/>
      <c r="B105" s="608"/>
      <c r="C105" s="609"/>
      <c r="D105" s="609"/>
      <c r="E105" s="609"/>
      <c r="F105" s="609"/>
      <c r="G105" s="609"/>
      <c r="H105" s="609"/>
      <c r="I105" s="609"/>
      <c r="J105" s="609"/>
      <c r="K105" s="609"/>
      <c r="L105" s="610"/>
      <c r="M105" s="47"/>
      <c r="N105" s="47"/>
      <c r="Q105" s="48"/>
      <c r="R105" s="48"/>
      <c r="S105" s="48"/>
      <c r="T105" s="47"/>
      <c r="U105" s="47"/>
      <c r="V105" s="47"/>
    </row>
    <row r="106" spans="1:22" x14ac:dyDescent="0.25">
      <c r="A106" s="7"/>
      <c r="B106" s="608"/>
      <c r="C106" s="609"/>
      <c r="D106" s="609"/>
      <c r="E106" s="609"/>
      <c r="F106" s="609"/>
      <c r="G106" s="609"/>
      <c r="H106" s="609"/>
      <c r="I106" s="609"/>
      <c r="J106" s="609"/>
      <c r="K106" s="609"/>
      <c r="L106" s="610"/>
      <c r="M106" s="47"/>
      <c r="N106" s="47"/>
      <c r="Q106" s="48"/>
      <c r="R106" s="48"/>
      <c r="S106" s="48"/>
      <c r="T106" s="47"/>
      <c r="U106" s="47"/>
      <c r="V106" s="47"/>
    </row>
    <row r="107" spans="1:22" x14ac:dyDescent="0.25">
      <c r="A107" s="7"/>
      <c r="B107" s="608"/>
      <c r="C107" s="609"/>
      <c r="D107" s="609"/>
      <c r="E107" s="609"/>
      <c r="F107" s="609"/>
      <c r="G107" s="609"/>
      <c r="H107" s="609"/>
      <c r="I107" s="609"/>
      <c r="J107" s="609"/>
      <c r="K107" s="609"/>
      <c r="L107" s="610"/>
      <c r="M107" s="47"/>
      <c r="N107" s="47"/>
      <c r="Q107" s="48"/>
      <c r="R107" s="48"/>
      <c r="S107" s="48"/>
      <c r="T107" s="47"/>
      <c r="U107" s="47"/>
      <c r="V107" s="47"/>
    </row>
    <row r="108" spans="1:22" x14ac:dyDescent="0.25">
      <c r="A108" s="7"/>
      <c r="B108" s="608"/>
      <c r="C108" s="609"/>
      <c r="D108" s="609"/>
      <c r="E108" s="609"/>
      <c r="F108" s="609"/>
      <c r="G108" s="609"/>
      <c r="H108" s="609"/>
      <c r="I108" s="609"/>
      <c r="J108" s="609"/>
      <c r="K108" s="609"/>
      <c r="L108" s="610"/>
      <c r="M108" s="47"/>
      <c r="N108" s="47"/>
      <c r="Q108" s="48"/>
      <c r="R108" s="48"/>
      <c r="S108" s="48"/>
      <c r="T108" s="47"/>
      <c r="U108" s="47"/>
      <c r="V108" s="47"/>
    </row>
    <row r="109" spans="1:22" s="55" customFormat="1" x14ac:dyDescent="0.25">
      <c r="A109" s="94"/>
      <c r="B109" s="608"/>
      <c r="C109" s="609"/>
      <c r="D109" s="609"/>
      <c r="E109" s="609"/>
      <c r="F109" s="609"/>
      <c r="G109" s="609"/>
      <c r="H109" s="609"/>
      <c r="I109" s="609"/>
      <c r="J109" s="609"/>
      <c r="K109" s="609"/>
      <c r="L109" s="610"/>
      <c r="N109" s="95"/>
      <c r="O109" s="62"/>
      <c r="P109" s="62"/>
    </row>
    <row r="110" spans="1:22" s="55" customFormat="1" x14ac:dyDescent="0.25">
      <c r="A110" s="94"/>
      <c r="B110" s="608"/>
      <c r="C110" s="609"/>
      <c r="D110" s="609"/>
      <c r="E110" s="609"/>
      <c r="F110" s="609"/>
      <c r="G110" s="609"/>
      <c r="H110" s="609"/>
      <c r="I110" s="609"/>
      <c r="J110" s="609"/>
      <c r="K110" s="609"/>
      <c r="L110" s="610"/>
      <c r="N110" s="95"/>
    </row>
    <row r="111" spans="1:22" s="55" customFormat="1" x14ac:dyDescent="0.25">
      <c r="A111" s="94"/>
      <c r="B111" s="608"/>
      <c r="C111" s="609"/>
      <c r="D111" s="609"/>
      <c r="E111" s="609"/>
      <c r="F111" s="609"/>
      <c r="G111" s="609"/>
      <c r="H111" s="609"/>
      <c r="I111" s="609"/>
      <c r="J111" s="609"/>
      <c r="K111" s="609"/>
      <c r="L111" s="610"/>
      <c r="N111" s="95"/>
      <c r="O111" s="62"/>
      <c r="P111" s="62"/>
    </row>
    <row r="112" spans="1:22" s="55" customFormat="1" x14ac:dyDescent="0.25">
      <c r="A112" s="94"/>
      <c r="B112" s="178"/>
      <c r="C112" s="179"/>
      <c r="D112" s="179"/>
      <c r="E112" s="179"/>
      <c r="F112" s="179"/>
      <c r="G112" s="179"/>
      <c r="H112" s="179"/>
      <c r="I112" s="179"/>
      <c r="J112" s="179"/>
      <c r="K112" s="179"/>
      <c r="L112" s="180"/>
      <c r="N112" s="95"/>
      <c r="O112" s="62"/>
      <c r="P112" s="62"/>
    </row>
    <row r="113" spans="1:16" s="55" customFormat="1" x14ac:dyDescent="0.25">
      <c r="A113" s="94"/>
      <c r="B113" s="4"/>
      <c r="C113" s="47"/>
      <c r="D113" s="47"/>
      <c r="E113" s="47"/>
      <c r="F113" s="47"/>
      <c r="G113" s="47"/>
      <c r="H113" s="47"/>
      <c r="I113" s="47"/>
      <c r="J113" s="47"/>
      <c r="K113" s="47"/>
      <c r="L113" s="47"/>
      <c r="N113" s="95"/>
      <c r="O113" s="211"/>
      <c r="P113" s="211"/>
    </row>
    <row r="115" spans="1:16" x14ac:dyDescent="0.25">
      <c r="O115" s="211"/>
      <c r="P115" s="211"/>
    </row>
  </sheetData>
  <sheetProtection algorithmName="SHA-512" hashValue="0hSxqevUf8FK7sOXg2X96f6iNnRCKQ9PJquTY572wvMnKK30FXaMMfpOk+7UStO2fS1V6snrRaRcD/AkVZmE6w==" saltValue="TK+ADUqghHIoAXv1b9+80w==" spinCount="100000" sheet="1" objects="1" scenarios="1" selectLockedCells="1"/>
  <mergeCells count="113">
    <mergeCell ref="B102:L102"/>
    <mergeCell ref="B104:L111"/>
    <mergeCell ref="B95:L95"/>
    <mergeCell ref="B96:L96"/>
    <mergeCell ref="B97:L97"/>
    <mergeCell ref="D98:D99"/>
    <mergeCell ref="E98:E99"/>
    <mergeCell ref="F98:F99"/>
    <mergeCell ref="G98:G99"/>
    <mergeCell ref="H98:H99"/>
    <mergeCell ref="B88:K88"/>
    <mergeCell ref="B89:C91"/>
    <mergeCell ref="D89:F89"/>
    <mergeCell ref="D90:F90"/>
    <mergeCell ref="D91:F91"/>
    <mergeCell ref="B93:L93"/>
    <mergeCell ref="B81:K81"/>
    <mergeCell ref="B82:C84"/>
    <mergeCell ref="D82:F82"/>
    <mergeCell ref="D83:F83"/>
    <mergeCell ref="D84:F84"/>
    <mergeCell ref="B85:C87"/>
    <mergeCell ref="D85:F85"/>
    <mergeCell ref="D86:F86"/>
    <mergeCell ref="D87:F87"/>
    <mergeCell ref="B75:C77"/>
    <mergeCell ref="D75:F75"/>
    <mergeCell ref="D76:F76"/>
    <mergeCell ref="D77:F77"/>
    <mergeCell ref="B78:C80"/>
    <mergeCell ref="D78:F78"/>
    <mergeCell ref="D79:F79"/>
    <mergeCell ref="D80:F80"/>
    <mergeCell ref="B70:C72"/>
    <mergeCell ref="D70:F70"/>
    <mergeCell ref="D71:F71"/>
    <mergeCell ref="D72:F72"/>
    <mergeCell ref="B73:K73"/>
    <mergeCell ref="B74:K74"/>
    <mergeCell ref="B63:K63"/>
    <mergeCell ref="B64:C66"/>
    <mergeCell ref="D64:F64"/>
    <mergeCell ref="D65:F65"/>
    <mergeCell ref="D66:F66"/>
    <mergeCell ref="B67:C69"/>
    <mergeCell ref="D67:F67"/>
    <mergeCell ref="D68:F68"/>
    <mergeCell ref="D69:F69"/>
    <mergeCell ref="G60:G61"/>
    <mergeCell ref="H60:H61"/>
    <mergeCell ref="I60:I61"/>
    <mergeCell ref="J60:J61"/>
    <mergeCell ref="K60:K61"/>
    <mergeCell ref="B62:K62"/>
    <mergeCell ref="B52:C54"/>
    <mergeCell ref="D52:F52"/>
    <mergeCell ref="D53:F53"/>
    <mergeCell ref="D54:F54"/>
    <mergeCell ref="B55:K55"/>
    <mergeCell ref="B56:C58"/>
    <mergeCell ref="D56:F56"/>
    <mergeCell ref="D57:F57"/>
    <mergeCell ref="D58:F58"/>
    <mergeCell ref="B45:C47"/>
    <mergeCell ref="D45:F45"/>
    <mergeCell ref="D46:F46"/>
    <mergeCell ref="D47:F47"/>
    <mergeCell ref="B48:K48"/>
    <mergeCell ref="B49:C51"/>
    <mergeCell ref="D49:F49"/>
    <mergeCell ref="D50:F50"/>
    <mergeCell ref="D51:F51"/>
    <mergeCell ref="B40:K40"/>
    <mergeCell ref="B41:K41"/>
    <mergeCell ref="B42:C44"/>
    <mergeCell ref="D42:F42"/>
    <mergeCell ref="D43:F43"/>
    <mergeCell ref="D44:F44"/>
    <mergeCell ref="B34:C36"/>
    <mergeCell ref="D34:F34"/>
    <mergeCell ref="D35:F35"/>
    <mergeCell ref="D36:F36"/>
    <mergeCell ref="B37:C39"/>
    <mergeCell ref="D37:F37"/>
    <mergeCell ref="D38:F38"/>
    <mergeCell ref="D39:F39"/>
    <mergeCell ref="B29:K29"/>
    <mergeCell ref="B30:K30"/>
    <mergeCell ref="B31:C33"/>
    <mergeCell ref="D31:F31"/>
    <mergeCell ref="D32:F32"/>
    <mergeCell ref="D33:F33"/>
    <mergeCell ref="B20:L20"/>
    <mergeCell ref="B21:L21"/>
    <mergeCell ref="B23:F24"/>
    <mergeCell ref="G23:K24"/>
    <mergeCell ref="G27:G28"/>
    <mergeCell ref="H27:H28"/>
    <mergeCell ref="I27:I28"/>
    <mergeCell ref="J27:J28"/>
    <mergeCell ref="K27:K28"/>
    <mergeCell ref="B12:L12"/>
    <mergeCell ref="B13:L14"/>
    <mergeCell ref="B15:L15"/>
    <mergeCell ref="B16:L16"/>
    <mergeCell ref="B17:L17"/>
    <mergeCell ref="B18:L18"/>
    <mergeCell ref="B4:L4"/>
    <mergeCell ref="B5:L5"/>
    <mergeCell ref="B6:L6"/>
    <mergeCell ref="B8:L8"/>
    <mergeCell ref="B9:L9"/>
    <mergeCell ref="B10:L10"/>
  </mergeCells>
  <dataValidations count="3">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97 B104:B108" xr:uid="{223924AA-3D3A-4B0A-8E3D-9CB1800D0E5B}">
      <formula1>1001</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56:K58 G44:K44 G39:K39 G33:K33 G36:K36 G47:K47 G51:K51 G54:K54 G89:K91 G77:K77 G72:K72 G66:K66 G69:K69 G80:K80 G84:K84 G87:K87 F92:J92 F59:J59" xr:uid="{324933BF-538F-4A6A-9504-35BEC08BF3DB}">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1:K32 G42:K43 G45:K46 D100:H100 G34:K35 G37:K38 G49:K50 G52:K53 G64:K65 G75:K76 G78:K79 G67:K68 G70:K71 G82:K83 G85:K86" xr:uid="{8685839D-9E70-4083-AA63-DB2464A54207}">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8" min="1" max="1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EA270-FA30-4EF4-BACE-9929D712FEEF}">
  <sheetPr>
    <tabColor rgb="FF92D050"/>
    <pageSetUpPr fitToPage="1"/>
  </sheetPr>
  <dimension ref="A1:V115"/>
  <sheetViews>
    <sheetView showGridLines="0" zoomScaleNormal="100" zoomScaleSheetLayoutView="55" workbookViewId="0"/>
  </sheetViews>
  <sheetFormatPr defaultColWidth="9.42578125" defaultRowHeight="14.25" x14ac:dyDescent="0.25"/>
  <cols>
    <col min="1" max="1" width="1.5703125" style="8" customWidth="1"/>
    <col min="2" max="12" width="14.5703125" style="1" customWidth="1"/>
    <col min="13" max="13" width="14.5703125" style="9" customWidth="1"/>
    <col min="14" max="14" width="14.5703125" style="62" customWidth="1"/>
    <col min="15" max="16" width="14.5703125" style="62" hidden="1" customWidth="1"/>
    <col min="17" max="18" width="9.42578125" style="62" customWidth="1"/>
    <col min="19" max="16384" width="9.42578125" style="62"/>
  </cols>
  <sheetData>
    <row r="1" spans="1:16" x14ac:dyDescent="0.25">
      <c r="O1" s="62" t="s">
        <v>312</v>
      </c>
      <c r="P1" s="62" t="s">
        <v>312</v>
      </c>
    </row>
    <row r="2" spans="1:16" x14ac:dyDescent="0.25">
      <c r="B2" s="11" t="str">
        <f>Pro!B2</f>
        <v>PROTÉGÉ</v>
      </c>
      <c r="C2" s="11"/>
      <c r="O2" s="211" t="s">
        <v>68</v>
      </c>
      <c r="P2" s="211" t="s">
        <v>81</v>
      </c>
    </row>
    <row r="3" spans="1:16" x14ac:dyDescent="0.25">
      <c r="B3" s="13"/>
      <c r="C3" s="13"/>
      <c r="O3" s="2"/>
      <c r="P3" s="2"/>
    </row>
    <row r="4" spans="1:16" s="2" customFormat="1" x14ac:dyDescent="0.25">
      <c r="A4" s="4"/>
      <c r="B4" s="383" t="str">
        <f>Info!B4</f>
        <v>QUESTIONNAIRE À L'INTENTION DES IMPORTATEURS</v>
      </c>
      <c r="C4" s="383"/>
      <c r="D4" s="383"/>
      <c r="E4" s="383"/>
      <c r="F4" s="383"/>
      <c r="G4" s="383"/>
      <c r="H4" s="383"/>
      <c r="I4" s="383"/>
      <c r="J4" s="383"/>
      <c r="K4" s="383"/>
      <c r="L4" s="383"/>
      <c r="M4" s="23"/>
      <c r="N4" s="23"/>
      <c r="O4" s="21"/>
      <c r="P4" s="21"/>
    </row>
    <row r="5" spans="1:16" s="2" customFormat="1" x14ac:dyDescent="0.25">
      <c r="A5" s="4"/>
      <c r="B5" s="383" t="str">
        <f>Info!B5</f>
        <v>RR-2025-007</v>
      </c>
      <c r="C5" s="383"/>
      <c r="D5" s="383"/>
      <c r="E5" s="383"/>
      <c r="F5" s="383"/>
      <c r="G5" s="383"/>
      <c r="H5" s="383"/>
      <c r="I5" s="383"/>
      <c r="J5" s="383"/>
      <c r="K5" s="383"/>
      <c r="L5" s="383"/>
      <c r="M5" s="23"/>
      <c r="N5" s="23"/>
      <c r="O5" s="21"/>
      <c r="P5" s="21"/>
    </row>
    <row r="6" spans="1:16" s="6" customFormat="1" x14ac:dyDescent="0.25">
      <c r="A6" s="4"/>
      <c r="B6" s="383" t="str">
        <f>Info!B6</f>
        <v>TÔLES FORTES</v>
      </c>
      <c r="C6" s="383"/>
      <c r="D6" s="383"/>
      <c r="E6" s="383"/>
      <c r="F6" s="383"/>
      <c r="G6" s="383"/>
      <c r="H6" s="383"/>
      <c r="I6" s="383"/>
      <c r="J6" s="383"/>
      <c r="K6" s="383"/>
      <c r="L6" s="383"/>
      <c r="M6" s="21"/>
      <c r="N6" s="21"/>
      <c r="O6" s="16"/>
      <c r="P6" s="16"/>
    </row>
    <row r="7" spans="1:16" s="6" customFormat="1" x14ac:dyDescent="0.25">
      <c r="A7" s="4"/>
      <c r="B7" s="243"/>
      <c r="C7" s="243"/>
      <c r="D7" s="243"/>
      <c r="E7" s="243"/>
      <c r="F7" s="243"/>
      <c r="G7" s="243"/>
      <c r="H7" s="243"/>
      <c r="I7" s="243"/>
      <c r="J7" s="243"/>
      <c r="K7" s="243"/>
      <c r="L7" s="243"/>
      <c r="M7" s="21"/>
      <c r="N7" s="21"/>
      <c r="O7" s="16"/>
      <c r="P7" s="16"/>
    </row>
    <row r="8" spans="1:16" s="6" customFormat="1" x14ac:dyDescent="0.25">
      <c r="A8" s="4"/>
      <c r="B8" s="538" t="str">
        <f>Pro!B8</f>
        <v>Les questions suivantes font référence aux marchandises comme définies dans la description du produit de l'onglet Intro.</v>
      </c>
      <c r="C8" s="538"/>
      <c r="D8" s="538"/>
      <c r="E8" s="538"/>
      <c r="F8" s="538"/>
      <c r="G8" s="538"/>
      <c r="H8" s="538"/>
      <c r="I8" s="538"/>
      <c r="J8" s="538"/>
      <c r="K8" s="538"/>
      <c r="L8" s="538"/>
      <c r="M8" s="21"/>
      <c r="N8" s="21"/>
      <c r="O8" s="22"/>
    </row>
    <row r="9" spans="1:16" s="6" customFormat="1" x14ac:dyDescent="0.25">
      <c r="A9" s="4"/>
      <c r="B9" s="538" t="str">
        <f>Pro!B9</f>
        <v>Des informations sur le produit et un glossaire de termes sont disponibles dans l'onglet Info.</v>
      </c>
      <c r="C9" s="538"/>
      <c r="D9" s="538"/>
      <c r="E9" s="538"/>
      <c r="F9" s="538"/>
      <c r="G9" s="538"/>
      <c r="H9" s="538"/>
      <c r="I9" s="538"/>
      <c r="J9" s="538"/>
      <c r="K9" s="538"/>
      <c r="L9" s="538"/>
      <c r="M9" s="21"/>
      <c r="N9" s="21"/>
      <c r="O9" s="16"/>
    </row>
    <row r="10" spans="1:16" s="6" customFormat="1" x14ac:dyDescent="0.25">
      <c r="A10" s="4"/>
      <c r="B10" s="538" t="str">
        <f>Pro!B10</f>
        <v>Utilisez l'onglet AddPro si vous avez besoin de plus d'espace.</v>
      </c>
      <c r="C10" s="538"/>
      <c r="D10" s="538"/>
      <c r="E10" s="538"/>
      <c r="F10" s="538"/>
      <c r="G10" s="538"/>
      <c r="H10" s="538"/>
      <c r="I10" s="538"/>
      <c r="J10" s="538"/>
      <c r="K10" s="538"/>
      <c r="L10" s="538"/>
      <c r="M10" s="21"/>
      <c r="N10" s="21"/>
      <c r="O10" s="16"/>
      <c r="P10" s="16"/>
    </row>
    <row r="11" spans="1:16" s="6" customFormat="1" x14ac:dyDescent="0.25">
      <c r="A11" s="4"/>
      <c r="B11" s="244"/>
      <c r="C11" s="244"/>
      <c r="D11" s="20"/>
      <c r="E11" s="20"/>
      <c r="F11" s="20"/>
      <c r="G11" s="20"/>
      <c r="H11" s="20"/>
      <c r="I11" s="20"/>
      <c r="J11" s="20"/>
      <c r="K11" s="20"/>
      <c r="L11" s="20"/>
      <c r="M11" s="21"/>
      <c r="N11" s="21"/>
      <c r="O11" s="16"/>
      <c r="P11" s="16"/>
    </row>
    <row r="12" spans="1:16" s="6" customFormat="1" x14ac:dyDescent="0.25">
      <c r="A12" s="4"/>
      <c r="B12" s="538" t="str">
        <f>Pro!B12</f>
        <v>Pour les questions de cet onglet, notez ce qui suit :</v>
      </c>
      <c r="C12" s="538"/>
      <c r="D12" s="538"/>
      <c r="E12" s="538"/>
      <c r="F12" s="538"/>
      <c r="G12" s="538"/>
      <c r="H12" s="538"/>
      <c r="I12" s="538"/>
      <c r="J12" s="538"/>
      <c r="K12" s="538"/>
      <c r="L12" s="538"/>
      <c r="M12" s="21"/>
      <c r="N12" s="21"/>
      <c r="O12" s="16"/>
      <c r="P12" s="16"/>
    </row>
    <row r="13" spans="1:16" s="6" customFormat="1" ht="14.1" customHeight="1" x14ac:dyDescent="0.25">
      <c r="A13" s="4"/>
      <c r="B13" s="577" t="str">
        <f>Pro!B13</f>
        <v xml:space="preserve">• Veuillez indiquer seulement les ventes effectuées à partir des importations de votre entreprise. Les ventes de marchandises achetées auprès de producteurs canadiens doivent être exclues. </v>
      </c>
      <c r="C13" s="577"/>
      <c r="D13" s="577"/>
      <c r="E13" s="577"/>
      <c r="F13" s="577"/>
      <c r="G13" s="577"/>
      <c r="H13" s="577"/>
      <c r="I13" s="577"/>
      <c r="J13" s="577"/>
      <c r="K13" s="577"/>
      <c r="L13" s="577"/>
      <c r="M13" s="21"/>
      <c r="N13" s="21"/>
      <c r="O13" s="16"/>
      <c r="P13" s="16"/>
    </row>
    <row r="14" spans="1:16" s="6" customFormat="1" x14ac:dyDescent="0.25">
      <c r="A14" s="4"/>
      <c r="B14" s="577"/>
      <c r="C14" s="577"/>
      <c r="D14" s="577"/>
      <c r="E14" s="577"/>
      <c r="F14" s="577"/>
      <c r="G14" s="577"/>
      <c r="H14" s="577"/>
      <c r="I14" s="577"/>
      <c r="J14" s="577"/>
      <c r="K14" s="577"/>
      <c r="L14" s="577"/>
      <c r="M14" s="21"/>
      <c r="N14" s="21"/>
      <c r="O14" s="16"/>
      <c r="P14" s="16"/>
    </row>
    <row r="15" spans="1:16" s="6" customFormat="1" x14ac:dyDescent="0.25">
      <c r="A15" s="4"/>
      <c r="B15" s="538" t="str">
        <f>Pro!B15</f>
        <v>• Déclarez toutes les ventes aux entreprises associées canadiennes et étrangères.</v>
      </c>
      <c r="C15" s="538"/>
      <c r="D15" s="538"/>
      <c r="E15" s="538"/>
      <c r="F15" s="538"/>
      <c r="G15" s="538"/>
      <c r="H15" s="538"/>
      <c r="I15" s="538"/>
      <c r="J15" s="538"/>
      <c r="K15" s="538"/>
      <c r="L15" s="538"/>
      <c r="M15" s="21"/>
      <c r="N15" s="21"/>
      <c r="O15" s="16"/>
      <c r="P15" s="16"/>
    </row>
    <row r="16" spans="1:16" s="6" customFormat="1" x14ac:dyDescent="0.25">
      <c r="A16" s="4"/>
      <c r="B16" s="538" t="str">
        <f>Pro!B16</f>
        <v>• Déclarez toutes les ventes à compter de la date de l’expédition au client ou à son entrepôt.</v>
      </c>
      <c r="C16" s="538"/>
      <c r="D16" s="538"/>
      <c r="E16" s="538"/>
      <c r="F16" s="538"/>
      <c r="G16" s="538"/>
      <c r="H16" s="538"/>
      <c r="I16" s="538"/>
      <c r="J16" s="538"/>
      <c r="K16" s="538"/>
      <c r="L16" s="538"/>
      <c r="M16" s="21"/>
      <c r="N16" s="21"/>
      <c r="O16" s="16"/>
      <c r="P16" s="16"/>
    </row>
    <row r="17" spans="1:16" s="6" customFormat="1" x14ac:dyDescent="0.25">
      <c r="A17" s="4"/>
      <c r="B17" s="538" t="str">
        <f>Pro!B17</f>
        <v>• Déclarez toutes les valeurs en dollars canadiens.</v>
      </c>
      <c r="C17" s="538"/>
      <c r="D17" s="538"/>
      <c r="E17" s="538"/>
      <c r="F17" s="538"/>
      <c r="G17" s="538"/>
      <c r="H17" s="538"/>
      <c r="I17" s="538"/>
      <c r="J17" s="538"/>
      <c r="K17" s="538"/>
      <c r="L17" s="538"/>
      <c r="M17" s="21"/>
      <c r="N17" s="21"/>
      <c r="O17" s="16"/>
      <c r="P17" s="16"/>
    </row>
    <row r="18" spans="1:16" s="6" customFormat="1" x14ac:dyDescent="0.25">
      <c r="A18" s="27"/>
      <c r="B18" s="538" t="str">
        <f>IF(Intro!$G$21="English",O18,P18)</f>
        <v>• Si votre entreprise est un utilisateur final ou un détaillant, elle n’a pas besoin de déclarer ses ventes d’importations ou ses stocks d’importations.</v>
      </c>
      <c r="C18" s="538"/>
      <c r="D18" s="538"/>
      <c r="E18" s="538"/>
      <c r="F18" s="538"/>
      <c r="G18" s="538"/>
      <c r="H18" s="538"/>
      <c r="I18" s="538"/>
      <c r="J18" s="538"/>
      <c r="K18" s="538"/>
      <c r="L18" s="538"/>
      <c r="M18" s="21"/>
      <c r="N18" s="21"/>
      <c r="O18" s="16" t="s">
        <v>246</v>
      </c>
      <c r="P18" s="16" t="s">
        <v>247</v>
      </c>
    </row>
    <row r="19" spans="1:16" s="6" customFormat="1" x14ac:dyDescent="0.25">
      <c r="A19" s="4"/>
      <c r="B19" s="15"/>
      <c r="C19" s="15"/>
      <c r="D19" s="3"/>
      <c r="E19" s="3"/>
      <c r="F19" s="3"/>
      <c r="G19" s="3"/>
      <c r="H19" s="3"/>
      <c r="I19" s="3"/>
      <c r="J19" s="3"/>
      <c r="K19" s="3"/>
      <c r="L19" s="3"/>
      <c r="O19" s="16"/>
      <c r="P19" s="16"/>
    </row>
    <row r="20" spans="1:16" x14ac:dyDescent="0.25">
      <c r="A20" s="7"/>
      <c r="B20" s="415" t="str">
        <f>IF(Intro!$G$21="English",O20,P20)</f>
        <v>IMPORTATIONS ET STOCKS</v>
      </c>
      <c r="C20" s="416"/>
      <c r="D20" s="416"/>
      <c r="E20" s="416"/>
      <c r="F20" s="416"/>
      <c r="G20" s="416"/>
      <c r="H20" s="416"/>
      <c r="I20" s="416"/>
      <c r="J20" s="416"/>
      <c r="K20" s="416"/>
      <c r="L20" s="417"/>
      <c r="M20" s="62"/>
      <c r="O20" s="62" t="s">
        <v>248</v>
      </c>
      <c r="P20" s="62" t="s">
        <v>249</v>
      </c>
    </row>
    <row r="21" spans="1:16" x14ac:dyDescent="0.25">
      <c r="A21" s="7"/>
      <c r="B21" s="534" t="s">
        <v>12</v>
      </c>
      <c r="C21" s="535"/>
      <c r="D21" s="535"/>
      <c r="E21" s="535"/>
      <c r="F21" s="535"/>
      <c r="G21" s="535"/>
      <c r="H21" s="535"/>
      <c r="I21" s="535"/>
      <c r="J21" s="535"/>
      <c r="K21" s="535"/>
      <c r="L21" s="536"/>
      <c r="M21" s="62"/>
    </row>
    <row r="22" spans="1:16" x14ac:dyDescent="0.25">
      <c r="A22" s="7"/>
      <c r="B22" s="17"/>
      <c r="C22" s="28"/>
      <c r="D22" s="29"/>
      <c r="E22" s="29"/>
      <c r="F22" s="29"/>
      <c r="G22" s="29"/>
      <c r="H22" s="29"/>
      <c r="I22" s="29"/>
      <c r="J22" s="29"/>
      <c r="K22" s="29"/>
      <c r="L22" s="18"/>
      <c r="M22" s="62"/>
    </row>
    <row r="23" spans="1:16" ht="15.75" customHeight="1" x14ac:dyDescent="0.25">
      <c r="A23" s="7"/>
      <c r="B23" s="421" t="str">
        <f>IF(Intro!$G$21="English",O23,P23)</f>
        <v xml:space="preserve">Indiquez les importations et les ventes de marchandises de votre entreprise originaires de : </v>
      </c>
      <c r="C23" s="422"/>
      <c r="D23" s="422"/>
      <c r="E23" s="422"/>
      <c r="F23" s="422"/>
      <c r="G23" s="441" t="str">
        <f>IF(Intro!$G$21="English",Variables!B34,Variables!C34)</f>
        <v>Corée du Sud</v>
      </c>
      <c r="H23" s="442"/>
      <c r="I23" s="442"/>
      <c r="J23" s="442"/>
      <c r="K23" s="443"/>
      <c r="L23" s="18"/>
      <c r="M23" s="62"/>
      <c r="O23" s="62" t="s">
        <v>447</v>
      </c>
      <c r="P23" s="62" t="s">
        <v>448</v>
      </c>
    </row>
    <row r="24" spans="1:16" ht="15.75" customHeight="1" x14ac:dyDescent="0.25">
      <c r="A24" s="7"/>
      <c r="B24" s="421"/>
      <c r="C24" s="422"/>
      <c r="D24" s="422"/>
      <c r="E24" s="422"/>
      <c r="F24" s="422"/>
      <c r="G24" s="444"/>
      <c r="H24" s="445"/>
      <c r="I24" s="445"/>
      <c r="J24" s="445"/>
      <c r="K24" s="446"/>
      <c r="L24" s="18"/>
      <c r="M24" s="62"/>
    </row>
    <row r="25" spans="1:16" x14ac:dyDescent="0.25">
      <c r="A25" s="7"/>
      <c r="B25" s="167"/>
      <c r="C25" s="168"/>
      <c r="D25" s="169"/>
      <c r="E25" s="169"/>
      <c r="F25" s="169"/>
      <c r="G25" s="169"/>
      <c r="H25" s="169"/>
      <c r="I25" s="169"/>
      <c r="J25" s="169"/>
      <c r="K25" s="169"/>
      <c r="L25" s="18"/>
      <c r="M25" s="62"/>
    </row>
    <row r="26" spans="1:16" x14ac:dyDescent="0.25">
      <c r="A26" s="7"/>
      <c r="B26" s="170"/>
      <c r="C26" s="168"/>
      <c r="D26" s="169"/>
      <c r="E26" s="169"/>
      <c r="F26" s="169"/>
      <c r="G26" s="169"/>
      <c r="H26" s="169"/>
      <c r="I26" s="169"/>
      <c r="J26" s="169"/>
      <c r="K26" s="169"/>
      <c r="L26" s="18"/>
      <c r="M26" s="62"/>
      <c r="O26" s="19"/>
    </row>
    <row r="27" spans="1:16" x14ac:dyDescent="0.25">
      <c r="A27" s="7"/>
      <c r="B27" s="241"/>
      <c r="E27" s="28"/>
      <c r="F27" s="62"/>
      <c r="G27" s="602">
        <f>Variables!$B$6</f>
        <v>2023</v>
      </c>
      <c r="H27" s="602">
        <f>G27+1</f>
        <v>2024</v>
      </c>
      <c r="I27" s="602">
        <f>H27+1</f>
        <v>2025</v>
      </c>
      <c r="J27" s="602" t="str">
        <f>IF(Intro!$G$21="English",Variables!B9,Variables!C9)</f>
        <v>janv-mars 2025</v>
      </c>
      <c r="K27" s="602" t="str">
        <f>IF(Intro!$G$21="English",Variables!B10,Variables!C10)</f>
        <v>janv-mars 2026</v>
      </c>
      <c r="L27" s="88"/>
      <c r="M27" s="62"/>
      <c r="O27" s="19"/>
    </row>
    <row r="28" spans="1:16" x14ac:dyDescent="0.25">
      <c r="A28" s="7"/>
      <c r="B28" s="241"/>
      <c r="E28" s="28"/>
      <c r="F28" s="62"/>
      <c r="G28" s="603"/>
      <c r="H28" s="604"/>
      <c r="I28" s="604"/>
      <c r="J28" s="604"/>
      <c r="K28" s="604"/>
      <c r="L28" s="88"/>
      <c r="M28" s="62"/>
      <c r="O28" s="25"/>
      <c r="P28" s="211"/>
    </row>
    <row r="29" spans="1:16" ht="14.25" customHeight="1" x14ac:dyDescent="0.25">
      <c r="A29" s="7"/>
      <c r="B29" s="600" t="str">
        <f>IF(Intro!$G$21="English",O29,P29)</f>
        <v>TÔLES EN FEUILLES</v>
      </c>
      <c r="C29" s="601"/>
      <c r="D29" s="601"/>
      <c r="E29" s="601"/>
      <c r="F29" s="601"/>
      <c r="G29" s="601"/>
      <c r="H29" s="601"/>
      <c r="I29" s="601"/>
      <c r="J29" s="601"/>
      <c r="K29" s="601"/>
      <c r="L29" s="88"/>
      <c r="M29" s="62"/>
      <c r="O29" s="205" t="s">
        <v>390</v>
      </c>
      <c r="P29" s="205" t="s">
        <v>391</v>
      </c>
    </row>
    <row r="30" spans="1:16" ht="14.25" customHeight="1" x14ac:dyDescent="0.25">
      <c r="A30" s="7"/>
      <c r="B30" s="591" t="str">
        <f>IF(Intro!$G$21="English",O30,P30)</f>
        <v>Importations au Canada</v>
      </c>
      <c r="C30" s="592"/>
      <c r="D30" s="592"/>
      <c r="E30" s="592"/>
      <c r="F30" s="592"/>
      <c r="G30" s="592"/>
      <c r="H30" s="592"/>
      <c r="I30" s="592"/>
      <c r="J30" s="592"/>
      <c r="K30" s="592"/>
      <c r="L30" s="88"/>
      <c r="M30" s="62"/>
      <c r="O30" s="25" t="s">
        <v>171</v>
      </c>
      <c r="P30" s="211" t="s">
        <v>195</v>
      </c>
    </row>
    <row r="31" spans="1:16" x14ac:dyDescent="0.25">
      <c r="A31" s="7"/>
      <c r="B31" s="593" t="str">
        <f>IF(Intro!$G$21="English",O31,P31)</f>
        <v>Marchandises de premier choix</v>
      </c>
      <c r="C31" s="475"/>
      <c r="D31" s="586" t="str">
        <f>IF(Intro!$G$21="English",Variables!B23,Variables!C23)</f>
        <v>tonnes</v>
      </c>
      <c r="E31" s="586"/>
      <c r="F31" s="586"/>
      <c r="G31" s="153"/>
      <c r="H31" s="153"/>
      <c r="I31" s="153"/>
      <c r="J31" s="153"/>
      <c r="K31" s="153"/>
      <c r="L31" s="88"/>
      <c r="M31" s="62"/>
      <c r="O31" s="228" t="s">
        <v>413</v>
      </c>
      <c r="P31" s="211" t="s">
        <v>414</v>
      </c>
    </row>
    <row r="32" spans="1:16" x14ac:dyDescent="0.25">
      <c r="A32" s="7"/>
      <c r="B32" s="593"/>
      <c r="C32" s="475"/>
      <c r="D32" s="586" t="str">
        <f>IF(Intro!$G$21="English",O32,P32)</f>
        <v>valeur d'achat nette rendue (CAD)</v>
      </c>
      <c r="E32" s="586"/>
      <c r="F32" s="586"/>
      <c r="G32" s="153"/>
      <c r="H32" s="153"/>
      <c r="I32" s="153"/>
      <c r="J32" s="153"/>
      <c r="K32" s="153"/>
      <c r="L32" s="88"/>
      <c r="M32" s="62"/>
      <c r="O32" s="86" t="s">
        <v>256</v>
      </c>
      <c r="P32" s="62" t="s">
        <v>257</v>
      </c>
    </row>
    <row r="33" spans="1:16" x14ac:dyDescent="0.25">
      <c r="A33" s="7"/>
      <c r="B33" s="593"/>
      <c r="C33" s="475"/>
      <c r="D33" s="586" t="str">
        <f>IF(Intro!$G$21="English","$ / "&amp;Variables!B24,"$ / "&amp;Variables!C24)</f>
        <v>$ / tonne</v>
      </c>
      <c r="E33" s="586"/>
      <c r="F33" s="586"/>
      <c r="G33" s="102" t="str">
        <f>IF(G31=0,"-",G32/G31)</f>
        <v>-</v>
      </c>
      <c r="H33" s="102" t="str">
        <f>IF(H31=0,"-",H32/H31)</f>
        <v>-</v>
      </c>
      <c r="I33" s="102" t="str">
        <f>IF(I31=0,"-",I32/I31)</f>
        <v>-</v>
      </c>
      <c r="J33" s="102" t="str">
        <f>IF(J31=0,"-",J32/J31)</f>
        <v>-</v>
      </c>
      <c r="K33" s="102" t="str">
        <f>IF(K31=0,"-",K32/K31)</f>
        <v>-</v>
      </c>
      <c r="L33" s="88"/>
      <c r="M33" s="62"/>
    </row>
    <row r="34" spans="1:16" x14ac:dyDescent="0.25">
      <c r="A34" s="7"/>
      <c r="B34" s="593" t="str">
        <f>IF(Intro!$G$21="English",O34,P34)</f>
        <v>Marchandises de second choix</v>
      </c>
      <c r="C34" s="475"/>
      <c r="D34" s="586" t="str">
        <f>IF(Intro!$G$21="English",Variables!B23,Variables!C23)</f>
        <v>tonnes</v>
      </c>
      <c r="E34" s="586"/>
      <c r="F34" s="586"/>
      <c r="G34" s="153"/>
      <c r="H34" s="153"/>
      <c r="I34" s="153"/>
      <c r="J34" s="153"/>
      <c r="K34" s="153"/>
      <c r="L34" s="88"/>
      <c r="M34" s="62"/>
      <c r="O34" s="228" t="s">
        <v>394</v>
      </c>
      <c r="P34" s="211" t="s">
        <v>427</v>
      </c>
    </row>
    <row r="35" spans="1:16" x14ac:dyDescent="0.25">
      <c r="A35" s="7"/>
      <c r="B35" s="593"/>
      <c r="C35" s="475"/>
      <c r="D35" s="586" t="str">
        <f>IF(Intro!$G$21="English",O35,P35)</f>
        <v>valeur d'achat nette rendue (CAD)</v>
      </c>
      <c r="E35" s="586"/>
      <c r="F35" s="586"/>
      <c r="G35" s="153"/>
      <c r="H35" s="153"/>
      <c r="I35" s="153"/>
      <c r="J35" s="153"/>
      <c r="K35" s="153"/>
      <c r="L35" s="88"/>
      <c r="M35" s="62"/>
      <c r="O35" s="86" t="s">
        <v>256</v>
      </c>
      <c r="P35" s="62" t="s">
        <v>257</v>
      </c>
    </row>
    <row r="36" spans="1:16" x14ac:dyDescent="0.25">
      <c r="A36" s="7"/>
      <c r="B36" s="594"/>
      <c r="C36" s="595"/>
      <c r="D36" s="596" t="str">
        <f>IF(Intro!$G$21="English","$ / "&amp;Variables!B24,"$ / "&amp;Variables!C24)</f>
        <v>$ / tonne</v>
      </c>
      <c r="E36" s="596"/>
      <c r="F36" s="596"/>
      <c r="G36" s="227" t="str">
        <f>IF(G34=0,"-",G35/G34)</f>
        <v>-</v>
      </c>
      <c r="H36" s="227" t="str">
        <f>IF(H34=0,"-",H35/H34)</f>
        <v>-</v>
      </c>
      <c r="I36" s="227" t="str">
        <f>IF(I34=0,"-",I35/I34)</f>
        <v>-</v>
      </c>
      <c r="J36" s="227" t="str">
        <f>IF(J34=0,"-",J35/J34)</f>
        <v>-</v>
      </c>
      <c r="K36" s="227" t="str">
        <f>IF(K34=0,"-",K35/K34)</f>
        <v>-</v>
      </c>
      <c r="L36" s="88"/>
      <c r="M36" s="62"/>
    </row>
    <row r="37" spans="1:16" x14ac:dyDescent="0.25">
      <c r="A37" s="7"/>
      <c r="B37" s="597" t="str">
        <f>IF(Intro!$G$21="English",O37,P37)</f>
        <v>Total d'importations</v>
      </c>
      <c r="C37" s="598"/>
      <c r="D37" s="599" t="str">
        <f>IF(Intro!$G$21="English",Variables!B23,Variables!C23)</f>
        <v>tonnes</v>
      </c>
      <c r="E37" s="599"/>
      <c r="F37" s="599"/>
      <c r="G37" s="155">
        <f>G31+G34</f>
        <v>0</v>
      </c>
      <c r="H37" s="155">
        <f t="shared" ref="H37:K38" si="0">H31+H34</f>
        <v>0</v>
      </c>
      <c r="I37" s="155">
        <f t="shared" si="0"/>
        <v>0</v>
      </c>
      <c r="J37" s="155">
        <f t="shared" si="0"/>
        <v>0</v>
      </c>
      <c r="K37" s="155">
        <f t="shared" si="0"/>
        <v>0</v>
      </c>
      <c r="L37" s="88"/>
      <c r="M37" s="62"/>
      <c r="O37" s="72" t="s">
        <v>415</v>
      </c>
      <c r="P37" s="72" t="s">
        <v>416</v>
      </c>
    </row>
    <row r="38" spans="1:16" x14ac:dyDescent="0.25">
      <c r="A38" s="7"/>
      <c r="B38" s="593"/>
      <c r="C38" s="475"/>
      <c r="D38" s="586" t="str">
        <f>IF(Intro!$G$21="English",O38,P38)</f>
        <v>valeur d'achat nette rendue (CAD)</v>
      </c>
      <c r="E38" s="586"/>
      <c r="F38" s="586"/>
      <c r="G38" s="156">
        <f>G32+G35</f>
        <v>0</v>
      </c>
      <c r="H38" s="156">
        <f t="shared" si="0"/>
        <v>0</v>
      </c>
      <c r="I38" s="156">
        <f t="shared" si="0"/>
        <v>0</v>
      </c>
      <c r="J38" s="156">
        <f t="shared" si="0"/>
        <v>0</v>
      </c>
      <c r="K38" s="156">
        <f t="shared" si="0"/>
        <v>0</v>
      </c>
      <c r="L38" s="88"/>
      <c r="M38" s="62"/>
      <c r="O38" s="86" t="s">
        <v>256</v>
      </c>
      <c r="P38" s="62" t="s">
        <v>257</v>
      </c>
    </row>
    <row r="39" spans="1:16" x14ac:dyDescent="0.25">
      <c r="A39" s="7"/>
      <c r="B39" s="593"/>
      <c r="C39" s="475"/>
      <c r="D39" s="586" t="str">
        <f>IF(Intro!$G$21="English","$ / "&amp;Variables!B24,"$ / "&amp;Variables!C24)</f>
        <v>$ / tonne</v>
      </c>
      <c r="E39" s="586"/>
      <c r="F39" s="586"/>
      <c r="G39" s="102" t="str">
        <f>IF(G37=0,"-",G38/G37)</f>
        <v>-</v>
      </c>
      <c r="H39" s="102" t="str">
        <f>IF(H37=0,"-",H38/H37)</f>
        <v>-</v>
      </c>
      <c r="I39" s="102" t="str">
        <f>IF(I37=0,"-",I38/I37)</f>
        <v>-</v>
      </c>
      <c r="J39" s="102" t="str">
        <f>IF(J37=0,"-",J38/J37)</f>
        <v>-</v>
      </c>
      <c r="K39" s="102" t="str">
        <f>IF(K37=0,"-",K38/K37)</f>
        <v>-</v>
      </c>
      <c r="L39" s="88"/>
      <c r="M39" s="62"/>
    </row>
    <row r="40" spans="1:16" x14ac:dyDescent="0.25">
      <c r="A40" s="7"/>
      <c r="B40" s="591" t="str">
        <f>IF(Intro!$G$21="English",O40,P40)</f>
        <v>Ventes des importations au Canada</v>
      </c>
      <c r="C40" s="592"/>
      <c r="D40" s="592"/>
      <c r="E40" s="592"/>
      <c r="F40" s="592"/>
      <c r="G40" s="592"/>
      <c r="H40" s="592"/>
      <c r="I40" s="592"/>
      <c r="J40" s="592"/>
      <c r="K40" s="592"/>
      <c r="L40" s="88"/>
      <c r="M40" s="62"/>
      <c r="O40" s="228" t="s">
        <v>392</v>
      </c>
      <c r="P40" s="211" t="s">
        <v>393</v>
      </c>
    </row>
    <row r="41" spans="1:16" x14ac:dyDescent="0.25">
      <c r="A41" s="7"/>
      <c r="B41" s="579" t="str">
        <f>IF(Intro!$G$21="English",O41,P41)</f>
        <v>Marchandises de premier choix</v>
      </c>
      <c r="C41" s="580"/>
      <c r="D41" s="580"/>
      <c r="E41" s="580"/>
      <c r="F41" s="580"/>
      <c r="G41" s="580"/>
      <c r="H41" s="580"/>
      <c r="I41" s="580"/>
      <c r="J41" s="580"/>
      <c r="K41" s="580"/>
      <c r="L41" s="88"/>
      <c r="M41" s="62"/>
      <c r="O41" s="228" t="s">
        <v>413</v>
      </c>
      <c r="P41" s="211" t="s">
        <v>414</v>
      </c>
    </row>
    <row r="42" spans="1:16" x14ac:dyDescent="0.25">
      <c r="A42" s="7"/>
      <c r="B42" s="513" t="str">
        <f>IF(Intro!$G$21="English",O43,P43)</f>
        <v>Ventes aux distributeurs - centres de service au Canada</v>
      </c>
      <c r="C42" s="483"/>
      <c r="D42" s="586" t="str">
        <f>D31</f>
        <v>tonnes</v>
      </c>
      <c r="E42" s="586"/>
      <c r="F42" s="586"/>
      <c r="G42" s="153"/>
      <c r="H42" s="153"/>
      <c r="I42" s="153"/>
      <c r="J42" s="153"/>
      <c r="K42" s="153"/>
      <c r="L42" s="88"/>
      <c r="M42" s="62"/>
    </row>
    <row r="43" spans="1:16" ht="14.25" customHeight="1" x14ac:dyDescent="0.25">
      <c r="A43" s="7"/>
      <c r="B43" s="513"/>
      <c r="C43" s="483"/>
      <c r="D43" s="586" t="str">
        <f>IF(Intro!$G$21="English",O44,P44)</f>
        <v>valeur de vente nette rendue (CAD)</v>
      </c>
      <c r="E43" s="586"/>
      <c r="F43" s="586"/>
      <c r="G43" s="153"/>
      <c r="H43" s="153"/>
      <c r="I43" s="153"/>
      <c r="J43" s="153"/>
      <c r="K43" s="153"/>
      <c r="L43" s="88"/>
      <c r="M43" s="62"/>
      <c r="O43" s="49" t="str">
        <f>"Sales to "&amp;Variables!$B$26&amp;" in Canada"</f>
        <v>Sales to distributors - service centres in Canada</v>
      </c>
      <c r="P43" s="49" t="str">
        <f>"Ventes aux "&amp;Variables!$C$26&amp;" au Canada"</f>
        <v>Ventes aux distributeurs - centres de service au Canada</v>
      </c>
    </row>
    <row r="44" spans="1:16" ht="15" thickBot="1" x14ac:dyDescent="0.3">
      <c r="A44" s="7"/>
      <c r="B44" s="584"/>
      <c r="C44" s="585"/>
      <c r="D44" s="587" t="str">
        <f>D33</f>
        <v>$ / tonne</v>
      </c>
      <c r="E44" s="587"/>
      <c r="F44" s="587"/>
      <c r="G44" s="103" t="str">
        <f>IF(G42=0,"-",G43/G42)</f>
        <v>-</v>
      </c>
      <c r="H44" s="103" t="str">
        <f>IF(H42=0,"-",H43/H42)</f>
        <v>-</v>
      </c>
      <c r="I44" s="103" t="str">
        <f>IF(I42=0,"-",I43/I42)</f>
        <v>-</v>
      </c>
      <c r="J44" s="103" t="str">
        <f>IF(J42=0,"-",J43/J42)</f>
        <v>-</v>
      </c>
      <c r="K44" s="103" t="str">
        <f>IF(K42=0,"-",K43/K42)</f>
        <v>-</v>
      </c>
      <c r="L44" s="88"/>
      <c r="M44" s="62"/>
      <c r="O44" s="86" t="s">
        <v>320</v>
      </c>
      <c r="P44" s="62" t="s">
        <v>299</v>
      </c>
    </row>
    <row r="45" spans="1:16" x14ac:dyDescent="0.25">
      <c r="A45" s="7"/>
      <c r="B45" s="588" t="str">
        <f>IF(Intro!$G$21="English",O45,P45)</f>
        <v>Ventes aux utilisateurs finals au Canada</v>
      </c>
      <c r="C45" s="589"/>
      <c r="D45" s="590" t="str">
        <f>D31</f>
        <v>tonnes</v>
      </c>
      <c r="E45" s="590"/>
      <c r="F45" s="590"/>
      <c r="G45" s="154"/>
      <c r="H45" s="154"/>
      <c r="I45" s="154"/>
      <c r="J45" s="154"/>
      <c r="K45" s="154"/>
      <c r="L45" s="88"/>
      <c r="M45" s="62"/>
      <c r="O45" s="49" t="str">
        <f>"Sales to "&amp;Variables!$B$27&amp;" in Canada"</f>
        <v>Sales to end users in Canada</v>
      </c>
      <c r="P45" s="49" t="str">
        <f>"Ventes aux "&amp;Variables!$C$27&amp;" au Canada"</f>
        <v>Ventes aux utilisateurs finals au Canada</v>
      </c>
    </row>
    <row r="46" spans="1:16" x14ac:dyDescent="0.25">
      <c r="A46" s="7"/>
      <c r="B46" s="513"/>
      <c r="C46" s="483"/>
      <c r="D46" s="586" t="str">
        <f>D43</f>
        <v>valeur de vente nette rendue (CAD)</v>
      </c>
      <c r="E46" s="586"/>
      <c r="F46" s="586"/>
      <c r="G46" s="153"/>
      <c r="H46" s="153"/>
      <c r="I46" s="153"/>
      <c r="J46" s="153"/>
      <c r="K46" s="153"/>
      <c r="L46" s="88"/>
      <c r="M46" s="62"/>
      <c r="O46" s="49"/>
      <c r="P46" s="49"/>
    </row>
    <row r="47" spans="1:16" ht="15" thickBot="1" x14ac:dyDescent="0.3">
      <c r="A47" s="7"/>
      <c r="B47" s="584"/>
      <c r="C47" s="585"/>
      <c r="D47" s="587" t="str">
        <f>D33</f>
        <v>$ / tonne</v>
      </c>
      <c r="E47" s="587"/>
      <c r="F47" s="587"/>
      <c r="G47" s="103" t="str">
        <f>IF(G45=0,"-",G46/G45)</f>
        <v>-</v>
      </c>
      <c r="H47" s="103" t="str">
        <f>IF(H45=0,"-",H46/H45)</f>
        <v>-</v>
      </c>
      <c r="I47" s="103" t="str">
        <f>IF(I45=0,"-",I46/I45)</f>
        <v>-</v>
      </c>
      <c r="J47" s="103" t="str">
        <f>IF(J45=0,"-",J46/J45)</f>
        <v>-</v>
      </c>
      <c r="K47" s="103" t="str">
        <f>IF(K45=0,"-",K46/K45)</f>
        <v>-</v>
      </c>
      <c r="L47" s="88"/>
      <c r="M47" s="62"/>
      <c r="O47" s="45"/>
      <c r="P47" s="49"/>
    </row>
    <row r="48" spans="1:16" x14ac:dyDescent="0.25">
      <c r="A48" s="7"/>
      <c r="B48" s="579" t="str">
        <f>IF(Intro!$G$21="English",O48,P48)</f>
        <v>Marchandises de second choix</v>
      </c>
      <c r="C48" s="580"/>
      <c r="D48" s="580"/>
      <c r="E48" s="580"/>
      <c r="F48" s="580"/>
      <c r="G48" s="580"/>
      <c r="H48" s="580"/>
      <c r="I48" s="580"/>
      <c r="J48" s="580"/>
      <c r="K48" s="580"/>
      <c r="L48" s="88"/>
      <c r="M48" s="62"/>
      <c r="O48" s="228" t="s">
        <v>394</v>
      </c>
      <c r="P48" s="211" t="s">
        <v>427</v>
      </c>
    </row>
    <row r="49" spans="1:16" x14ac:dyDescent="0.25">
      <c r="A49" s="7"/>
      <c r="B49" s="513" t="str">
        <f>IF(Intro!$G$21="English",O49,P49)</f>
        <v>Ventes aux distributeurs - centres de service au Canada</v>
      </c>
      <c r="C49" s="483"/>
      <c r="D49" s="586" t="str">
        <f>D42</f>
        <v>tonnes</v>
      </c>
      <c r="E49" s="586"/>
      <c r="F49" s="586"/>
      <c r="G49" s="153"/>
      <c r="H49" s="153"/>
      <c r="I49" s="153"/>
      <c r="J49" s="153"/>
      <c r="K49" s="153"/>
      <c r="L49" s="88"/>
      <c r="M49" s="62"/>
      <c r="O49" s="49" t="str">
        <f>"Sales to "&amp;Variables!$B$26&amp;" in Canada"</f>
        <v>Sales to distributors - service centres in Canada</v>
      </c>
      <c r="P49" s="49" t="str">
        <f>"Ventes aux "&amp;Variables!$C$26&amp;" au Canada"</f>
        <v>Ventes aux distributeurs - centres de service au Canada</v>
      </c>
    </row>
    <row r="50" spans="1:16" x14ac:dyDescent="0.25">
      <c r="A50" s="7"/>
      <c r="B50" s="513"/>
      <c r="C50" s="483"/>
      <c r="D50" s="586" t="str">
        <f>IF(Intro!$G$21="English",O50,P50)</f>
        <v>valeur de vente nette rendue (CAD)</v>
      </c>
      <c r="E50" s="586"/>
      <c r="F50" s="586"/>
      <c r="G50" s="153"/>
      <c r="H50" s="153"/>
      <c r="I50" s="153"/>
      <c r="J50" s="153"/>
      <c r="K50" s="153"/>
      <c r="L50" s="88"/>
      <c r="M50" s="62"/>
      <c r="O50" s="86" t="s">
        <v>320</v>
      </c>
      <c r="P50" s="62" t="s">
        <v>299</v>
      </c>
    </row>
    <row r="51" spans="1:16" ht="15" thickBot="1" x14ac:dyDescent="0.3">
      <c r="A51" s="7"/>
      <c r="B51" s="584"/>
      <c r="C51" s="585"/>
      <c r="D51" s="587" t="str">
        <f>D47</f>
        <v>$ / tonne</v>
      </c>
      <c r="E51" s="587"/>
      <c r="F51" s="587"/>
      <c r="G51" s="103" t="str">
        <f>IF(G49=0,"-",G50/G49)</f>
        <v>-</v>
      </c>
      <c r="H51" s="103" t="str">
        <f>IF(H49=0,"-",H50/H49)</f>
        <v>-</v>
      </c>
      <c r="I51" s="103" t="str">
        <f>IF(I49=0,"-",I50/I49)</f>
        <v>-</v>
      </c>
      <c r="J51" s="103" t="str">
        <f>IF(J49=0,"-",J50/J49)</f>
        <v>-</v>
      </c>
      <c r="K51" s="103" t="str">
        <f>IF(K49=0,"-",K50/K49)</f>
        <v>-</v>
      </c>
      <c r="L51" s="88"/>
      <c r="M51" s="62"/>
      <c r="O51" s="45"/>
      <c r="P51" s="49"/>
    </row>
    <row r="52" spans="1:16" x14ac:dyDescent="0.25">
      <c r="A52" s="7"/>
      <c r="B52" s="588" t="str">
        <f>IF(Intro!$G$21="English",O52,P52)</f>
        <v>Ventes aux utilisateurs finals au Canada</v>
      </c>
      <c r="C52" s="589"/>
      <c r="D52" s="590" t="str">
        <f>D49</f>
        <v>tonnes</v>
      </c>
      <c r="E52" s="590"/>
      <c r="F52" s="590"/>
      <c r="G52" s="154"/>
      <c r="H52" s="154"/>
      <c r="I52" s="154"/>
      <c r="J52" s="154"/>
      <c r="K52" s="154"/>
      <c r="L52" s="88"/>
      <c r="M52" s="62"/>
      <c r="O52" s="49" t="str">
        <f>"Sales to "&amp;Variables!$B$27&amp;" in Canada"</f>
        <v>Sales to end users in Canada</v>
      </c>
      <c r="P52" s="49" t="str">
        <f>"Ventes aux "&amp;Variables!$C$27&amp;" au Canada"</f>
        <v>Ventes aux utilisateurs finals au Canada</v>
      </c>
    </row>
    <row r="53" spans="1:16" x14ac:dyDescent="0.25">
      <c r="A53" s="7"/>
      <c r="B53" s="513"/>
      <c r="C53" s="483"/>
      <c r="D53" s="586" t="str">
        <f>D50</f>
        <v>valeur de vente nette rendue (CAD)</v>
      </c>
      <c r="E53" s="586"/>
      <c r="F53" s="586"/>
      <c r="G53" s="153"/>
      <c r="H53" s="153"/>
      <c r="I53" s="153"/>
      <c r="J53" s="153"/>
      <c r="K53" s="153"/>
      <c r="L53" s="88"/>
      <c r="M53" s="62"/>
      <c r="O53" s="45"/>
      <c r="P53" s="49"/>
    </row>
    <row r="54" spans="1:16" ht="15" thickBot="1" x14ac:dyDescent="0.3">
      <c r="A54" s="7"/>
      <c r="B54" s="584"/>
      <c r="C54" s="585"/>
      <c r="D54" s="587" t="str">
        <f>D47</f>
        <v>$ / tonne</v>
      </c>
      <c r="E54" s="587"/>
      <c r="F54" s="587"/>
      <c r="G54" s="103" t="str">
        <f>IF(G52=0,"-",G53/G52)</f>
        <v>-</v>
      </c>
      <c r="H54" s="103" t="str">
        <f>IF(H52=0,"-",H53/H52)</f>
        <v>-</v>
      </c>
      <c r="I54" s="103" t="str">
        <f>IF(I52=0,"-",I53/I52)</f>
        <v>-</v>
      </c>
      <c r="J54" s="103" t="str">
        <f>IF(J52=0,"-",J53/J52)</f>
        <v>-</v>
      </c>
      <c r="K54" s="103" t="str">
        <f>IF(K52=0,"-",K53/K52)</f>
        <v>-</v>
      </c>
      <c r="L54" s="88"/>
      <c r="M54" s="62"/>
      <c r="O54" s="45"/>
      <c r="P54" s="49"/>
    </row>
    <row r="55" spans="1:16" x14ac:dyDescent="0.25">
      <c r="A55" s="7"/>
      <c r="B55" s="579" t="str">
        <f>IF(Intro!$G$21="English",O55,P55)</f>
        <v>Ventes totales des importations des tôles en feuilles au Canada</v>
      </c>
      <c r="C55" s="580"/>
      <c r="D55" s="580"/>
      <c r="E55" s="580"/>
      <c r="F55" s="580"/>
      <c r="G55" s="580"/>
      <c r="H55" s="580"/>
      <c r="I55" s="580"/>
      <c r="J55" s="580"/>
      <c r="K55" s="580"/>
      <c r="L55" s="88"/>
      <c r="M55" s="62"/>
      <c r="O55" s="228" t="s">
        <v>395</v>
      </c>
      <c r="P55" s="211" t="s">
        <v>396</v>
      </c>
    </row>
    <row r="56" spans="1:16" x14ac:dyDescent="0.25">
      <c r="A56" s="7"/>
      <c r="B56" s="479" t="str">
        <f>IF(Intro!$G$21="English",O56,P56)</f>
        <v>Ventes totales d'importations au Canada</v>
      </c>
      <c r="C56" s="480"/>
      <c r="D56" s="581" t="str">
        <f>D31</f>
        <v>tonnes</v>
      </c>
      <c r="E56" s="581"/>
      <c r="F56" s="581"/>
      <c r="G56" s="155">
        <f>G42+G45+G49+G52</f>
        <v>0</v>
      </c>
      <c r="H56" s="155">
        <f t="shared" ref="H56:K57" si="1">H42+H45+H49+H52</f>
        <v>0</v>
      </c>
      <c r="I56" s="155">
        <f t="shared" si="1"/>
        <v>0</v>
      </c>
      <c r="J56" s="155">
        <f t="shared" si="1"/>
        <v>0</v>
      </c>
      <c r="K56" s="155">
        <f t="shared" si="1"/>
        <v>0</v>
      </c>
      <c r="L56" s="120"/>
      <c r="M56" s="62"/>
      <c r="O56" s="72" t="s">
        <v>267</v>
      </c>
      <c r="P56" s="72" t="s">
        <v>268</v>
      </c>
    </row>
    <row r="57" spans="1:16" x14ac:dyDescent="0.25">
      <c r="A57" s="7"/>
      <c r="B57" s="471"/>
      <c r="C57" s="472"/>
      <c r="D57" s="582" t="str">
        <f>D46</f>
        <v>valeur de vente nette rendue (CAD)</v>
      </c>
      <c r="E57" s="582"/>
      <c r="F57" s="582"/>
      <c r="G57" s="156">
        <f>G43+G46+G50+G53</f>
        <v>0</v>
      </c>
      <c r="H57" s="156">
        <f t="shared" si="1"/>
        <v>0</v>
      </c>
      <c r="I57" s="156">
        <f t="shared" si="1"/>
        <v>0</v>
      </c>
      <c r="J57" s="156">
        <f t="shared" si="1"/>
        <v>0</v>
      </c>
      <c r="K57" s="156">
        <f t="shared" si="1"/>
        <v>0</v>
      </c>
      <c r="L57" s="120"/>
      <c r="M57" s="62"/>
    </row>
    <row r="58" spans="1:16" x14ac:dyDescent="0.25">
      <c r="A58" s="7"/>
      <c r="B58" s="471"/>
      <c r="C58" s="472"/>
      <c r="D58" s="583" t="str">
        <f>D33</f>
        <v>$ / tonne</v>
      </c>
      <c r="E58" s="583"/>
      <c r="F58" s="583"/>
      <c r="G58" s="102" t="str">
        <f>IF(G56=0,"-",G57/G56)</f>
        <v>-</v>
      </c>
      <c r="H58" s="102" t="str">
        <f t="shared" ref="H58:K58" si="2">IF(H56=0,"-",H57/H56)</f>
        <v>-</v>
      </c>
      <c r="I58" s="102" t="str">
        <f t="shared" si="2"/>
        <v>-</v>
      </c>
      <c r="J58" s="102" t="str">
        <f t="shared" si="2"/>
        <v>-</v>
      </c>
      <c r="K58" s="102" t="str">
        <f t="shared" si="2"/>
        <v>-</v>
      </c>
      <c r="L58" s="120"/>
      <c r="M58" s="62"/>
    </row>
    <row r="59" spans="1:16" s="9" customFormat="1" x14ac:dyDescent="0.25">
      <c r="A59" s="89"/>
      <c r="B59" s="229"/>
      <c r="C59" s="230"/>
      <c r="D59" s="231"/>
      <c r="E59" s="231"/>
      <c r="F59" s="232"/>
      <c r="G59" s="232"/>
      <c r="H59" s="232"/>
      <c r="I59" s="232"/>
      <c r="J59" s="232"/>
      <c r="K59" s="233"/>
      <c r="L59" s="234"/>
    </row>
    <row r="60" spans="1:16" s="9" customFormat="1" x14ac:dyDescent="0.25">
      <c r="A60" s="89"/>
      <c r="B60" s="241"/>
      <c r="C60" s="1"/>
      <c r="D60" s="1"/>
      <c r="E60" s="28"/>
      <c r="F60" s="62"/>
      <c r="G60" s="602">
        <f>Variables!$B$6</f>
        <v>2023</v>
      </c>
      <c r="H60" s="602">
        <f>G60+1</f>
        <v>2024</v>
      </c>
      <c r="I60" s="602">
        <f>H60+1</f>
        <v>2025</v>
      </c>
      <c r="J60" s="602" t="str">
        <f>IF(Intro!$G$21="English",Variables!B9,Variables!C9)</f>
        <v>janv-mars 2025</v>
      </c>
      <c r="K60" s="602" t="str">
        <f>IF(Intro!$G$21="English",Variables!B10,Variables!C10)</f>
        <v>janv-mars 2026</v>
      </c>
      <c r="L60" s="234"/>
    </row>
    <row r="61" spans="1:16" s="9" customFormat="1" x14ac:dyDescent="0.25">
      <c r="A61" s="89"/>
      <c r="B61" s="241"/>
      <c r="C61" s="1"/>
      <c r="D61" s="1"/>
      <c r="E61" s="28"/>
      <c r="F61" s="62"/>
      <c r="G61" s="603"/>
      <c r="H61" s="604"/>
      <c r="I61" s="604"/>
      <c r="J61" s="604"/>
      <c r="K61" s="604"/>
      <c r="L61" s="234"/>
    </row>
    <row r="62" spans="1:16" s="9" customFormat="1" x14ac:dyDescent="0.25">
      <c r="A62" s="89"/>
      <c r="B62" s="600" t="str">
        <f>IF(Intro!$G$21="English",O62,P62)</f>
        <v>TÔLES COUPÉES À LONGUEUR À PARTIR DE BOBINES</v>
      </c>
      <c r="C62" s="601"/>
      <c r="D62" s="601"/>
      <c r="E62" s="601"/>
      <c r="F62" s="601"/>
      <c r="G62" s="601"/>
      <c r="H62" s="601"/>
      <c r="I62" s="601"/>
      <c r="J62" s="601"/>
      <c r="K62" s="601"/>
      <c r="L62" s="234"/>
      <c r="O62" s="19" t="s">
        <v>397</v>
      </c>
      <c r="P62" s="62" t="s">
        <v>398</v>
      </c>
    </row>
    <row r="63" spans="1:16" s="9" customFormat="1" x14ac:dyDescent="0.25">
      <c r="A63" s="89"/>
      <c r="B63" s="591" t="str">
        <f>IF(Intro!$G$21="English",O63,P63)</f>
        <v>Importations au Canada</v>
      </c>
      <c r="C63" s="592"/>
      <c r="D63" s="592"/>
      <c r="E63" s="592"/>
      <c r="F63" s="592"/>
      <c r="G63" s="592"/>
      <c r="H63" s="592"/>
      <c r="I63" s="592"/>
      <c r="J63" s="592"/>
      <c r="K63" s="592"/>
      <c r="L63" s="234"/>
      <c r="O63" s="25" t="s">
        <v>171</v>
      </c>
      <c r="P63" s="211" t="s">
        <v>195</v>
      </c>
    </row>
    <row r="64" spans="1:16" s="9" customFormat="1" x14ac:dyDescent="0.25">
      <c r="A64" s="89"/>
      <c r="B64" s="593" t="str">
        <f>IF(Intro!$G$21="English",O64,P64)</f>
        <v>Marchandises de premier choix</v>
      </c>
      <c r="C64" s="475"/>
      <c r="D64" s="586" t="str">
        <f>D56</f>
        <v>tonnes</v>
      </c>
      <c r="E64" s="586"/>
      <c r="F64" s="586"/>
      <c r="G64" s="153"/>
      <c r="H64" s="153"/>
      <c r="I64" s="153"/>
      <c r="J64" s="153"/>
      <c r="K64" s="153"/>
      <c r="L64" s="234"/>
      <c r="O64" s="228" t="s">
        <v>413</v>
      </c>
      <c r="P64" s="211" t="s">
        <v>414</v>
      </c>
    </row>
    <row r="65" spans="1:16" s="9" customFormat="1" x14ac:dyDescent="0.25">
      <c r="A65" s="89"/>
      <c r="B65" s="593"/>
      <c r="C65" s="475"/>
      <c r="D65" s="586" t="str">
        <f>IF(Intro!$G$21="English",O65,P65)</f>
        <v>valeur d'achat nette rendue (CAD)</v>
      </c>
      <c r="E65" s="586"/>
      <c r="F65" s="586"/>
      <c r="G65" s="153"/>
      <c r="H65" s="153"/>
      <c r="I65" s="153"/>
      <c r="J65" s="153"/>
      <c r="K65" s="153"/>
      <c r="L65" s="234"/>
      <c r="O65" s="86" t="s">
        <v>256</v>
      </c>
      <c r="P65" s="62" t="s">
        <v>257</v>
      </c>
    </row>
    <row r="66" spans="1:16" s="9" customFormat="1" x14ac:dyDescent="0.25">
      <c r="A66" s="89"/>
      <c r="B66" s="593"/>
      <c r="C66" s="475"/>
      <c r="D66" s="586" t="str">
        <f>IF(Intro!$G$21="English","$ / "&amp;Variables!B24,"$ / "&amp;Variables!C24)</f>
        <v>$ / tonne</v>
      </c>
      <c r="E66" s="586"/>
      <c r="F66" s="586"/>
      <c r="G66" s="102" t="str">
        <f>IF(G64=0,"-",G65/G64)</f>
        <v>-</v>
      </c>
      <c r="H66" s="102" t="str">
        <f>IF(H64=0,"-",H65/H64)</f>
        <v>-</v>
      </c>
      <c r="I66" s="102" t="str">
        <f>IF(I64=0,"-",I65/I64)</f>
        <v>-</v>
      </c>
      <c r="J66" s="102" t="str">
        <f>IF(J64=0,"-",J65/J64)</f>
        <v>-</v>
      </c>
      <c r="K66" s="102" t="str">
        <f>IF(K64=0,"-",K65/K64)</f>
        <v>-</v>
      </c>
      <c r="L66" s="234"/>
    </row>
    <row r="67" spans="1:16" s="9" customFormat="1" x14ac:dyDescent="0.25">
      <c r="A67" s="89"/>
      <c r="B67" s="593" t="str">
        <f>IF(Intro!$G$21="English",O67,P67)</f>
        <v>Marchandises de second choix</v>
      </c>
      <c r="C67" s="475"/>
      <c r="D67" s="586" t="str">
        <f>D64</f>
        <v>tonnes</v>
      </c>
      <c r="E67" s="586"/>
      <c r="F67" s="586"/>
      <c r="G67" s="153"/>
      <c r="H67" s="153"/>
      <c r="I67" s="153"/>
      <c r="J67" s="153"/>
      <c r="K67" s="153"/>
      <c r="L67" s="234"/>
      <c r="O67" s="228" t="s">
        <v>394</v>
      </c>
      <c r="P67" s="211" t="s">
        <v>427</v>
      </c>
    </row>
    <row r="68" spans="1:16" s="9" customFormat="1" x14ac:dyDescent="0.25">
      <c r="A68" s="89"/>
      <c r="B68" s="593"/>
      <c r="C68" s="475"/>
      <c r="D68" s="586" t="str">
        <f>IF(Intro!$G$21="English",O68,P68)</f>
        <v>valeur d'achat nette rendue (CAD)</v>
      </c>
      <c r="E68" s="586"/>
      <c r="F68" s="586"/>
      <c r="G68" s="153"/>
      <c r="H68" s="153"/>
      <c r="I68" s="153"/>
      <c r="J68" s="153"/>
      <c r="K68" s="153"/>
      <c r="L68" s="234"/>
      <c r="O68" s="86" t="s">
        <v>256</v>
      </c>
      <c r="P68" s="62" t="s">
        <v>257</v>
      </c>
    </row>
    <row r="69" spans="1:16" s="9" customFormat="1" x14ac:dyDescent="0.25">
      <c r="A69" s="89"/>
      <c r="B69" s="594"/>
      <c r="C69" s="595"/>
      <c r="D69" s="596" t="str">
        <f>IF(Intro!$G$21="English","$ / "&amp;Variables!B24,"$ / "&amp;Variables!C24)</f>
        <v>$ / tonne</v>
      </c>
      <c r="E69" s="596"/>
      <c r="F69" s="596"/>
      <c r="G69" s="227" t="str">
        <f>IF(G67=0,"-",G68/G67)</f>
        <v>-</v>
      </c>
      <c r="H69" s="227" t="str">
        <f>IF(H67=0,"-",H68/H67)</f>
        <v>-</v>
      </c>
      <c r="I69" s="227" t="str">
        <f>IF(I67=0,"-",I68/I67)</f>
        <v>-</v>
      </c>
      <c r="J69" s="227" t="str">
        <f>IF(J67=0,"-",J68/J67)</f>
        <v>-</v>
      </c>
      <c r="K69" s="227" t="str">
        <f>IF(K67=0,"-",K68/K67)</f>
        <v>-</v>
      </c>
      <c r="L69" s="234"/>
    </row>
    <row r="70" spans="1:16" s="9" customFormat="1" x14ac:dyDescent="0.25">
      <c r="A70" s="89"/>
      <c r="B70" s="597" t="str">
        <f>IF(Intro!$G$21="English",O70,P70)</f>
        <v>Total d'importations</v>
      </c>
      <c r="C70" s="598"/>
      <c r="D70" s="599" t="str">
        <f>D67</f>
        <v>tonnes</v>
      </c>
      <c r="E70" s="599"/>
      <c r="F70" s="599"/>
      <c r="G70" s="155">
        <f>G64+G67</f>
        <v>0</v>
      </c>
      <c r="H70" s="155">
        <f t="shared" ref="H70:K71" si="3">H64+H67</f>
        <v>0</v>
      </c>
      <c r="I70" s="155">
        <f t="shared" si="3"/>
        <v>0</v>
      </c>
      <c r="J70" s="155">
        <f t="shared" si="3"/>
        <v>0</v>
      </c>
      <c r="K70" s="155">
        <f t="shared" si="3"/>
        <v>0</v>
      </c>
      <c r="L70" s="234"/>
      <c r="O70" s="72" t="s">
        <v>415</v>
      </c>
      <c r="P70" s="72" t="s">
        <v>416</v>
      </c>
    </row>
    <row r="71" spans="1:16" s="9" customFormat="1" x14ac:dyDescent="0.25">
      <c r="A71" s="89"/>
      <c r="B71" s="593"/>
      <c r="C71" s="475"/>
      <c r="D71" s="586" t="str">
        <f>IF(Intro!$G$21="English",O71,P71)</f>
        <v>valeur d'achat nette rendue (CAD)</v>
      </c>
      <c r="E71" s="586"/>
      <c r="F71" s="586"/>
      <c r="G71" s="156">
        <f>G65+G68</f>
        <v>0</v>
      </c>
      <c r="H71" s="156">
        <f t="shared" si="3"/>
        <v>0</v>
      </c>
      <c r="I71" s="156">
        <f t="shared" si="3"/>
        <v>0</v>
      </c>
      <c r="J71" s="156">
        <f t="shared" si="3"/>
        <v>0</v>
      </c>
      <c r="K71" s="156">
        <f t="shared" si="3"/>
        <v>0</v>
      </c>
      <c r="L71" s="234"/>
      <c r="O71" s="86" t="s">
        <v>256</v>
      </c>
      <c r="P71" s="62" t="s">
        <v>257</v>
      </c>
    </row>
    <row r="72" spans="1:16" s="9" customFormat="1" x14ac:dyDescent="0.25">
      <c r="A72" s="89"/>
      <c r="B72" s="593"/>
      <c r="C72" s="475"/>
      <c r="D72" s="586" t="str">
        <f>IF(Intro!$G$21="English","$ / "&amp;Variables!B24,"$ / "&amp;Variables!C24)</f>
        <v>$ / tonne</v>
      </c>
      <c r="E72" s="586"/>
      <c r="F72" s="586"/>
      <c r="G72" s="102" t="str">
        <f>IF(G70=0,"-",G71/G70)</f>
        <v>-</v>
      </c>
      <c r="H72" s="102" t="str">
        <f>IF(H70=0,"-",H71/H70)</f>
        <v>-</v>
      </c>
      <c r="I72" s="102" t="str">
        <f>IF(I70=0,"-",I71/I70)</f>
        <v>-</v>
      </c>
      <c r="J72" s="102" t="str">
        <f>IF(J70=0,"-",J71/J70)</f>
        <v>-</v>
      </c>
      <c r="K72" s="102" t="str">
        <f>IF(K70=0,"-",K71/K70)</f>
        <v>-</v>
      </c>
      <c r="L72" s="234"/>
    </row>
    <row r="73" spans="1:16" s="9" customFormat="1" x14ac:dyDescent="0.25">
      <c r="A73" s="89"/>
      <c r="B73" s="591" t="str">
        <f>IF(Intro!$G$21="English",O73,P73)</f>
        <v>Ventes des importations au Canada</v>
      </c>
      <c r="C73" s="592"/>
      <c r="D73" s="592"/>
      <c r="E73" s="592"/>
      <c r="F73" s="592"/>
      <c r="G73" s="592"/>
      <c r="H73" s="592"/>
      <c r="I73" s="592"/>
      <c r="J73" s="592"/>
      <c r="K73" s="592"/>
      <c r="L73" s="234"/>
      <c r="O73" s="228" t="s">
        <v>392</v>
      </c>
      <c r="P73" s="211" t="s">
        <v>393</v>
      </c>
    </row>
    <row r="74" spans="1:16" s="9" customFormat="1" x14ac:dyDescent="0.25">
      <c r="A74" s="89"/>
      <c r="B74" s="579" t="str">
        <f>IF(Intro!$G$21="English",O74,P74)</f>
        <v>Marchandises de premier choix</v>
      </c>
      <c r="C74" s="580"/>
      <c r="D74" s="580"/>
      <c r="E74" s="580"/>
      <c r="F74" s="580"/>
      <c r="G74" s="580"/>
      <c r="H74" s="580"/>
      <c r="I74" s="580"/>
      <c r="J74" s="580"/>
      <c r="K74" s="580"/>
      <c r="L74" s="234"/>
      <c r="O74" s="228" t="s">
        <v>413</v>
      </c>
      <c r="P74" s="211" t="s">
        <v>414</v>
      </c>
    </row>
    <row r="75" spans="1:16" s="9" customFormat="1" x14ac:dyDescent="0.25">
      <c r="A75" s="89"/>
      <c r="B75" s="513" t="str">
        <f>IF(Intro!$G$21="English",O75,P75)</f>
        <v>Ventes aux distributeurs - centres de service au Canada</v>
      </c>
      <c r="C75" s="483"/>
      <c r="D75" s="586" t="str">
        <f>D64</f>
        <v>tonnes</v>
      </c>
      <c r="E75" s="586"/>
      <c r="F75" s="586"/>
      <c r="G75" s="153"/>
      <c r="H75" s="153"/>
      <c r="I75" s="153"/>
      <c r="J75" s="153"/>
      <c r="K75" s="153"/>
      <c r="L75" s="234"/>
      <c r="O75" s="49" t="str">
        <f>"Sales to "&amp;Variables!$B$26&amp;" in Canada"</f>
        <v>Sales to distributors - service centres in Canada</v>
      </c>
      <c r="P75" s="49" t="str">
        <f>"Ventes aux "&amp;Variables!$C$26&amp;" au Canada"</f>
        <v>Ventes aux distributeurs - centres de service au Canada</v>
      </c>
    </row>
    <row r="76" spans="1:16" s="9" customFormat="1" x14ac:dyDescent="0.25">
      <c r="A76" s="89"/>
      <c r="B76" s="513"/>
      <c r="C76" s="483"/>
      <c r="D76" s="586" t="str">
        <f>IF(Intro!$G$21="English",O76,P76)</f>
        <v>valeur de vente nette rendue (CAD)</v>
      </c>
      <c r="E76" s="586"/>
      <c r="F76" s="586"/>
      <c r="G76" s="153"/>
      <c r="H76" s="153"/>
      <c r="I76" s="153"/>
      <c r="J76" s="153"/>
      <c r="K76" s="153"/>
      <c r="L76" s="234"/>
      <c r="O76" s="86" t="s">
        <v>320</v>
      </c>
      <c r="P76" s="62" t="s">
        <v>299</v>
      </c>
    </row>
    <row r="77" spans="1:16" s="9" customFormat="1" ht="15" thickBot="1" x14ac:dyDescent="0.3">
      <c r="A77" s="89"/>
      <c r="B77" s="584"/>
      <c r="C77" s="585"/>
      <c r="D77" s="587" t="str">
        <f>D66</f>
        <v>$ / tonne</v>
      </c>
      <c r="E77" s="587"/>
      <c r="F77" s="587"/>
      <c r="G77" s="103" t="str">
        <f>IF(G75=0,"-",G76/G75)</f>
        <v>-</v>
      </c>
      <c r="H77" s="103" t="str">
        <f>IF(H75=0,"-",H76/H75)</f>
        <v>-</v>
      </c>
      <c r="I77" s="103" t="str">
        <f>IF(I75=0,"-",I76/I75)</f>
        <v>-</v>
      </c>
      <c r="J77" s="103" t="str">
        <f>IF(J75=0,"-",J76/J75)</f>
        <v>-</v>
      </c>
      <c r="K77" s="103" t="str">
        <f>IF(K75=0,"-",K76/K75)</f>
        <v>-</v>
      </c>
      <c r="L77" s="234"/>
    </row>
    <row r="78" spans="1:16" s="9" customFormat="1" x14ac:dyDescent="0.25">
      <c r="A78" s="89"/>
      <c r="B78" s="588" t="str">
        <f>IF(Intro!$G$21="English",O78,P78)</f>
        <v>Ventes aux utilisateurs finals au Canada</v>
      </c>
      <c r="C78" s="589"/>
      <c r="D78" s="590" t="str">
        <f>D64</f>
        <v>tonnes</v>
      </c>
      <c r="E78" s="590"/>
      <c r="F78" s="590"/>
      <c r="G78" s="154"/>
      <c r="H78" s="154"/>
      <c r="I78" s="154"/>
      <c r="J78" s="154"/>
      <c r="K78" s="154"/>
      <c r="L78" s="234"/>
      <c r="O78" s="49" t="str">
        <f>"Sales to "&amp;Variables!$B$27&amp;" in Canada"</f>
        <v>Sales to end users in Canada</v>
      </c>
      <c r="P78" s="49" t="str">
        <f>"Ventes aux "&amp;Variables!$C$27&amp;" au Canada"</f>
        <v>Ventes aux utilisateurs finals au Canada</v>
      </c>
    </row>
    <row r="79" spans="1:16" s="9" customFormat="1" x14ac:dyDescent="0.25">
      <c r="A79" s="89"/>
      <c r="B79" s="513"/>
      <c r="C79" s="483"/>
      <c r="D79" s="586" t="str">
        <f>D76</f>
        <v>valeur de vente nette rendue (CAD)</v>
      </c>
      <c r="E79" s="586"/>
      <c r="F79" s="586"/>
      <c r="G79" s="153"/>
      <c r="H79" s="153"/>
      <c r="I79" s="153"/>
      <c r="J79" s="153"/>
      <c r="K79" s="153"/>
      <c r="L79" s="234"/>
    </row>
    <row r="80" spans="1:16" s="9" customFormat="1" ht="15" thickBot="1" x14ac:dyDescent="0.3">
      <c r="A80" s="89"/>
      <c r="B80" s="584"/>
      <c r="C80" s="585"/>
      <c r="D80" s="587" t="str">
        <f>D66</f>
        <v>$ / tonne</v>
      </c>
      <c r="E80" s="587"/>
      <c r="F80" s="587"/>
      <c r="G80" s="103" t="str">
        <f>IF(G78=0,"-",G79/G78)</f>
        <v>-</v>
      </c>
      <c r="H80" s="103" t="str">
        <f>IF(H78=0,"-",H79/H78)</f>
        <v>-</v>
      </c>
      <c r="I80" s="103" t="str">
        <f>IF(I78=0,"-",I79/I78)</f>
        <v>-</v>
      </c>
      <c r="J80" s="103" t="str">
        <f>IF(J78=0,"-",J79/J78)</f>
        <v>-</v>
      </c>
      <c r="K80" s="103" t="str">
        <f>IF(K78=0,"-",K79/K78)</f>
        <v>-</v>
      </c>
      <c r="L80" s="234"/>
    </row>
    <row r="81" spans="1:22" s="9" customFormat="1" x14ac:dyDescent="0.25">
      <c r="A81" s="89"/>
      <c r="B81" s="579" t="str">
        <f>IF(Intro!$G$21="English",O81,P81)</f>
        <v>Marchandises de second choix</v>
      </c>
      <c r="C81" s="580"/>
      <c r="D81" s="580"/>
      <c r="E81" s="580"/>
      <c r="F81" s="580"/>
      <c r="G81" s="580"/>
      <c r="H81" s="580"/>
      <c r="I81" s="580"/>
      <c r="J81" s="580"/>
      <c r="K81" s="580"/>
      <c r="L81" s="234"/>
      <c r="O81" s="228" t="s">
        <v>394</v>
      </c>
      <c r="P81" s="211" t="s">
        <v>427</v>
      </c>
    </row>
    <row r="82" spans="1:22" s="9" customFormat="1" x14ac:dyDescent="0.25">
      <c r="A82" s="89"/>
      <c r="B82" s="513" t="str">
        <f>IF(Intro!$G$21="English",O82,P82)</f>
        <v>Ventes aux distributeurs - centres de service au Canada</v>
      </c>
      <c r="C82" s="483"/>
      <c r="D82" s="586" t="str">
        <f>D75</f>
        <v>tonnes</v>
      </c>
      <c r="E82" s="586"/>
      <c r="F82" s="586"/>
      <c r="G82" s="153"/>
      <c r="H82" s="153"/>
      <c r="I82" s="153"/>
      <c r="J82" s="153"/>
      <c r="K82" s="153"/>
      <c r="L82" s="234"/>
      <c r="O82" s="49" t="str">
        <f>"Sales to "&amp;Variables!$B$26&amp;" in Canada"</f>
        <v>Sales to distributors - service centres in Canada</v>
      </c>
      <c r="P82" s="49" t="str">
        <f>"Ventes aux "&amp;Variables!$C$26&amp;" au Canada"</f>
        <v>Ventes aux distributeurs - centres de service au Canada</v>
      </c>
    </row>
    <row r="83" spans="1:22" s="9" customFormat="1" x14ac:dyDescent="0.25">
      <c r="A83" s="89"/>
      <c r="B83" s="513"/>
      <c r="C83" s="483"/>
      <c r="D83" s="586" t="str">
        <f>IF(Intro!$G$21="English",O83,P83)</f>
        <v>valeur de vente nette rendue (CAD)</v>
      </c>
      <c r="E83" s="586"/>
      <c r="F83" s="586"/>
      <c r="G83" s="153"/>
      <c r="H83" s="153"/>
      <c r="I83" s="153"/>
      <c r="J83" s="153"/>
      <c r="K83" s="153"/>
      <c r="L83" s="234"/>
      <c r="O83" s="86" t="s">
        <v>320</v>
      </c>
      <c r="P83" s="62" t="s">
        <v>299</v>
      </c>
    </row>
    <row r="84" spans="1:22" s="9" customFormat="1" ht="15" thickBot="1" x14ac:dyDescent="0.3">
      <c r="A84" s="89"/>
      <c r="B84" s="584"/>
      <c r="C84" s="585"/>
      <c r="D84" s="587" t="str">
        <f>D80</f>
        <v>$ / tonne</v>
      </c>
      <c r="E84" s="587"/>
      <c r="F84" s="587"/>
      <c r="G84" s="103" t="str">
        <f>IF(G82=0,"-",G83/G82)</f>
        <v>-</v>
      </c>
      <c r="H84" s="103" t="str">
        <f>IF(H82=0,"-",H83/H82)</f>
        <v>-</v>
      </c>
      <c r="I84" s="103" t="str">
        <f>IF(I82=0,"-",I83/I82)</f>
        <v>-</v>
      </c>
      <c r="J84" s="103" t="str">
        <f>IF(J82=0,"-",J83/J82)</f>
        <v>-</v>
      </c>
      <c r="K84" s="103" t="str">
        <f>IF(K82=0,"-",K83/K82)</f>
        <v>-</v>
      </c>
      <c r="L84" s="234"/>
    </row>
    <row r="85" spans="1:22" s="9" customFormat="1" x14ac:dyDescent="0.25">
      <c r="A85" s="89"/>
      <c r="B85" s="588" t="str">
        <f>IF(Intro!$G$21="English",O85,P85)</f>
        <v>Ventes aux utilisateurs finals au Canada</v>
      </c>
      <c r="C85" s="589"/>
      <c r="D85" s="590" t="str">
        <f>D82</f>
        <v>tonnes</v>
      </c>
      <c r="E85" s="590"/>
      <c r="F85" s="590"/>
      <c r="G85" s="154"/>
      <c r="H85" s="154"/>
      <c r="I85" s="154"/>
      <c r="J85" s="154"/>
      <c r="K85" s="154"/>
      <c r="L85" s="234"/>
      <c r="O85" s="49" t="str">
        <f>"Sales to "&amp;Variables!$B$27&amp;" in Canada"</f>
        <v>Sales to end users in Canada</v>
      </c>
      <c r="P85" s="49" t="str">
        <f>"Ventes aux "&amp;Variables!$C$27&amp;" au Canada"</f>
        <v>Ventes aux utilisateurs finals au Canada</v>
      </c>
    </row>
    <row r="86" spans="1:22" s="9" customFormat="1" x14ac:dyDescent="0.25">
      <c r="A86" s="89"/>
      <c r="B86" s="513"/>
      <c r="C86" s="483"/>
      <c r="D86" s="586" t="str">
        <f>D83</f>
        <v>valeur de vente nette rendue (CAD)</v>
      </c>
      <c r="E86" s="586"/>
      <c r="F86" s="586"/>
      <c r="G86" s="153"/>
      <c r="H86" s="153"/>
      <c r="I86" s="153"/>
      <c r="J86" s="153"/>
      <c r="K86" s="153"/>
      <c r="L86" s="234"/>
    </row>
    <row r="87" spans="1:22" s="9" customFormat="1" ht="15" thickBot="1" x14ac:dyDescent="0.3">
      <c r="A87" s="89"/>
      <c r="B87" s="584"/>
      <c r="C87" s="585"/>
      <c r="D87" s="587" t="str">
        <f>D80</f>
        <v>$ / tonne</v>
      </c>
      <c r="E87" s="587"/>
      <c r="F87" s="587"/>
      <c r="G87" s="103" t="str">
        <f>IF(G85=0,"-",G86/G85)</f>
        <v>-</v>
      </c>
      <c r="H87" s="103" t="str">
        <f>IF(H85=0,"-",H86/H85)</f>
        <v>-</v>
      </c>
      <c r="I87" s="103" t="str">
        <f>IF(I85=0,"-",I86/I85)</f>
        <v>-</v>
      </c>
      <c r="J87" s="103" t="str">
        <f>IF(J85=0,"-",J86/J85)</f>
        <v>-</v>
      </c>
      <c r="K87" s="103" t="str">
        <f>IF(K85=0,"-",K86/K85)</f>
        <v>-</v>
      </c>
      <c r="L87" s="234"/>
    </row>
    <row r="88" spans="1:22" s="9" customFormat="1" x14ac:dyDescent="0.25">
      <c r="A88" s="89"/>
      <c r="B88" s="579" t="str">
        <f>IF(Intro!$G$21="English",O88,P88)</f>
        <v>Ventes totales des importations des tôles coupées à longueur à partir de bobines au Canada</v>
      </c>
      <c r="C88" s="580"/>
      <c r="D88" s="580"/>
      <c r="E88" s="580"/>
      <c r="F88" s="580"/>
      <c r="G88" s="580"/>
      <c r="H88" s="580"/>
      <c r="I88" s="580"/>
      <c r="J88" s="580"/>
      <c r="K88" s="580"/>
      <c r="L88" s="234"/>
      <c r="O88" s="228" t="s">
        <v>426</v>
      </c>
      <c r="P88" s="211" t="s">
        <v>403</v>
      </c>
    </row>
    <row r="89" spans="1:22" s="9" customFormat="1" x14ac:dyDescent="0.25">
      <c r="A89" s="89"/>
      <c r="B89" s="479" t="str">
        <f>IF(Intro!$G$21="English",O89,P89)</f>
        <v>Ventes totales d'importations au Canada</v>
      </c>
      <c r="C89" s="480"/>
      <c r="D89" s="581" t="str">
        <f>D64</f>
        <v>tonnes</v>
      </c>
      <c r="E89" s="581"/>
      <c r="F89" s="581"/>
      <c r="G89" s="155">
        <f>G75+G78+G82+G85</f>
        <v>0</v>
      </c>
      <c r="H89" s="155">
        <f t="shared" ref="H89:K90" si="4">H75+H78+H82+H85</f>
        <v>0</v>
      </c>
      <c r="I89" s="155">
        <f t="shared" si="4"/>
        <v>0</v>
      </c>
      <c r="J89" s="155">
        <f t="shared" si="4"/>
        <v>0</v>
      </c>
      <c r="K89" s="155">
        <f t="shared" si="4"/>
        <v>0</v>
      </c>
      <c r="L89" s="234"/>
      <c r="O89" s="72" t="s">
        <v>267</v>
      </c>
      <c r="P89" s="72" t="s">
        <v>268</v>
      </c>
    </row>
    <row r="90" spans="1:22" s="9" customFormat="1" x14ac:dyDescent="0.25">
      <c r="A90" s="89"/>
      <c r="B90" s="471"/>
      <c r="C90" s="472"/>
      <c r="D90" s="582" t="str">
        <f>D79</f>
        <v>valeur de vente nette rendue (CAD)</v>
      </c>
      <c r="E90" s="582"/>
      <c r="F90" s="582"/>
      <c r="G90" s="156">
        <f>G76+G79+G83+G86</f>
        <v>0</v>
      </c>
      <c r="H90" s="156">
        <f t="shared" si="4"/>
        <v>0</v>
      </c>
      <c r="I90" s="156">
        <f t="shared" si="4"/>
        <v>0</v>
      </c>
      <c r="J90" s="156">
        <f t="shared" si="4"/>
        <v>0</v>
      </c>
      <c r="K90" s="156">
        <f t="shared" si="4"/>
        <v>0</v>
      </c>
      <c r="L90" s="234"/>
    </row>
    <row r="91" spans="1:22" s="9" customFormat="1" x14ac:dyDescent="0.25">
      <c r="A91" s="89"/>
      <c r="B91" s="471"/>
      <c r="C91" s="472"/>
      <c r="D91" s="583" t="str">
        <f>D66</f>
        <v>$ / tonne</v>
      </c>
      <c r="E91" s="583"/>
      <c r="F91" s="583"/>
      <c r="G91" s="102" t="str">
        <f>IF(G89=0,"-",G90/G89)</f>
        <v>-</v>
      </c>
      <c r="H91" s="102" t="str">
        <f t="shared" ref="H91:K91" si="5">IF(H89=0,"-",H90/H89)</f>
        <v>-</v>
      </c>
      <c r="I91" s="102" t="str">
        <f t="shared" si="5"/>
        <v>-</v>
      </c>
      <c r="J91" s="102" t="str">
        <f t="shared" si="5"/>
        <v>-</v>
      </c>
      <c r="K91" s="102" t="str">
        <f t="shared" si="5"/>
        <v>-</v>
      </c>
      <c r="L91" s="234"/>
    </row>
    <row r="92" spans="1:22" s="9" customFormat="1" x14ac:dyDescent="0.25">
      <c r="A92" s="89"/>
      <c r="B92" s="229"/>
      <c r="C92" s="230"/>
      <c r="D92" s="231"/>
      <c r="E92" s="231"/>
      <c r="F92" s="232"/>
      <c r="G92" s="232"/>
      <c r="H92" s="232"/>
      <c r="I92" s="232"/>
      <c r="J92" s="232"/>
      <c r="K92" s="233"/>
      <c r="L92" s="234"/>
    </row>
    <row r="93" spans="1:22" x14ac:dyDescent="0.25">
      <c r="A93" s="7"/>
      <c r="B93" s="503" t="s">
        <v>15</v>
      </c>
      <c r="C93" s="504"/>
      <c r="D93" s="504"/>
      <c r="E93" s="504"/>
      <c r="F93" s="504"/>
      <c r="G93" s="504"/>
      <c r="H93" s="504"/>
      <c r="I93" s="504"/>
      <c r="J93" s="504"/>
      <c r="K93" s="504"/>
      <c r="L93" s="505"/>
      <c r="M93" s="62"/>
    </row>
    <row r="94" spans="1:22" x14ac:dyDescent="0.25">
      <c r="A94" s="7"/>
      <c r="B94" s="56"/>
      <c r="C94" s="57"/>
      <c r="D94" s="57"/>
      <c r="E94" s="58"/>
      <c r="F94" s="58"/>
      <c r="G94" s="58"/>
      <c r="H94" s="58"/>
      <c r="I94" s="58"/>
      <c r="J94" s="58"/>
      <c r="K94" s="58"/>
      <c r="L94" s="59"/>
      <c r="M94" s="62"/>
    </row>
    <row r="95" spans="1:22" s="211" customFormat="1" x14ac:dyDescent="0.25">
      <c r="A95" s="7"/>
      <c r="B95" s="605" t="str">
        <f>IF(Intro!$G$21="English",O95,P95)</f>
        <v>Indiquez le pourcentage moyen des valeurs de vente nettes livrées qui représente les frais de livraison.</v>
      </c>
      <c r="C95" s="606"/>
      <c r="D95" s="606"/>
      <c r="E95" s="606"/>
      <c r="F95" s="606"/>
      <c r="G95" s="606"/>
      <c r="H95" s="606"/>
      <c r="I95" s="606"/>
      <c r="J95" s="606"/>
      <c r="K95" s="606"/>
      <c r="L95" s="607"/>
      <c r="M95" s="47"/>
      <c r="N95" s="47"/>
      <c r="O95" s="19" t="s">
        <v>342</v>
      </c>
      <c r="P95" s="62" t="s">
        <v>343</v>
      </c>
      <c r="Q95" s="49"/>
      <c r="R95" s="48"/>
      <c r="S95" s="48"/>
      <c r="T95" s="47"/>
      <c r="U95" s="47"/>
      <c r="V95" s="47"/>
    </row>
    <row r="96" spans="1:22" s="211" customFormat="1" x14ac:dyDescent="0.25">
      <c r="A96" s="7"/>
      <c r="B96" s="605" t="str">
        <f>Pro!B23</f>
        <v>Note - Ne répondez à cette question que si votre entreprise a vendu les marchandises du 1er janvier 2023 au 31 mars 2026.</v>
      </c>
      <c r="C96" s="606"/>
      <c r="D96" s="606"/>
      <c r="E96" s="606"/>
      <c r="F96" s="606"/>
      <c r="G96" s="606"/>
      <c r="H96" s="606"/>
      <c r="I96" s="606"/>
      <c r="J96" s="606"/>
      <c r="K96" s="606"/>
      <c r="L96" s="607"/>
      <c r="M96" s="47"/>
      <c r="N96" s="47"/>
      <c r="O96" s="19"/>
      <c r="P96" s="62"/>
      <c r="Q96" s="49"/>
      <c r="R96" s="48"/>
      <c r="S96" s="48"/>
      <c r="T96" s="47"/>
      <c r="U96" s="47"/>
      <c r="V96" s="47"/>
    </row>
    <row r="97" spans="1:22" x14ac:dyDescent="0.25">
      <c r="A97" s="7"/>
      <c r="B97" s="611"/>
      <c r="C97" s="612"/>
      <c r="D97" s="612"/>
      <c r="E97" s="612"/>
      <c r="F97" s="612"/>
      <c r="G97" s="612"/>
      <c r="H97" s="612"/>
      <c r="I97" s="612"/>
      <c r="J97" s="612"/>
      <c r="K97" s="612"/>
      <c r="L97" s="613"/>
      <c r="M97" s="47"/>
      <c r="N97" s="47"/>
      <c r="Q97" s="45"/>
      <c r="R97" s="48"/>
      <c r="S97" s="48"/>
      <c r="T97" s="47"/>
      <c r="U97" s="47"/>
      <c r="V97" s="47"/>
    </row>
    <row r="98" spans="1:22" x14ac:dyDescent="0.25">
      <c r="A98" s="7"/>
      <c r="B98" s="241"/>
      <c r="C98" s="54"/>
      <c r="D98" s="602">
        <f>Variables!$B$6</f>
        <v>2023</v>
      </c>
      <c r="E98" s="602">
        <f>D98+1</f>
        <v>2024</v>
      </c>
      <c r="F98" s="602">
        <f>E98+1</f>
        <v>2025</v>
      </c>
      <c r="G98" s="602" t="str">
        <f>IF(Intro!$G$21="English",Variables!B9,Variables!C9)</f>
        <v>janv-mars 2025</v>
      </c>
      <c r="H98" s="602" t="str">
        <f>IF(Intro!$G$21="English",Variables!B10,Variables!C10)</f>
        <v>janv-mars 2026</v>
      </c>
      <c r="I98" s="62"/>
      <c r="J98" s="48"/>
      <c r="K98" s="48"/>
      <c r="L98" s="46"/>
      <c r="M98" s="47"/>
      <c r="N98" s="47"/>
      <c r="Q98" s="45"/>
      <c r="R98" s="48"/>
      <c r="S98" s="48"/>
      <c r="T98" s="47"/>
      <c r="U98" s="47"/>
      <c r="V98" s="47"/>
    </row>
    <row r="99" spans="1:22" x14ac:dyDescent="0.25">
      <c r="A99" s="7"/>
      <c r="B99" s="241"/>
      <c r="C99" s="54"/>
      <c r="D99" s="604"/>
      <c r="E99" s="604"/>
      <c r="F99" s="604"/>
      <c r="G99" s="604"/>
      <c r="H99" s="604"/>
      <c r="I99" s="62"/>
      <c r="J99" s="48"/>
      <c r="K99" s="48"/>
      <c r="L99" s="46"/>
      <c r="M99" s="47"/>
      <c r="N99" s="47"/>
      <c r="Q99" s="45"/>
      <c r="R99" s="48"/>
      <c r="S99" s="48"/>
      <c r="T99" s="47"/>
      <c r="U99" s="47"/>
      <c r="V99" s="47"/>
    </row>
    <row r="100" spans="1:22" x14ac:dyDescent="0.25">
      <c r="A100" s="7"/>
      <c r="B100" s="101"/>
      <c r="C100" s="104" t="str">
        <f>IF(Intro!$G$21="English",O100,P100)</f>
        <v>Coût de livraison (%)</v>
      </c>
      <c r="D100" s="157"/>
      <c r="E100" s="157"/>
      <c r="F100" s="157"/>
      <c r="G100" s="157"/>
      <c r="H100" s="157"/>
      <c r="I100" s="62"/>
      <c r="J100" s="245"/>
      <c r="K100" s="245"/>
      <c r="L100" s="246"/>
      <c r="M100" s="47"/>
      <c r="N100" s="47"/>
      <c r="O100" s="62" t="s">
        <v>254</v>
      </c>
      <c r="P100" s="62" t="s">
        <v>255</v>
      </c>
      <c r="Q100" s="49"/>
      <c r="R100" s="48"/>
      <c r="S100" s="48"/>
      <c r="T100" s="47"/>
      <c r="U100" s="47"/>
      <c r="V100" s="47"/>
    </row>
    <row r="101" spans="1:22" x14ac:dyDescent="0.25">
      <c r="A101" s="7"/>
      <c r="B101" s="50"/>
      <c r="C101" s="92"/>
      <c r="D101" s="93"/>
      <c r="E101" s="92"/>
      <c r="F101" s="92"/>
      <c r="G101" s="92"/>
      <c r="H101" s="92"/>
      <c r="I101" s="92"/>
      <c r="J101" s="245"/>
      <c r="K101" s="245"/>
      <c r="L101" s="246"/>
      <c r="M101" s="47"/>
      <c r="N101" s="47"/>
      <c r="Q101" s="49"/>
      <c r="R101" s="48"/>
      <c r="S101" s="48"/>
      <c r="T101" s="47"/>
      <c r="U101" s="47"/>
      <c r="V101" s="47"/>
    </row>
    <row r="102" spans="1:22" x14ac:dyDescent="0.25">
      <c r="A102" s="7"/>
      <c r="B102" s="605" t="str">
        <f>IF(Intro!$G$21="English",O102,P102)</f>
        <v>Si les pourcentages ont changé d'une période à l'autre, veuillez en indiquer la raison.</v>
      </c>
      <c r="C102" s="606"/>
      <c r="D102" s="606"/>
      <c r="E102" s="606"/>
      <c r="F102" s="606"/>
      <c r="G102" s="606"/>
      <c r="H102" s="606"/>
      <c r="I102" s="606"/>
      <c r="J102" s="606"/>
      <c r="K102" s="606"/>
      <c r="L102" s="607"/>
      <c r="M102" s="47"/>
      <c r="N102" s="47"/>
      <c r="O102" s="62" t="s">
        <v>344</v>
      </c>
      <c r="P102" s="242" t="s">
        <v>345</v>
      </c>
      <c r="Q102" s="49"/>
      <c r="R102" s="48"/>
      <c r="S102" s="48"/>
      <c r="T102" s="47"/>
      <c r="U102" s="47"/>
      <c r="V102" s="47"/>
    </row>
    <row r="103" spans="1:22" x14ac:dyDescent="0.25">
      <c r="A103" s="7"/>
      <c r="B103" s="50"/>
      <c r="C103" s="92"/>
      <c r="D103" s="93"/>
      <c r="E103" s="92"/>
      <c r="F103" s="92"/>
      <c r="G103" s="92"/>
      <c r="H103" s="92"/>
      <c r="I103" s="92"/>
      <c r="J103" s="245"/>
      <c r="K103" s="245"/>
      <c r="L103" s="246"/>
      <c r="M103" s="47"/>
      <c r="N103" s="47"/>
      <c r="Q103" s="49"/>
      <c r="R103" s="48"/>
      <c r="S103" s="48"/>
      <c r="T103" s="47"/>
      <c r="U103" s="47"/>
      <c r="V103" s="47"/>
    </row>
    <row r="104" spans="1:22" x14ac:dyDescent="0.25">
      <c r="A104" s="7"/>
      <c r="B104" s="608"/>
      <c r="C104" s="609"/>
      <c r="D104" s="609"/>
      <c r="E104" s="609"/>
      <c r="F104" s="609"/>
      <c r="G104" s="609"/>
      <c r="H104" s="609"/>
      <c r="I104" s="609"/>
      <c r="J104" s="609"/>
      <c r="K104" s="609"/>
      <c r="L104" s="610"/>
      <c r="M104" s="47"/>
      <c r="N104" s="47"/>
      <c r="Q104" s="48"/>
      <c r="R104" s="48"/>
      <c r="S104" s="48"/>
      <c r="T104" s="47"/>
      <c r="U104" s="47"/>
      <c r="V104" s="47"/>
    </row>
    <row r="105" spans="1:22" x14ac:dyDescent="0.25">
      <c r="A105" s="7"/>
      <c r="B105" s="608"/>
      <c r="C105" s="609"/>
      <c r="D105" s="609"/>
      <c r="E105" s="609"/>
      <c r="F105" s="609"/>
      <c r="G105" s="609"/>
      <c r="H105" s="609"/>
      <c r="I105" s="609"/>
      <c r="J105" s="609"/>
      <c r="K105" s="609"/>
      <c r="L105" s="610"/>
      <c r="M105" s="47"/>
      <c r="N105" s="47"/>
      <c r="Q105" s="48"/>
      <c r="R105" s="48"/>
      <c r="S105" s="48"/>
      <c r="T105" s="47"/>
      <c r="U105" s="47"/>
      <c r="V105" s="47"/>
    </row>
    <row r="106" spans="1:22" x14ac:dyDescent="0.25">
      <c r="A106" s="7"/>
      <c r="B106" s="608"/>
      <c r="C106" s="609"/>
      <c r="D106" s="609"/>
      <c r="E106" s="609"/>
      <c r="F106" s="609"/>
      <c r="G106" s="609"/>
      <c r="H106" s="609"/>
      <c r="I106" s="609"/>
      <c r="J106" s="609"/>
      <c r="K106" s="609"/>
      <c r="L106" s="610"/>
      <c r="M106" s="47"/>
      <c r="N106" s="47"/>
      <c r="Q106" s="48"/>
      <c r="R106" s="48"/>
      <c r="S106" s="48"/>
      <c r="T106" s="47"/>
      <c r="U106" s="47"/>
      <c r="V106" s="47"/>
    </row>
    <row r="107" spans="1:22" x14ac:dyDescent="0.25">
      <c r="A107" s="7"/>
      <c r="B107" s="608"/>
      <c r="C107" s="609"/>
      <c r="D107" s="609"/>
      <c r="E107" s="609"/>
      <c r="F107" s="609"/>
      <c r="G107" s="609"/>
      <c r="H107" s="609"/>
      <c r="I107" s="609"/>
      <c r="J107" s="609"/>
      <c r="K107" s="609"/>
      <c r="L107" s="610"/>
      <c r="M107" s="47"/>
      <c r="N107" s="47"/>
      <c r="Q107" s="48"/>
      <c r="R107" s="48"/>
      <c r="S107" s="48"/>
      <c r="T107" s="47"/>
      <c r="U107" s="47"/>
      <c r="V107" s="47"/>
    </row>
    <row r="108" spans="1:22" x14ac:dyDescent="0.25">
      <c r="A108" s="7"/>
      <c r="B108" s="608"/>
      <c r="C108" s="609"/>
      <c r="D108" s="609"/>
      <c r="E108" s="609"/>
      <c r="F108" s="609"/>
      <c r="G108" s="609"/>
      <c r="H108" s="609"/>
      <c r="I108" s="609"/>
      <c r="J108" s="609"/>
      <c r="K108" s="609"/>
      <c r="L108" s="610"/>
      <c r="M108" s="47"/>
      <c r="N108" s="47"/>
      <c r="Q108" s="48"/>
      <c r="R108" s="48"/>
      <c r="S108" s="48"/>
      <c r="T108" s="47"/>
      <c r="U108" s="47"/>
      <c r="V108" s="47"/>
    </row>
    <row r="109" spans="1:22" s="55" customFormat="1" x14ac:dyDescent="0.25">
      <c r="A109" s="94"/>
      <c r="B109" s="608"/>
      <c r="C109" s="609"/>
      <c r="D109" s="609"/>
      <c r="E109" s="609"/>
      <c r="F109" s="609"/>
      <c r="G109" s="609"/>
      <c r="H109" s="609"/>
      <c r="I109" s="609"/>
      <c r="J109" s="609"/>
      <c r="K109" s="609"/>
      <c r="L109" s="610"/>
      <c r="N109" s="95"/>
      <c r="O109" s="62"/>
      <c r="P109" s="62"/>
    </row>
    <row r="110" spans="1:22" s="55" customFormat="1" x14ac:dyDescent="0.25">
      <c r="A110" s="94"/>
      <c r="B110" s="608"/>
      <c r="C110" s="609"/>
      <c r="D110" s="609"/>
      <c r="E110" s="609"/>
      <c r="F110" s="609"/>
      <c r="G110" s="609"/>
      <c r="H110" s="609"/>
      <c r="I110" s="609"/>
      <c r="J110" s="609"/>
      <c r="K110" s="609"/>
      <c r="L110" s="610"/>
      <c r="N110" s="95"/>
    </row>
    <row r="111" spans="1:22" s="55" customFormat="1" x14ac:dyDescent="0.25">
      <c r="A111" s="94"/>
      <c r="B111" s="608"/>
      <c r="C111" s="609"/>
      <c r="D111" s="609"/>
      <c r="E111" s="609"/>
      <c r="F111" s="609"/>
      <c r="G111" s="609"/>
      <c r="H111" s="609"/>
      <c r="I111" s="609"/>
      <c r="J111" s="609"/>
      <c r="K111" s="609"/>
      <c r="L111" s="610"/>
      <c r="N111" s="95"/>
      <c r="O111" s="62"/>
      <c r="P111" s="62"/>
    </row>
    <row r="112" spans="1:22" s="55" customFormat="1" x14ac:dyDescent="0.25">
      <c r="A112" s="94"/>
      <c r="B112" s="178"/>
      <c r="C112" s="179"/>
      <c r="D112" s="179"/>
      <c r="E112" s="179"/>
      <c r="F112" s="179"/>
      <c r="G112" s="179"/>
      <c r="H112" s="179"/>
      <c r="I112" s="179"/>
      <c r="J112" s="179"/>
      <c r="K112" s="179"/>
      <c r="L112" s="180"/>
      <c r="N112" s="95"/>
      <c r="O112" s="62"/>
      <c r="P112" s="62"/>
    </row>
    <row r="113" spans="1:16" s="55" customFormat="1" x14ac:dyDescent="0.25">
      <c r="A113" s="94"/>
      <c r="B113" s="4"/>
      <c r="C113" s="47"/>
      <c r="D113" s="47"/>
      <c r="E113" s="47"/>
      <c r="F113" s="47"/>
      <c r="G113" s="47"/>
      <c r="H113" s="47"/>
      <c r="I113" s="47"/>
      <c r="J113" s="47"/>
      <c r="K113" s="47"/>
      <c r="L113" s="47"/>
      <c r="N113" s="95"/>
      <c r="O113" s="211"/>
      <c r="P113" s="211"/>
    </row>
    <row r="115" spans="1:16" x14ac:dyDescent="0.25">
      <c r="O115" s="211"/>
      <c r="P115" s="211"/>
    </row>
  </sheetData>
  <sheetProtection algorithmName="SHA-512" hashValue="nhviVnY4q2J280hiy7FCyQmLnuWq2nW/KU5InCnOsBwqOs/2VIQLGe7hqvS/3YPjsyCEweOVBIR+n8FOHuokrQ==" saltValue="Ki24X2Wz6HwGqKtSJdrIaQ==" spinCount="100000" sheet="1" objects="1" scenarios="1" selectLockedCells="1"/>
  <mergeCells count="113">
    <mergeCell ref="B102:L102"/>
    <mergeCell ref="B104:L111"/>
    <mergeCell ref="B95:L95"/>
    <mergeCell ref="B96:L96"/>
    <mergeCell ref="B97:L97"/>
    <mergeCell ref="D98:D99"/>
    <mergeCell ref="E98:E99"/>
    <mergeCell ref="F98:F99"/>
    <mergeCell ref="G98:G99"/>
    <mergeCell ref="H98:H99"/>
    <mergeCell ref="B88:K88"/>
    <mergeCell ref="B89:C91"/>
    <mergeCell ref="D89:F89"/>
    <mergeCell ref="D90:F90"/>
    <mergeCell ref="D91:F91"/>
    <mergeCell ref="B93:L93"/>
    <mergeCell ref="B81:K81"/>
    <mergeCell ref="B82:C84"/>
    <mergeCell ref="D82:F82"/>
    <mergeCell ref="D83:F83"/>
    <mergeCell ref="D84:F84"/>
    <mergeCell ref="B85:C87"/>
    <mergeCell ref="D85:F85"/>
    <mergeCell ref="D86:F86"/>
    <mergeCell ref="D87:F87"/>
    <mergeCell ref="B75:C77"/>
    <mergeCell ref="D75:F75"/>
    <mergeCell ref="D76:F76"/>
    <mergeCell ref="D77:F77"/>
    <mergeCell ref="B78:C80"/>
    <mergeCell ref="D78:F78"/>
    <mergeCell ref="D79:F79"/>
    <mergeCell ref="D80:F80"/>
    <mergeCell ref="B70:C72"/>
    <mergeCell ref="D70:F70"/>
    <mergeCell ref="D71:F71"/>
    <mergeCell ref="D72:F72"/>
    <mergeCell ref="B73:K73"/>
    <mergeCell ref="B74:K74"/>
    <mergeCell ref="B63:K63"/>
    <mergeCell ref="B64:C66"/>
    <mergeCell ref="D64:F64"/>
    <mergeCell ref="D65:F65"/>
    <mergeCell ref="D66:F66"/>
    <mergeCell ref="B67:C69"/>
    <mergeCell ref="D67:F67"/>
    <mergeCell ref="D68:F68"/>
    <mergeCell ref="D69:F69"/>
    <mergeCell ref="G60:G61"/>
    <mergeCell ref="H60:H61"/>
    <mergeCell ref="I60:I61"/>
    <mergeCell ref="J60:J61"/>
    <mergeCell ref="K60:K61"/>
    <mergeCell ref="B62:K62"/>
    <mergeCell ref="B52:C54"/>
    <mergeCell ref="D52:F52"/>
    <mergeCell ref="D53:F53"/>
    <mergeCell ref="D54:F54"/>
    <mergeCell ref="B55:K55"/>
    <mergeCell ref="B56:C58"/>
    <mergeCell ref="D56:F56"/>
    <mergeCell ref="D57:F57"/>
    <mergeCell ref="D58:F58"/>
    <mergeCell ref="B45:C47"/>
    <mergeCell ref="D45:F45"/>
    <mergeCell ref="D46:F46"/>
    <mergeCell ref="D47:F47"/>
    <mergeCell ref="B48:K48"/>
    <mergeCell ref="B49:C51"/>
    <mergeCell ref="D49:F49"/>
    <mergeCell ref="D50:F50"/>
    <mergeCell ref="D51:F51"/>
    <mergeCell ref="B40:K40"/>
    <mergeCell ref="B41:K41"/>
    <mergeCell ref="B42:C44"/>
    <mergeCell ref="D42:F42"/>
    <mergeCell ref="D43:F43"/>
    <mergeCell ref="D44:F44"/>
    <mergeCell ref="B34:C36"/>
    <mergeCell ref="D34:F34"/>
    <mergeCell ref="D35:F35"/>
    <mergeCell ref="D36:F36"/>
    <mergeCell ref="B37:C39"/>
    <mergeCell ref="D37:F37"/>
    <mergeCell ref="D38:F38"/>
    <mergeCell ref="D39:F39"/>
    <mergeCell ref="B29:K29"/>
    <mergeCell ref="B30:K30"/>
    <mergeCell ref="B31:C33"/>
    <mergeCell ref="D31:F31"/>
    <mergeCell ref="D32:F32"/>
    <mergeCell ref="D33:F33"/>
    <mergeCell ref="B20:L20"/>
    <mergeCell ref="B21:L21"/>
    <mergeCell ref="B23:F24"/>
    <mergeCell ref="G23:K24"/>
    <mergeCell ref="G27:G28"/>
    <mergeCell ref="H27:H28"/>
    <mergeCell ref="I27:I28"/>
    <mergeCell ref="J27:J28"/>
    <mergeCell ref="K27:K28"/>
    <mergeCell ref="B12:L12"/>
    <mergeCell ref="B13:L14"/>
    <mergeCell ref="B15:L15"/>
    <mergeCell ref="B16:L16"/>
    <mergeCell ref="B17:L17"/>
    <mergeCell ref="B18:L18"/>
    <mergeCell ref="B4:L4"/>
    <mergeCell ref="B5:L5"/>
    <mergeCell ref="B6:L6"/>
    <mergeCell ref="B8:L8"/>
    <mergeCell ref="B9:L9"/>
    <mergeCell ref="B10:L10"/>
  </mergeCells>
  <dataValidations count="3">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1:K32 G42:K43 G45:K46 D100:H100 G34:K35 G37:K38 G49:K50 G52:K53 G64:K65 G75:K76 G78:K79 G67:K68 G70:K71 G82:K83 G85:K86" xr:uid="{7DB6B103-003B-41EE-853C-A8B434FF5206}">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56:K58 G44:K44 G39:K39 G33:K33 G36:K36 G47:K47 G51:K51 G54:K54 G89:K91 G77:K77 G72:K72 G66:K66 G69:K69 G80:K80 G84:K84 G87:K87 F92:J92 F59:J59" xr:uid="{6C2EE756-AF20-491C-AF7F-3B381D60C739}">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97 B104:B108" xr:uid="{8E42CB86-2750-4A51-B7C0-F516E7B1B40C}">
      <formula1>1001</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8" min="1"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B6568-6096-4EA2-8BE5-D3AA84F35853}">
  <sheetPr>
    <tabColor rgb="FF92D050"/>
    <pageSetUpPr fitToPage="1"/>
  </sheetPr>
  <dimension ref="A1:V115"/>
  <sheetViews>
    <sheetView showGridLines="0" zoomScaleNormal="100" zoomScaleSheetLayoutView="55" workbookViewId="0"/>
  </sheetViews>
  <sheetFormatPr defaultColWidth="9.42578125" defaultRowHeight="14.25" x14ac:dyDescent="0.25"/>
  <cols>
    <col min="1" max="1" width="1.5703125" style="8" customWidth="1"/>
    <col min="2" max="12" width="14.5703125" style="1" customWidth="1"/>
    <col min="13" max="13" width="14.5703125" style="9" customWidth="1"/>
    <col min="14" max="14" width="14.5703125" style="62" customWidth="1"/>
    <col min="15" max="16" width="14.5703125" style="62" hidden="1" customWidth="1"/>
    <col min="17" max="18" width="9.42578125" style="62" customWidth="1"/>
    <col min="19" max="16384" width="9.42578125" style="62"/>
  </cols>
  <sheetData>
    <row r="1" spans="1:16" x14ac:dyDescent="0.25">
      <c r="O1" s="62" t="s">
        <v>312</v>
      </c>
      <c r="P1" s="62" t="s">
        <v>312</v>
      </c>
    </row>
    <row r="2" spans="1:16" x14ac:dyDescent="0.25">
      <c r="B2" s="11" t="str">
        <f>Pro!B2</f>
        <v>PROTÉGÉ</v>
      </c>
      <c r="C2" s="11"/>
      <c r="O2" s="211" t="s">
        <v>68</v>
      </c>
      <c r="P2" s="211" t="s">
        <v>81</v>
      </c>
    </row>
    <row r="3" spans="1:16" x14ac:dyDescent="0.25">
      <c r="B3" s="13"/>
      <c r="C3" s="13"/>
      <c r="O3" s="2"/>
      <c r="P3" s="2"/>
    </row>
    <row r="4" spans="1:16" s="2" customFormat="1" x14ac:dyDescent="0.25">
      <c r="A4" s="4"/>
      <c r="B4" s="383" t="str">
        <f>Info!B4</f>
        <v>QUESTIONNAIRE À L'INTENTION DES IMPORTATEURS</v>
      </c>
      <c r="C4" s="383"/>
      <c r="D4" s="383"/>
      <c r="E4" s="383"/>
      <c r="F4" s="383"/>
      <c r="G4" s="383"/>
      <c r="H4" s="383"/>
      <c r="I4" s="383"/>
      <c r="J4" s="383"/>
      <c r="K4" s="383"/>
      <c r="L4" s="383"/>
      <c r="M4" s="23"/>
      <c r="N4" s="23"/>
      <c r="O4" s="21"/>
      <c r="P4" s="21"/>
    </row>
    <row r="5" spans="1:16" s="2" customFormat="1" x14ac:dyDescent="0.25">
      <c r="A5" s="4"/>
      <c r="B5" s="383" t="str">
        <f>Info!B5</f>
        <v>RR-2025-007</v>
      </c>
      <c r="C5" s="383"/>
      <c r="D5" s="383"/>
      <c r="E5" s="383"/>
      <c r="F5" s="383"/>
      <c r="G5" s="383"/>
      <c r="H5" s="383"/>
      <c r="I5" s="383"/>
      <c r="J5" s="383"/>
      <c r="K5" s="383"/>
      <c r="L5" s="383"/>
      <c r="M5" s="23"/>
      <c r="N5" s="23"/>
      <c r="O5" s="21"/>
      <c r="P5" s="21"/>
    </row>
    <row r="6" spans="1:16" s="6" customFormat="1" x14ac:dyDescent="0.25">
      <c r="A6" s="4"/>
      <c r="B6" s="383" t="str">
        <f>Info!B6</f>
        <v>TÔLES FORTES</v>
      </c>
      <c r="C6" s="383"/>
      <c r="D6" s="383"/>
      <c r="E6" s="383"/>
      <c r="F6" s="383"/>
      <c r="G6" s="383"/>
      <c r="H6" s="383"/>
      <c r="I6" s="383"/>
      <c r="J6" s="383"/>
      <c r="K6" s="383"/>
      <c r="L6" s="383"/>
      <c r="M6" s="21"/>
      <c r="N6" s="21"/>
      <c r="O6" s="16"/>
      <c r="P6" s="16"/>
    </row>
    <row r="7" spans="1:16" s="6" customFormat="1" x14ac:dyDescent="0.25">
      <c r="A7" s="4"/>
      <c r="B7" s="243"/>
      <c r="C7" s="243"/>
      <c r="D7" s="243"/>
      <c r="E7" s="243"/>
      <c r="F7" s="243"/>
      <c r="G7" s="243"/>
      <c r="H7" s="243"/>
      <c r="I7" s="243"/>
      <c r="J7" s="243"/>
      <c r="K7" s="243"/>
      <c r="L7" s="243"/>
      <c r="M7" s="21"/>
      <c r="N7" s="21"/>
      <c r="O7" s="16"/>
      <c r="P7" s="16"/>
    </row>
    <row r="8" spans="1:16" s="6" customFormat="1" x14ac:dyDescent="0.25">
      <c r="A8" s="4"/>
      <c r="B8" s="538" t="str">
        <f>Pro!B8</f>
        <v>Les questions suivantes font référence aux marchandises comme définies dans la description du produit de l'onglet Intro.</v>
      </c>
      <c r="C8" s="538"/>
      <c r="D8" s="538"/>
      <c r="E8" s="538"/>
      <c r="F8" s="538"/>
      <c r="G8" s="538"/>
      <c r="H8" s="538"/>
      <c r="I8" s="538"/>
      <c r="J8" s="538"/>
      <c r="K8" s="538"/>
      <c r="L8" s="538"/>
      <c r="M8" s="21"/>
      <c r="N8" s="21"/>
      <c r="O8" s="22"/>
    </row>
    <row r="9" spans="1:16" s="6" customFormat="1" x14ac:dyDescent="0.25">
      <c r="A9" s="4"/>
      <c r="B9" s="538" t="str">
        <f>Pro!B9</f>
        <v>Des informations sur le produit et un glossaire de termes sont disponibles dans l'onglet Info.</v>
      </c>
      <c r="C9" s="538"/>
      <c r="D9" s="538"/>
      <c r="E9" s="538"/>
      <c r="F9" s="538"/>
      <c r="G9" s="538"/>
      <c r="H9" s="538"/>
      <c r="I9" s="538"/>
      <c r="J9" s="538"/>
      <c r="K9" s="538"/>
      <c r="L9" s="538"/>
      <c r="M9" s="21"/>
      <c r="N9" s="21"/>
      <c r="O9" s="16"/>
    </row>
    <row r="10" spans="1:16" s="6" customFormat="1" x14ac:dyDescent="0.25">
      <c r="A10" s="4"/>
      <c r="B10" s="538" t="str">
        <f>Pro!B10</f>
        <v>Utilisez l'onglet AddPro si vous avez besoin de plus d'espace.</v>
      </c>
      <c r="C10" s="538"/>
      <c r="D10" s="538"/>
      <c r="E10" s="538"/>
      <c r="F10" s="538"/>
      <c r="G10" s="538"/>
      <c r="H10" s="538"/>
      <c r="I10" s="538"/>
      <c r="J10" s="538"/>
      <c r="K10" s="538"/>
      <c r="L10" s="538"/>
      <c r="M10" s="21"/>
      <c r="N10" s="21"/>
      <c r="O10" s="16"/>
      <c r="P10" s="16"/>
    </row>
    <row r="11" spans="1:16" s="6" customFormat="1" x14ac:dyDescent="0.25">
      <c r="A11" s="4"/>
      <c r="B11" s="244"/>
      <c r="C11" s="244"/>
      <c r="D11" s="20"/>
      <c r="E11" s="20"/>
      <c r="F11" s="20"/>
      <c r="G11" s="20"/>
      <c r="H11" s="20"/>
      <c r="I11" s="20"/>
      <c r="J11" s="20"/>
      <c r="K11" s="20"/>
      <c r="L11" s="20"/>
      <c r="M11" s="21"/>
      <c r="N11" s="21"/>
      <c r="O11" s="16"/>
      <c r="P11" s="16"/>
    </row>
    <row r="12" spans="1:16" s="6" customFormat="1" x14ac:dyDescent="0.25">
      <c r="A12" s="4"/>
      <c r="B12" s="538" t="str">
        <f>Pro!B12</f>
        <v>Pour les questions de cet onglet, notez ce qui suit :</v>
      </c>
      <c r="C12" s="538"/>
      <c r="D12" s="538"/>
      <c r="E12" s="538"/>
      <c r="F12" s="538"/>
      <c r="G12" s="538"/>
      <c r="H12" s="538"/>
      <c r="I12" s="538"/>
      <c r="J12" s="538"/>
      <c r="K12" s="538"/>
      <c r="L12" s="538"/>
      <c r="M12" s="21"/>
      <c r="N12" s="21"/>
      <c r="O12" s="16"/>
      <c r="P12" s="16"/>
    </row>
    <row r="13" spans="1:16" s="6" customFormat="1" ht="14.1" customHeight="1" x14ac:dyDescent="0.25">
      <c r="A13" s="4"/>
      <c r="B13" s="577" t="str">
        <f>Pro!B13</f>
        <v xml:space="preserve">• Veuillez indiquer seulement les ventes effectuées à partir des importations de votre entreprise. Les ventes de marchandises achetées auprès de producteurs canadiens doivent être exclues. </v>
      </c>
      <c r="C13" s="577"/>
      <c r="D13" s="577"/>
      <c r="E13" s="577"/>
      <c r="F13" s="577"/>
      <c r="G13" s="577"/>
      <c r="H13" s="577"/>
      <c r="I13" s="577"/>
      <c r="J13" s="577"/>
      <c r="K13" s="577"/>
      <c r="L13" s="577"/>
      <c r="M13" s="21"/>
      <c r="N13" s="21"/>
      <c r="O13" s="16"/>
      <c r="P13" s="16"/>
    </row>
    <row r="14" spans="1:16" s="6" customFormat="1" x14ac:dyDescent="0.25">
      <c r="A14" s="4"/>
      <c r="B14" s="577"/>
      <c r="C14" s="577"/>
      <c r="D14" s="577"/>
      <c r="E14" s="577"/>
      <c r="F14" s="577"/>
      <c r="G14" s="577"/>
      <c r="H14" s="577"/>
      <c r="I14" s="577"/>
      <c r="J14" s="577"/>
      <c r="K14" s="577"/>
      <c r="L14" s="577"/>
      <c r="M14" s="21"/>
      <c r="N14" s="21"/>
      <c r="O14" s="16"/>
      <c r="P14" s="16"/>
    </row>
    <row r="15" spans="1:16" s="6" customFormat="1" x14ac:dyDescent="0.25">
      <c r="A15" s="4"/>
      <c r="B15" s="538" t="str">
        <f>Pro!B15</f>
        <v>• Déclarez toutes les ventes aux entreprises associées canadiennes et étrangères.</v>
      </c>
      <c r="C15" s="538"/>
      <c r="D15" s="538"/>
      <c r="E15" s="538"/>
      <c r="F15" s="538"/>
      <c r="G15" s="538"/>
      <c r="H15" s="538"/>
      <c r="I15" s="538"/>
      <c r="J15" s="538"/>
      <c r="K15" s="538"/>
      <c r="L15" s="538"/>
      <c r="M15" s="21"/>
      <c r="N15" s="21"/>
      <c r="O15" s="16"/>
      <c r="P15" s="16"/>
    </row>
    <row r="16" spans="1:16" s="6" customFormat="1" x14ac:dyDescent="0.25">
      <c r="A16" s="4"/>
      <c r="B16" s="538" t="str">
        <f>Pro!B16</f>
        <v>• Déclarez toutes les ventes à compter de la date de l’expédition au client ou à son entrepôt.</v>
      </c>
      <c r="C16" s="538"/>
      <c r="D16" s="538"/>
      <c r="E16" s="538"/>
      <c r="F16" s="538"/>
      <c r="G16" s="538"/>
      <c r="H16" s="538"/>
      <c r="I16" s="538"/>
      <c r="J16" s="538"/>
      <c r="K16" s="538"/>
      <c r="L16" s="538"/>
      <c r="M16" s="21"/>
      <c r="N16" s="21"/>
      <c r="O16" s="16"/>
      <c r="P16" s="16"/>
    </row>
    <row r="17" spans="1:16" s="6" customFormat="1" x14ac:dyDescent="0.25">
      <c r="A17" s="4"/>
      <c r="B17" s="538" t="str">
        <f>Pro!B17</f>
        <v>• Déclarez toutes les valeurs en dollars canadiens.</v>
      </c>
      <c r="C17" s="538"/>
      <c r="D17" s="538"/>
      <c r="E17" s="538"/>
      <c r="F17" s="538"/>
      <c r="G17" s="538"/>
      <c r="H17" s="538"/>
      <c r="I17" s="538"/>
      <c r="J17" s="538"/>
      <c r="K17" s="538"/>
      <c r="L17" s="538"/>
      <c r="M17" s="21"/>
      <c r="N17" s="21"/>
      <c r="O17" s="16"/>
      <c r="P17" s="16"/>
    </row>
    <row r="18" spans="1:16" s="6" customFormat="1" x14ac:dyDescent="0.25">
      <c r="A18" s="27"/>
      <c r="B18" s="538" t="str">
        <f>IF(Intro!$G$21="English",O18,P18)</f>
        <v>• Si votre entreprise est un utilisateur final ou un détaillant, elle n’a pas besoin de déclarer ses ventes d’importations ou ses stocks d’importations.</v>
      </c>
      <c r="C18" s="538"/>
      <c r="D18" s="538"/>
      <c r="E18" s="538"/>
      <c r="F18" s="538"/>
      <c r="G18" s="538"/>
      <c r="H18" s="538"/>
      <c r="I18" s="538"/>
      <c r="J18" s="538"/>
      <c r="K18" s="538"/>
      <c r="L18" s="538"/>
      <c r="M18" s="21"/>
      <c r="N18" s="21"/>
      <c r="O18" s="16" t="s">
        <v>246</v>
      </c>
      <c r="P18" s="16" t="s">
        <v>247</v>
      </c>
    </row>
    <row r="19" spans="1:16" s="6" customFormat="1" x14ac:dyDescent="0.25">
      <c r="A19" s="4"/>
      <c r="B19" s="15"/>
      <c r="C19" s="15"/>
      <c r="D19" s="3"/>
      <c r="E19" s="3"/>
      <c r="F19" s="3"/>
      <c r="G19" s="3"/>
      <c r="H19" s="3"/>
      <c r="I19" s="3"/>
      <c r="J19" s="3"/>
      <c r="K19" s="3"/>
      <c r="L19" s="3"/>
      <c r="O19" s="16"/>
      <c r="P19" s="16"/>
    </row>
    <row r="20" spans="1:16" x14ac:dyDescent="0.25">
      <c r="A20" s="7"/>
      <c r="B20" s="415" t="str">
        <f>IF(Intro!$G$21="English",O20,P20)</f>
        <v>IMPORTATIONS ET STOCKS</v>
      </c>
      <c r="C20" s="416"/>
      <c r="D20" s="416"/>
      <c r="E20" s="416"/>
      <c r="F20" s="416"/>
      <c r="G20" s="416"/>
      <c r="H20" s="416"/>
      <c r="I20" s="416"/>
      <c r="J20" s="416"/>
      <c r="K20" s="416"/>
      <c r="L20" s="417"/>
      <c r="M20" s="62"/>
      <c r="O20" s="62" t="s">
        <v>248</v>
      </c>
      <c r="P20" s="62" t="s">
        <v>249</v>
      </c>
    </row>
    <row r="21" spans="1:16" x14ac:dyDescent="0.25">
      <c r="A21" s="7"/>
      <c r="B21" s="534" t="s">
        <v>12</v>
      </c>
      <c r="C21" s="535"/>
      <c r="D21" s="535"/>
      <c r="E21" s="535"/>
      <c r="F21" s="535"/>
      <c r="G21" s="535"/>
      <c r="H21" s="535"/>
      <c r="I21" s="535"/>
      <c r="J21" s="535"/>
      <c r="K21" s="535"/>
      <c r="L21" s="536"/>
      <c r="M21" s="62"/>
    </row>
    <row r="22" spans="1:16" x14ac:dyDescent="0.25">
      <c r="A22" s="7"/>
      <c r="B22" s="17"/>
      <c r="C22" s="28"/>
      <c r="D22" s="29"/>
      <c r="E22" s="29"/>
      <c r="F22" s="29"/>
      <c r="G22" s="29"/>
      <c r="H22" s="29"/>
      <c r="I22" s="29"/>
      <c r="J22" s="29"/>
      <c r="K22" s="29"/>
      <c r="L22" s="18"/>
      <c r="M22" s="62"/>
    </row>
    <row r="23" spans="1:16" ht="15.75" customHeight="1" x14ac:dyDescent="0.25">
      <c r="A23" s="7"/>
      <c r="B23" s="421" t="str">
        <f>IF(Intro!$G$21="English",O23,P23)</f>
        <v xml:space="preserve">Indiquez les importations et les ventes de marchandises de votre entreprise originaires de : </v>
      </c>
      <c r="C23" s="422"/>
      <c r="D23" s="422"/>
      <c r="E23" s="422"/>
      <c r="F23" s="422"/>
      <c r="G23" s="441" t="str">
        <f>IF(Intro!$G$21="English",Variables!B36,Variables!C36)</f>
        <v>Türkiye</v>
      </c>
      <c r="H23" s="442"/>
      <c r="I23" s="442"/>
      <c r="J23" s="442"/>
      <c r="K23" s="443"/>
      <c r="L23" s="18"/>
      <c r="M23" s="62"/>
      <c r="O23" s="62" t="s">
        <v>447</v>
      </c>
      <c r="P23" s="62" t="s">
        <v>448</v>
      </c>
    </row>
    <row r="24" spans="1:16" ht="15.75" customHeight="1" x14ac:dyDescent="0.25">
      <c r="A24" s="7"/>
      <c r="B24" s="421"/>
      <c r="C24" s="422"/>
      <c r="D24" s="422"/>
      <c r="E24" s="422"/>
      <c r="F24" s="422"/>
      <c r="G24" s="444"/>
      <c r="H24" s="445"/>
      <c r="I24" s="445"/>
      <c r="J24" s="445"/>
      <c r="K24" s="446"/>
      <c r="L24" s="18"/>
      <c r="M24" s="62"/>
    </row>
    <row r="25" spans="1:16" x14ac:dyDescent="0.25">
      <c r="A25" s="7"/>
      <c r="B25" s="167"/>
      <c r="C25" s="168"/>
      <c r="D25" s="169"/>
      <c r="E25" s="169"/>
      <c r="F25" s="169"/>
      <c r="G25" s="169"/>
      <c r="H25" s="169"/>
      <c r="I25" s="169"/>
      <c r="J25" s="169"/>
      <c r="K25" s="169"/>
      <c r="L25" s="18"/>
      <c r="M25" s="62"/>
    </row>
    <row r="26" spans="1:16" x14ac:dyDescent="0.25">
      <c r="A26" s="7"/>
      <c r="B26" s="170"/>
      <c r="C26" s="168"/>
      <c r="D26" s="169"/>
      <c r="E26" s="169"/>
      <c r="F26" s="169"/>
      <c r="G26" s="169"/>
      <c r="H26" s="169"/>
      <c r="I26" s="169"/>
      <c r="J26" s="169"/>
      <c r="K26" s="169"/>
      <c r="L26" s="18"/>
      <c r="M26" s="62"/>
      <c r="O26" s="19"/>
    </row>
    <row r="27" spans="1:16" x14ac:dyDescent="0.25">
      <c r="A27" s="7"/>
      <c r="B27" s="241"/>
      <c r="E27" s="28"/>
      <c r="F27" s="62"/>
      <c r="G27" s="602">
        <f>Variables!$B$6</f>
        <v>2023</v>
      </c>
      <c r="H27" s="602">
        <f>G27+1</f>
        <v>2024</v>
      </c>
      <c r="I27" s="602">
        <f>H27+1</f>
        <v>2025</v>
      </c>
      <c r="J27" s="602" t="str">
        <f>IF(Intro!$G$21="English",Variables!B9,Variables!C9)</f>
        <v>janv-mars 2025</v>
      </c>
      <c r="K27" s="602" t="str">
        <f>IF(Intro!$G$21="English",Variables!B10,Variables!C10)</f>
        <v>janv-mars 2026</v>
      </c>
      <c r="L27" s="88"/>
      <c r="M27" s="62"/>
      <c r="O27" s="19"/>
    </row>
    <row r="28" spans="1:16" x14ac:dyDescent="0.25">
      <c r="A28" s="7"/>
      <c r="B28" s="241"/>
      <c r="E28" s="28"/>
      <c r="F28" s="62"/>
      <c r="G28" s="603"/>
      <c r="H28" s="604"/>
      <c r="I28" s="604"/>
      <c r="J28" s="604"/>
      <c r="K28" s="604"/>
      <c r="L28" s="88"/>
      <c r="M28" s="62"/>
      <c r="O28" s="25"/>
      <c r="P28" s="211"/>
    </row>
    <row r="29" spans="1:16" ht="14.25" customHeight="1" x14ac:dyDescent="0.25">
      <c r="A29" s="7"/>
      <c r="B29" s="600" t="str">
        <f>IF(Intro!$G$21="English",O29,P29)</f>
        <v>TÔLES EN FEUILLES</v>
      </c>
      <c r="C29" s="601"/>
      <c r="D29" s="601"/>
      <c r="E29" s="601"/>
      <c r="F29" s="601"/>
      <c r="G29" s="601"/>
      <c r="H29" s="601"/>
      <c r="I29" s="601"/>
      <c r="J29" s="601"/>
      <c r="K29" s="601"/>
      <c r="L29" s="88"/>
      <c r="M29" s="62"/>
      <c r="O29" s="205" t="s">
        <v>390</v>
      </c>
      <c r="P29" s="205" t="s">
        <v>391</v>
      </c>
    </row>
    <row r="30" spans="1:16" ht="14.25" customHeight="1" x14ac:dyDescent="0.25">
      <c r="A30" s="7"/>
      <c r="B30" s="591" t="str">
        <f>IF(Intro!$G$21="English",O30,P30)</f>
        <v>Importations au Canada</v>
      </c>
      <c r="C30" s="592"/>
      <c r="D30" s="592"/>
      <c r="E30" s="592"/>
      <c r="F30" s="592"/>
      <c r="G30" s="592"/>
      <c r="H30" s="592"/>
      <c r="I30" s="592"/>
      <c r="J30" s="592"/>
      <c r="K30" s="592"/>
      <c r="L30" s="88"/>
      <c r="M30" s="62"/>
      <c r="O30" s="25" t="s">
        <v>171</v>
      </c>
      <c r="P30" s="211" t="s">
        <v>195</v>
      </c>
    </row>
    <row r="31" spans="1:16" x14ac:dyDescent="0.25">
      <c r="A31" s="7"/>
      <c r="B31" s="593" t="str">
        <f>IF(Intro!$G$21="English",O31,P31)</f>
        <v>Marchandises de premier choix</v>
      </c>
      <c r="C31" s="475"/>
      <c r="D31" s="586" t="str">
        <f>IF(Intro!$G$21="English",Variables!B23,Variables!C23)</f>
        <v>tonnes</v>
      </c>
      <c r="E31" s="586"/>
      <c r="F31" s="586"/>
      <c r="G31" s="153"/>
      <c r="H31" s="153"/>
      <c r="I31" s="153"/>
      <c r="J31" s="153"/>
      <c r="K31" s="153"/>
      <c r="L31" s="88"/>
      <c r="M31" s="62"/>
      <c r="O31" s="228" t="s">
        <v>413</v>
      </c>
      <c r="P31" s="211" t="s">
        <v>414</v>
      </c>
    </row>
    <row r="32" spans="1:16" x14ac:dyDescent="0.25">
      <c r="A32" s="7"/>
      <c r="B32" s="593"/>
      <c r="C32" s="475"/>
      <c r="D32" s="586" t="str">
        <f>IF(Intro!$G$21="English",O32,P32)</f>
        <v>valeur d'achat nette rendue (CAD)</v>
      </c>
      <c r="E32" s="586"/>
      <c r="F32" s="586"/>
      <c r="G32" s="153"/>
      <c r="H32" s="153"/>
      <c r="I32" s="153"/>
      <c r="J32" s="153"/>
      <c r="K32" s="153"/>
      <c r="L32" s="88"/>
      <c r="M32" s="62"/>
      <c r="O32" s="86" t="s">
        <v>256</v>
      </c>
      <c r="P32" s="62" t="s">
        <v>257</v>
      </c>
    </row>
    <row r="33" spans="1:16" x14ac:dyDescent="0.25">
      <c r="A33" s="7"/>
      <c r="B33" s="593"/>
      <c r="C33" s="475"/>
      <c r="D33" s="586" t="str">
        <f>IF(Intro!$G$21="English","$ / "&amp;Variables!B24,"$ / "&amp;Variables!C24)</f>
        <v>$ / tonne</v>
      </c>
      <c r="E33" s="586"/>
      <c r="F33" s="586"/>
      <c r="G33" s="102" t="str">
        <f>IF(G31=0,"-",G32/G31)</f>
        <v>-</v>
      </c>
      <c r="H33" s="102" t="str">
        <f>IF(H31=0,"-",H32/H31)</f>
        <v>-</v>
      </c>
      <c r="I33" s="102" t="str">
        <f>IF(I31=0,"-",I32/I31)</f>
        <v>-</v>
      </c>
      <c r="J33" s="102" t="str">
        <f>IF(J31=0,"-",J32/J31)</f>
        <v>-</v>
      </c>
      <c r="K33" s="102" t="str">
        <f>IF(K31=0,"-",K32/K31)</f>
        <v>-</v>
      </c>
      <c r="L33" s="88"/>
      <c r="M33" s="62"/>
    </row>
    <row r="34" spans="1:16" x14ac:dyDescent="0.25">
      <c r="A34" s="7"/>
      <c r="B34" s="593" t="str">
        <f>IF(Intro!$G$21="English",O34,P34)</f>
        <v>Marchandises de second choix</v>
      </c>
      <c r="C34" s="475"/>
      <c r="D34" s="586" t="str">
        <f>IF(Intro!$G$21="English",Variables!B23,Variables!C23)</f>
        <v>tonnes</v>
      </c>
      <c r="E34" s="586"/>
      <c r="F34" s="586"/>
      <c r="G34" s="153"/>
      <c r="H34" s="153"/>
      <c r="I34" s="153"/>
      <c r="J34" s="153"/>
      <c r="K34" s="153"/>
      <c r="L34" s="88"/>
      <c r="M34" s="62"/>
      <c r="O34" s="228" t="s">
        <v>394</v>
      </c>
      <c r="P34" s="211" t="s">
        <v>427</v>
      </c>
    </row>
    <row r="35" spans="1:16" x14ac:dyDescent="0.25">
      <c r="A35" s="7"/>
      <c r="B35" s="593"/>
      <c r="C35" s="475"/>
      <c r="D35" s="586" t="str">
        <f>IF(Intro!$G$21="English",O35,P35)</f>
        <v>valeur d'achat nette rendue (CAD)</v>
      </c>
      <c r="E35" s="586"/>
      <c r="F35" s="586"/>
      <c r="G35" s="153"/>
      <c r="H35" s="153"/>
      <c r="I35" s="153"/>
      <c r="J35" s="153"/>
      <c r="K35" s="153"/>
      <c r="L35" s="88"/>
      <c r="M35" s="62"/>
      <c r="O35" s="86" t="s">
        <v>256</v>
      </c>
      <c r="P35" s="62" t="s">
        <v>257</v>
      </c>
    </row>
    <row r="36" spans="1:16" x14ac:dyDescent="0.25">
      <c r="A36" s="7"/>
      <c r="B36" s="594"/>
      <c r="C36" s="595"/>
      <c r="D36" s="596" t="str">
        <f>IF(Intro!$G$21="English","$ / "&amp;Variables!B24,"$ / "&amp;Variables!C24)</f>
        <v>$ / tonne</v>
      </c>
      <c r="E36" s="596"/>
      <c r="F36" s="596"/>
      <c r="G36" s="227" t="str">
        <f>IF(G34=0,"-",G35/G34)</f>
        <v>-</v>
      </c>
      <c r="H36" s="227" t="str">
        <f>IF(H34=0,"-",H35/H34)</f>
        <v>-</v>
      </c>
      <c r="I36" s="227" t="str">
        <f>IF(I34=0,"-",I35/I34)</f>
        <v>-</v>
      </c>
      <c r="J36" s="227" t="str">
        <f>IF(J34=0,"-",J35/J34)</f>
        <v>-</v>
      </c>
      <c r="K36" s="227" t="str">
        <f>IF(K34=0,"-",K35/K34)</f>
        <v>-</v>
      </c>
      <c r="L36" s="88"/>
      <c r="M36" s="62"/>
    </row>
    <row r="37" spans="1:16" x14ac:dyDescent="0.25">
      <c r="A37" s="7"/>
      <c r="B37" s="597" t="str">
        <f>IF(Intro!$G$21="English",O37,P37)</f>
        <v>Total d'importations</v>
      </c>
      <c r="C37" s="598"/>
      <c r="D37" s="599" t="str">
        <f>IF(Intro!$G$21="English",Variables!B23,Variables!C23)</f>
        <v>tonnes</v>
      </c>
      <c r="E37" s="599"/>
      <c r="F37" s="599"/>
      <c r="G37" s="155">
        <f>G31+G34</f>
        <v>0</v>
      </c>
      <c r="H37" s="155">
        <f t="shared" ref="H37:K38" si="0">H31+H34</f>
        <v>0</v>
      </c>
      <c r="I37" s="155">
        <f t="shared" si="0"/>
        <v>0</v>
      </c>
      <c r="J37" s="155">
        <f t="shared" si="0"/>
        <v>0</v>
      </c>
      <c r="K37" s="155">
        <f t="shared" si="0"/>
        <v>0</v>
      </c>
      <c r="L37" s="88"/>
      <c r="M37" s="62"/>
      <c r="O37" s="72" t="s">
        <v>415</v>
      </c>
      <c r="P37" s="72" t="s">
        <v>416</v>
      </c>
    </row>
    <row r="38" spans="1:16" x14ac:dyDescent="0.25">
      <c r="A38" s="7"/>
      <c r="B38" s="593"/>
      <c r="C38" s="475"/>
      <c r="D38" s="586" t="str">
        <f>IF(Intro!$G$21="English",O38,P38)</f>
        <v>valeur d'achat nette rendue (CAD)</v>
      </c>
      <c r="E38" s="586"/>
      <c r="F38" s="586"/>
      <c r="G38" s="156">
        <f>G32+G35</f>
        <v>0</v>
      </c>
      <c r="H38" s="156">
        <f t="shared" si="0"/>
        <v>0</v>
      </c>
      <c r="I38" s="156">
        <f t="shared" si="0"/>
        <v>0</v>
      </c>
      <c r="J38" s="156">
        <f t="shared" si="0"/>
        <v>0</v>
      </c>
      <c r="K38" s="156">
        <f t="shared" si="0"/>
        <v>0</v>
      </c>
      <c r="L38" s="88"/>
      <c r="M38" s="62"/>
      <c r="O38" s="86" t="s">
        <v>256</v>
      </c>
      <c r="P38" s="62" t="s">
        <v>257</v>
      </c>
    </row>
    <row r="39" spans="1:16" x14ac:dyDescent="0.25">
      <c r="A39" s="7"/>
      <c r="B39" s="593"/>
      <c r="C39" s="475"/>
      <c r="D39" s="586" t="str">
        <f>IF(Intro!$G$21="English","$ / "&amp;Variables!B24,"$ / "&amp;Variables!C24)</f>
        <v>$ / tonne</v>
      </c>
      <c r="E39" s="586"/>
      <c r="F39" s="586"/>
      <c r="G39" s="102" t="str">
        <f>IF(G37=0,"-",G38/G37)</f>
        <v>-</v>
      </c>
      <c r="H39" s="102" t="str">
        <f>IF(H37=0,"-",H38/H37)</f>
        <v>-</v>
      </c>
      <c r="I39" s="102" t="str">
        <f>IF(I37=0,"-",I38/I37)</f>
        <v>-</v>
      </c>
      <c r="J39" s="102" t="str">
        <f>IF(J37=0,"-",J38/J37)</f>
        <v>-</v>
      </c>
      <c r="K39" s="102" t="str">
        <f>IF(K37=0,"-",K38/K37)</f>
        <v>-</v>
      </c>
      <c r="L39" s="88"/>
      <c r="M39" s="62"/>
    </row>
    <row r="40" spans="1:16" x14ac:dyDescent="0.25">
      <c r="A40" s="7"/>
      <c r="B40" s="591" t="str">
        <f>IF(Intro!$G$21="English",O40,P40)</f>
        <v>Ventes des importations au Canada</v>
      </c>
      <c r="C40" s="592"/>
      <c r="D40" s="592"/>
      <c r="E40" s="592"/>
      <c r="F40" s="592"/>
      <c r="G40" s="592"/>
      <c r="H40" s="592"/>
      <c r="I40" s="592"/>
      <c r="J40" s="592"/>
      <c r="K40" s="592"/>
      <c r="L40" s="88"/>
      <c r="M40" s="62"/>
      <c r="O40" s="228" t="s">
        <v>392</v>
      </c>
      <c r="P40" s="211" t="s">
        <v>393</v>
      </c>
    </row>
    <row r="41" spans="1:16" x14ac:dyDescent="0.25">
      <c r="A41" s="7"/>
      <c r="B41" s="579" t="str">
        <f>IF(Intro!$G$21="English",O41,P41)</f>
        <v>Marchandises de premier choix</v>
      </c>
      <c r="C41" s="580"/>
      <c r="D41" s="580"/>
      <c r="E41" s="580"/>
      <c r="F41" s="580"/>
      <c r="G41" s="580"/>
      <c r="H41" s="580"/>
      <c r="I41" s="580"/>
      <c r="J41" s="580"/>
      <c r="K41" s="580"/>
      <c r="L41" s="88"/>
      <c r="M41" s="62"/>
      <c r="O41" s="228" t="s">
        <v>413</v>
      </c>
      <c r="P41" s="211" t="s">
        <v>414</v>
      </c>
    </row>
    <row r="42" spans="1:16" x14ac:dyDescent="0.25">
      <c r="A42" s="7"/>
      <c r="B42" s="513" t="str">
        <f>IF(Intro!$G$21="English",O43,P43)</f>
        <v>Ventes aux distributeurs - centres de service au Canada</v>
      </c>
      <c r="C42" s="483"/>
      <c r="D42" s="586" t="str">
        <f>D31</f>
        <v>tonnes</v>
      </c>
      <c r="E42" s="586"/>
      <c r="F42" s="586"/>
      <c r="G42" s="153"/>
      <c r="H42" s="153"/>
      <c r="I42" s="153"/>
      <c r="J42" s="153"/>
      <c r="K42" s="153"/>
      <c r="L42" s="88"/>
      <c r="M42" s="62"/>
    </row>
    <row r="43" spans="1:16" ht="14.25" customHeight="1" x14ac:dyDescent="0.25">
      <c r="A43" s="7"/>
      <c r="B43" s="513"/>
      <c r="C43" s="483"/>
      <c r="D43" s="586" t="str">
        <f>IF(Intro!$G$21="English",O44,P44)</f>
        <v>valeur de vente nette rendue (CAD)</v>
      </c>
      <c r="E43" s="586"/>
      <c r="F43" s="586"/>
      <c r="G43" s="153"/>
      <c r="H43" s="153"/>
      <c r="I43" s="153"/>
      <c r="J43" s="153"/>
      <c r="K43" s="153"/>
      <c r="L43" s="88"/>
      <c r="M43" s="62"/>
      <c r="O43" s="49" t="str">
        <f>"Sales to "&amp;Variables!$B$26&amp;" in Canada"</f>
        <v>Sales to distributors - service centres in Canada</v>
      </c>
      <c r="P43" s="49" t="str">
        <f>"Ventes aux "&amp;Variables!$C$26&amp;" au Canada"</f>
        <v>Ventes aux distributeurs - centres de service au Canada</v>
      </c>
    </row>
    <row r="44" spans="1:16" ht="15" thickBot="1" x14ac:dyDescent="0.3">
      <c r="A44" s="7"/>
      <c r="B44" s="584"/>
      <c r="C44" s="585"/>
      <c r="D44" s="587" t="str">
        <f>D33</f>
        <v>$ / tonne</v>
      </c>
      <c r="E44" s="587"/>
      <c r="F44" s="587"/>
      <c r="G44" s="103" t="str">
        <f>IF(G42=0,"-",G43/G42)</f>
        <v>-</v>
      </c>
      <c r="H44" s="103" t="str">
        <f>IF(H42=0,"-",H43/H42)</f>
        <v>-</v>
      </c>
      <c r="I44" s="103" t="str">
        <f>IF(I42=0,"-",I43/I42)</f>
        <v>-</v>
      </c>
      <c r="J44" s="103" t="str">
        <f>IF(J42=0,"-",J43/J42)</f>
        <v>-</v>
      </c>
      <c r="K44" s="103" t="str">
        <f>IF(K42=0,"-",K43/K42)</f>
        <v>-</v>
      </c>
      <c r="L44" s="88"/>
      <c r="M44" s="62"/>
      <c r="O44" s="86" t="s">
        <v>320</v>
      </c>
      <c r="P44" s="62" t="s">
        <v>299</v>
      </c>
    </row>
    <row r="45" spans="1:16" x14ac:dyDescent="0.25">
      <c r="A45" s="7"/>
      <c r="B45" s="588" t="str">
        <f>IF(Intro!$G$21="English",O45,P45)</f>
        <v>Ventes aux utilisateurs finals au Canada</v>
      </c>
      <c r="C45" s="589"/>
      <c r="D45" s="590" t="str">
        <f>D31</f>
        <v>tonnes</v>
      </c>
      <c r="E45" s="590"/>
      <c r="F45" s="590"/>
      <c r="G45" s="154"/>
      <c r="H45" s="154"/>
      <c r="I45" s="154"/>
      <c r="J45" s="154"/>
      <c r="K45" s="154"/>
      <c r="L45" s="88"/>
      <c r="M45" s="62"/>
      <c r="O45" s="49" t="str">
        <f>"Sales to "&amp;Variables!$B$27&amp;" in Canada"</f>
        <v>Sales to end users in Canada</v>
      </c>
      <c r="P45" s="49" t="str">
        <f>"Ventes aux "&amp;Variables!$C$27&amp;" au Canada"</f>
        <v>Ventes aux utilisateurs finals au Canada</v>
      </c>
    </row>
    <row r="46" spans="1:16" x14ac:dyDescent="0.25">
      <c r="A46" s="7"/>
      <c r="B46" s="513"/>
      <c r="C46" s="483"/>
      <c r="D46" s="586" t="str">
        <f>D43</f>
        <v>valeur de vente nette rendue (CAD)</v>
      </c>
      <c r="E46" s="586"/>
      <c r="F46" s="586"/>
      <c r="G46" s="153"/>
      <c r="H46" s="153"/>
      <c r="I46" s="153"/>
      <c r="J46" s="153"/>
      <c r="K46" s="153"/>
      <c r="L46" s="88"/>
      <c r="M46" s="62"/>
      <c r="O46" s="49"/>
      <c r="P46" s="49"/>
    </row>
    <row r="47" spans="1:16" ht="15" thickBot="1" x14ac:dyDescent="0.3">
      <c r="A47" s="7"/>
      <c r="B47" s="584"/>
      <c r="C47" s="585"/>
      <c r="D47" s="587" t="str">
        <f>D33</f>
        <v>$ / tonne</v>
      </c>
      <c r="E47" s="587"/>
      <c r="F47" s="587"/>
      <c r="G47" s="103" t="str">
        <f>IF(G45=0,"-",G46/G45)</f>
        <v>-</v>
      </c>
      <c r="H47" s="103" t="str">
        <f>IF(H45=0,"-",H46/H45)</f>
        <v>-</v>
      </c>
      <c r="I47" s="103" t="str">
        <f>IF(I45=0,"-",I46/I45)</f>
        <v>-</v>
      </c>
      <c r="J47" s="103" t="str">
        <f>IF(J45=0,"-",J46/J45)</f>
        <v>-</v>
      </c>
      <c r="K47" s="103" t="str">
        <f>IF(K45=0,"-",K46/K45)</f>
        <v>-</v>
      </c>
      <c r="L47" s="88"/>
      <c r="M47" s="62"/>
      <c r="O47" s="45"/>
      <c r="P47" s="49"/>
    </row>
    <row r="48" spans="1:16" x14ac:dyDescent="0.25">
      <c r="A48" s="7"/>
      <c r="B48" s="579" t="str">
        <f>IF(Intro!$G$21="English",O48,P48)</f>
        <v>Marchandises de second choix</v>
      </c>
      <c r="C48" s="580"/>
      <c r="D48" s="580"/>
      <c r="E48" s="580"/>
      <c r="F48" s="580"/>
      <c r="G48" s="580"/>
      <c r="H48" s="580"/>
      <c r="I48" s="580"/>
      <c r="J48" s="580"/>
      <c r="K48" s="580"/>
      <c r="L48" s="88"/>
      <c r="M48" s="62"/>
      <c r="O48" s="228" t="s">
        <v>394</v>
      </c>
      <c r="P48" s="211" t="s">
        <v>427</v>
      </c>
    </row>
    <row r="49" spans="1:16" x14ac:dyDescent="0.25">
      <c r="A49" s="7"/>
      <c r="B49" s="513" t="str">
        <f>IF(Intro!$G$21="English",O49,P49)</f>
        <v>Ventes aux distributeurs - centres de service au Canada</v>
      </c>
      <c r="C49" s="483"/>
      <c r="D49" s="586" t="str">
        <f>D42</f>
        <v>tonnes</v>
      </c>
      <c r="E49" s="586"/>
      <c r="F49" s="586"/>
      <c r="G49" s="153"/>
      <c r="H49" s="153"/>
      <c r="I49" s="153"/>
      <c r="J49" s="153"/>
      <c r="K49" s="153"/>
      <c r="L49" s="88"/>
      <c r="M49" s="62"/>
      <c r="O49" s="49" t="str">
        <f>"Sales to "&amp;Variables!$B$26&amp;" in Canada"</f>
        <v>Sales to distributors - service centres in Canada</v>
      </c>
      <c r="P49" s="49" t="str">
        <f>"Ventes aux "&amp;Variables!$C$26&amp;" au Canada"</f>
        <v>Ventes aux distributeurs - centres de service au Canada</v>
      </c>
    </row>
    <row r="50" spans="1:16" x14ac:dyDescent="0.25">
      <c r="A50" s="7"/>
      <c r="B50" s="513"/>
      <c r="C50" s="483"/>
      <c r="D50" s="586" t="str">
        <f>IF(Intro!$G$21="English",O50,P50)</f>
        <v>valeur de vente nette rendue (CAD)</v>
      </c>
      <c r="E50" s="586"/>
      <c r="F50" s="586"/>
      <c r="G50" s="153"/>
      <c r="H50" s="153"/>
      <c r="I50" s="153"/>
      <c r="J50" s="153"/>
      <c r="K50" s="153"/>
      <c r="L50" s="88"/>
      <c r="M50" s="62"/>
      <c r="O50" s="86" t="s">
        <v>320</v>
      </c>
      <c r="P50" s="62" t="s">
        <v>299</v>
      </c>
    </row>
    <row r="51" spans="1:16" ht="15" thickBot="1" x14ac:dyDescent="0.3">
      <c r="A51" s="7"/>
      <c r="B51" s="584"/>
      <c r="C51" s="585"/>
      <c r="D51" s="587" t="str">
        <f>D47</f>
        <v>$ / tonne</v>
      </c>
      <c r="E51" s="587"/>
      <c r="F51" s="587"/>
      <c r="G51" s="103" t="str">
        <f>IF(G49=0,"-",G50/G49)</f>
        <v>-</v>
      </c>
      <c r="H51" s="103" t="str">
        <f>IF(H49=0,"-",H50/H49)</f>
        <v>-</v>
      </c>
      <c r="I51" s="103" t="str">
        <f>IF(I49=0,"-",I50/I49)</f>
        <v>-</v>
      </c>
      <c r="J51" s="103" t="str">
        <f>IF(J49=0,"-",J50/J49)</f>
        <v>-</v>
      </c>
      <c r="K51" s="103" t="str">
        <f>IF(K49=0,"-",K50/K49)</f>
        <v>-</v>
      </c>
      <c r="L51" s="88"/>
      <c r="M51" s="62"/>
      <c r="O51" s="45"/>
      <c r="P51" s="49"/>
    </row>
    <row r="52" spans="1:16" x14ac:dyDescent="0.25">
      <c r="A52" s="7"/>
      <c r="B52" s="588" t="str">
        <f>IF(Intro!$G$21="English",O52,P52)</f>
        <v>Ventes aux utilisateurs finals au Canada</v>
      </c>
      <c r="C52" s="589"/>
      <c r="D52" s="590" t="str">
        <f>D49</f>
        <v>tonnes</v>
      </c>
      <c r="E52" s="590"/>
      <c r="F52" s="590"/>
      <c r="G52" s="154"/>
      <c r="H52" s="154"/>
      <c r="I52" s="154"/>
      <c r="J52" s="154"/>
      <c r="K52" s="154"/>
      <c r="L52" s="88"/>
      <c r="M52" s="62"/>
      <c r="O52" s="49" t="str">
        <f>"Sales to "&amp;Variables!$B$27&amp;" in Canada"</f>
        <v>Sales to end users in Canada</v>
      </c>
      <c r="P52" s="49" t="str">
        <f>"Ventes aux "&amp;Variables!$C$27&amp;" au Canada"</f>
        <v>Ventes aux utilisateurs finals au Canada</v>
      </c>
    </row>
    <row r="53" spans="1:16" x14ac:dyDescent="0.25">
      <c r="A53" s="7"/>
      <c r="B53" s="513"/>
      <c r="C53" s="483"/>
      <c r="D53" s="586" t="str">
        <f>D50</f>
        <v>valeur de vente nette rendue (CAD)</v>
      </c>
      <c r="E53" s="586"/>
      <c r="F53" s="586"/>
      <c r="G53" s="153"/>
      <c r="H53" s="153"/>
      <c r="I53" s="153"/>
      <c r="J53" s="153"/>
      <c r="K53" s="153"/>
      <c r="L53" s="88"/>
      <c r="M53" s="62"/>
      <c r="O53" s="45"/>
      <c r="P53" s="49"/>
    </row>
    <row r="54" spans="1:16" ht="15" thickBot="1" x14ac:dyDescent="0.3">
      <c r="A54" s="7"/>
      <c r="B54" s="584"/>
      <c r="C54" s="585"/>
      <c r="D54" s="587" t="str">
        <f>D47</f>
        <v>$ / tonne</v>
      </c>
      <c r="E54" s="587"/>
      <c r="F54" s="587"/>
      <c r="G54" s="103" t="str">
        <f>IF(G52=0,"-",G53/G52)</f>
        <v>-</v>
      </c>
      <c r="H54" s="103" t="str">
        <f>IF(H52=0,"-",H53/H52)</f>
        <v>-</v>
      </c>
      <c r="I54" s="103" t="str">
        <f>IF(I52=0,"-",I53/I52)</f>
        <v>-</v>
      </c>
      <c r="J54" s="103" t="str">
        <f>IF(J52=0,"-",J53/J52)</f>
        <v>-</v>
      </c>
      <c r="K54" s="103" t="str">
        <f>IF(K52=0,"-",K53/K52)</f>
        <v>-</v>
      </c>
      <c r="L54" s="88"/>
      <c r="M54" s="62"/>
      <c r="O54" s="45"/>
      <c r="P54" s="49"/>
    </row>
    <row r="55" spans="1:16" x14ac:dyDescent="0.25">
      <c r="A55" s="7"/>
      <c r="B55" s="579" t="str">
        <f>IF(Intro!$G$21="English",O55,P55)</f>
        <v>Ventes totales des importations des tôles en feuilles au Canada</v>
      </c>
      <c r="C55" s="580"/>
      <c r="D55" s="580"/>
      <c r="E55" s="580"/>
      <c r="F55" s="580"/>
      <c r="G55" s="580"/>
      <c r="H55" s="580"/>
      <c r="I55" s="580"/>
      <c r="J55" s="580"/>
      <c r="K55" s="580"/>
      <c r="L55" s="88"/>
      <c r="M55" s="62"/>
      <c r="O55" s="228" t="s">
        <v>395</v>
      </c>
      <c r="P55" s="211" t="s">
        <v>396</v>
      </c>
    </row>
    <row r="56" spans="1:16" x14ac:dyDescent="0.25">
      <c r="A56" s="7"/>
      <c r="B56" s="479" t="str">
        <f>IF(Intro!$G$21="English",O56,P56)</f>
        <v>Ventes totales d'importations au Canada</v>
      </c>
      <c r="C56" s="480"/>
      <c r="D56" s="581" t="str">
        <f>D31</f>
        <v>tonnes</v>
      </c>
      <c r="E56" s="581"/>
      <c r="F56" s="581"/>
      <c r="G56" s="155">
        <f>G42+G45+G49+G52</f>
        <v>0</v>
      </c>
      <c r="H56" s="155">
        <f t="shared" ref="H56:K57" si="1">H42+H45+H49+H52</f>
        <v>0</v>
      </c>
      <c r="I56" s="155">
        <f t="shared" si="1"/>
        <v>0</v>
      </c>
      <c r="J56" s="155">
        <f t="shared" si="1"/>
        <v>0</v>
      </c>
      <c r="K56" s="155">
        <f t="shared" si="1"/>
        <v>0</v>
      </c>
      <c r="L56" s="120"/>
      <c r="M56" s="62"/>
      <c r="O56" s="72" t="s">
        <v>267</v>
      </c>
      <c r="P56" s="72" t="s">
        <v>268</v>
      </c>
    </row>
    <row r="57" spans="1:16" x14ac:dyDescent="0.25">
      <c r="A57" s="7"/>
      <c r="B57" s="471"/>
      <c r="C57" s="472"/>
      <c r="D57" s="582" t="str">
        <f>D46</f>
        <v>valeur de vente nette rendue (CAD)</v>
      </c>
      <c r="E57" s="582"/>
      <c r="F57" s="582"/>
      <c r="G57" s="156">
        <f>G43+G46+G50+G53</f>
        <v>0</v>
      </c>
      <c r="H57" s="156">
        <f t="shared" si="1"/>
        <v>0</v>
      </c>
      <c r="I57" s="156">
        <f t="shared" si="1"/>
        <v>0</v>
      </c>
      <c r="J57" s="156">
        <f t="shared" si="1"/>
        <v>0</v>
      </c>
      <c r="K57" s="156">
        <f t="shared" si="1"/>
        <v>0</v>
      </c>
      <c r="L57" s="120"/>
      <c r="M57" s="62"/>
    </row>
    <row r="58" spans="1:16" x14ac:dyDescent="0.25">
      <c r="A58" s="7"/>
      <c r="B58" s="471"/>
      <c r="C58" s="472"/>
      <c r="D58" s="583" t="str">
        <f>D33</f>
        <v>$ / tonne</v>
      </c>
      <c r="E58" s="583"/>
      <c r="F58" s="583"/>
      <c r="G58" s="102" t="str">
        <f>IF(G56=0,"-",G57/G56)</f>
        <v>-</v>
      </c>
      <c r="H58" s="102" t="str">
        <f t="shared" ref="H58:K58" si="2">IF(H56=0,"-",H57/H56)</f>
        <v>-</v>
      </c>
      <c r="I58" s="102" t="str">
        <f t="shared" si="2"/>
        <v>-</v>
      </c>
      <c r="J58" s="102" t="str">
        <f t="shared" si="2"/>
        <v>-</v>
      </c>
      <c r="K58" s="102" t="str">
        <f t="shared" si="2"/>
        <v>-</v>
      </c>
      <c r="L58" s="120"/>
      <c r="M58" s="62"/>
    </row>
    <row r="59" spans="1:16" s="9" customFormat="1" x14ac:dyDescent="0.25">
      <c r="A59" s="89"/>
      <c r="B59" s="229"/>
      <c r="C59" s="230"/>
      <c r="D59" s="231"/>
      <c r="E59" s="231"/>
      <c r="F59" s="232"/>
      <c r="G59" s="232"/>
      <c r="H59" s="232"/>
      <c r="I59" s="232"/>
      <c r="J59" s="232"/>
      <c r="K59" s="233"/>
      <c r="L59" s="234"/>
    </row>
    <row r="60" spans="1:16" s="9" customFormat="1" x14ac:dyDescent="0.25">
      <c r="A60" s="89"/>
      <c r="B60" s="241"/>
      <c r="C60" s="1"/>
      <c r="D60" s="1"/>
      <c r="E60" s="28"/>
      <c r="F60" s="62"/>
      <c r="G60" s="602">
        <f>Variables!$B$6</f>
        <v>2023</v>
      </c>
      <c r="H60" s="602">
        <f>G60+1</f>
        <v>2024</v>
      </c>
      <c r="I60" s="602">
        <f>H60+1</f>
        <v>2025</v>
      </c>
      <c r="J60" s="602" t="str">
        <f>IF(Intro!$G$21="English",Variables!B9,Variables!C9)</f>
        <v>janv-mars 2025</v>
      </c>
      <c r="K60" s="602" t="str">
        <f>IF(Intro!$G$21="English",Variables!B10,Variables!C10)</f>
        <v>janv-mars 2026</v>
      </c>
      <c r="L60" s="234"/>
    </row>
    <row r="61" spans="1:16" s="9" customFormat="1" x14ac:dyDescent="0.25">
      <c r="A61" s="89"/>
      <c r="B61" s="241"/>
      <c r="C61" s="1"/>
      <c r="D61" s="1"/>
      <c r="E61" s="28"/>
      <c r="F61" s="62"/>
      <c r="G61" s="603"/>
      <c r="H61" s="604"/>
      <c r="I61" s="604"/>
      <c r="J61" s="604"/>
      <c r="K61" s="604"/>
      <c r="L61" s="234"/>
    </row>
    <row r="62" spans="1:16" s="9" customFormat="1" x14ac:dyDescent="0.25">
      <c r="A62" s="89"/>
      <c r="B62" s="600" t="str">
        <f>IF(Intro!$G$21="English",O62,P62)</f>
        <v>TÔLES COUPÉES À LONGUEUR À PARTIR DE BOBINES</v>
      </c>
      <c r="C62" s="601"/>
      <c r="D62" s="601"/>
      <c r="E62" s="601"/>
      <c r="F62" s="601"/>
      <c r="G62" s="601"/>
      <c r="H62" s="601"/>
      <c r="I62" s="601"/>
      <c r="J62" s="601"/>
      <c r="K62" s="601"/>
      <c r="L62" s="234"/>
      <c r="O62" s="19" t="s">
        <v>397</v>
      </c>
      <c r="P62" s="62" t="s">
        <v>398</v>
      </c>
    </row>
    <row r="63" spans="1:16" s="9" customFormat="1" x14ac:dyDescent="0.25">
      <c r="A63" s="89"/>
      <c r="B63" s="591" t="str">
        <f>IF(Intro!$G$21="English",O63,P63)</f>
        <v>Importations au Canada</v>
      </c>
      <c r="C63" s="592"/>
      <c r="D63" s="592"/>
      <c r="E63" s="592"/>
      <c r="F63" s="592"/>
      <c r="G63" s="592"/>
      <c r="H63" s="592"/>
      <c r="I63" s="592"/>
      <c r="J63" s="592"/>
      <c r="K63" s="592"/>
      <c r="L63" s="234"/>
      <c r="O63" s="25" t="s">
        <v>171</v>
      </c>
      <c r="P63" s="211" t="s">
        <v>195</v>
      </c>
    </row>
    <row r="64" spans="1:16" s="9" customFormat="1" x14ac:dyDescent="0.25">
      <c r="A64" s="89"/>
      <c r="B64" s="593" t="str">
        <f>IF(Intro!$G$21="English",O64,P64)</f>
        <v>Marchandises de premier choix</v>
      </c>
      <c r="C64" s="475"/>
      <c r="D64" s="586" t="str">
        <f>D56</f>
        <v>tonnes</v>
      </c>
      <c r="E64" s="586"/>
      <c r="F64" s="586"/>
      <c r="G64" s="153"/>
      <c r="H64" s="153"/>
      <c r="I64" s="153"/>
      <c r="J64" s="153"/>
      <c r="K64" s="153"/>
      <c r="L64" s="234"/>
      <c r="O64" s="228" t="s">
        <v>413</v>
      </c>
      <c r="P64" s="211" t="s">
        <v>414</v>
      </c>
    </row>
    <row r="65" spans="1:16" s="9" customFormat="1" x14ac:dyDescent="0.25">
      <c r="A65" s="89"/>
      <c r="B65" s="593"/>
      <c r="C65" s="475"/>
      <c r="D65" s="586" t="str">
        <f>IF(Intro!$G$21="English",O65,P65)</f>
        <v>valeur d'achat nette rendue (CAD)</v>
      </c>
      <c r="E65" s="586"/>
      <c r="F65" s="586"/>
      <c r="G65" s="153"/>
      <c r="H65" s="153"/>
      <c r="I65" s="153"/>
      <c r="J65" s="153"/>
      <c r="K65" s="153"/>
      <c r="L65" s="234"/>
      <c r="O65" s="86" t="s">
        <v>256</v>
      </c>
      <c r="P65" s="62" t="s">
        <v>257</v>
      </c>
    </row>
    <row r="66" spans="1:16" s="9" customFormat="1" x14ac:dyDescent="0.25">
      <c r="A66" s="89"/>
      <c r="B66" s="593"/>
      <c r="C66" s="475"/>
      <c r="D66" s="586" t="str">
        <f>IF(Intro!$G$21="English","$ / "&amp;Variables!B24,"$ / "&amp;Variables!C24)</f>
        <v>$ / tonne</v>
      </c>
      <c r="E66" s="586"/>
      <c r="F66" s="586"/>
      <c r="G66" s="102" t="str">
        <f>IF(G64=0,"-",G65/G64)</f>
        <v>-</v>
      </c>
      <c r="H66" s="102" t="str">
        <f>IF(H64=0,"-",H65/H64)</f>
        <v>-</v>
      </c>
      <c r="I66" s="102" t="str">
        <f>IF(I64=0,"-",I65/I64)</f>
        <v>-</v>
      </c>
      <c r="J66" s="102" t="str">
        <f>IF(J64=0,"-",J65/J64)</f>
        <v>-</v>
      </c>
      <c r="K66" s="102" t="str">
        <f>IF(K64=0,"-",K65/K64)</f>
        <v>-</v>
      </c>
      <c r="L66" s="234"/>
    </row>
    <row r="67" spans="1:16" s="9" customFormat="1" x14ac:dyDescent="0.25">
      <c r="A67" s="89"/>
      <c r="B67" s="593" t="str">
        <f>IF(Intro!$G$21="English",O67,P67)</f>
        <v>Marchandises de second choix</v>
      </c>
      <c r="C67" s="475"/>
      <c r="D67" s="586" t="str">
        <f>D64</f>
        <v>tonnes</v>
      </c>
      <c r="E67" s="586"/>
      <c r="F67" s="586"/>
      <c r="G67" s="153"/>
      <c r="H67" s="153"/>
      <c r="I67" s="153"/>
      <c r="J67" s="153"/>
      <c r="K67" s="153"/>
      <c r="L67" s="234"/>
      <c r="O67" s="228" t="s">
        <v>394</v>
      </c>
      <c r="P67" s="211" t="s">
        <v>427</v>
      </c>
    </row>
    <row r="68" spans="1:16" s="9" customFormat="1" x14ac:dyDescent="0.25">
      <c r="A68" s="89"/>
      <c r="B68" s="593"/>
      <c r="C68" s="475"/>
      <c r="D68" s="586" t="str">
        <f>IF(Intro!$G$21="English",O68,P68)</f>
        <v>valeur d'achat nette rendue (CAD)</v>
      </c>
      <c r="E68" s="586"/>
      <c r="F68" s="586"/>
      <c r="G68" s="153"/>
      <c r="H68" s="153"/>
      <c r="I68" s="153"/>
      <c r="J68" s="153"/>
      <c r="K68" s="153"/>
      <c r="L68" s="234"/>
      <c r="O68" s="86" t="s">
        <v>256</v>
      </c>
      <c r="P68" s="62" t="s">
        <v>257</v>
      </c>
    </row>
    <row r="69" spans="1:16" s="9" customFormat="1" x14ac:dyDescent="0.25">
      <c r="A69" s="89"/>
      <c r="B69" s="594"/>
      <c r="C69" s="595"/>
      <c r="D69" s="596" t="str">
        <f>IF(Intro!$G$21="English","$ / "&amp;Variables!B24,"$ / "&amp;Variables!C24)</f>
        <v>$ / tonne</v>
      </c>
      <c r="E69" s="596"/>
      <c r="F69" s="596"/>
      <c r="G69" s="227" t="str">
        <f>IF(G67=0,"-",G68/G67)</f>
        <v>-</v>
      </c>
      <c r="H69" s="227" t="str">
        <f>IF(H67=0,"-",H68/H67)</f>
        <v>-</v>
      </c>
      <c r="I69" s="227" t="str">
        <f>IF(I67=0,"-",I68/I67)</f>
        <v>-</v>
      </c>
      <c r="J69" s="227" t="str">
        <f>IF(J67=0,"-",J68/J67)</f>
        <v>-</v>
      </c>
      <c r="K69" s="227" t="str">
        <f>IF(K67=0,"-",K68/K67)</f>
        <v>-</v>
      </c>
      <c r="L69" s="234"/>
    </row>
    <row r="70" spans="1:16" s="9" customFormat="1" x14ac:dyDescent="0.25">
      <c r="A70" s="89"/>
      <c r="B70" s="597" t="str">
        <f>IF(Intro!$G$21="English",O70,P70)</f>
        <v>Total d'importations</v>
      </c>
      <c r="C70" s="598"/>
      <c r="D70" s="599" t="str">
        <f>D67</f>
        <v>tonnes</v>
      </c>
      <c r="E70" s="599"/>
      <c r="F70" s="599"/>
      <c r="G70" s="155">
        <f>G64+G67</f>
        <v>0</v>
      </c>
      <c r="H70" s="155">
        <f t="shared" ref="H70:K71" si="3">H64+H67</f>
        <v>0</v>
      </c>
      <c r="I70" s="155">
        <f t="shared" si="3"/>
        <v>0</v>
      </c>
      <c r="J70" s="155">
        <f t="shared" si="3"/>
        <v>0</v>
      </c>
      <c r="K70" s="155">
        <f t="shared" si="3"/>
        <v>0</v>
      </c>
      <c r="L70" s="234"/>
      <c r="O70" s="72" t="s">
        <v>415</v>
      </c>
      <c r="P70" s="72" t="s">
        <v>416</v>
      </c>
    </row>
    <row r="71" spans="1:16" s="9" customFormat="1" x14ac:dyDescent="0.25">
      <c r="A71" s="89"/>
      <c r="B71" s="593"/>
      <c r="C71" s="475"/>
      <c r="D71" s="586" t="str">
        <f>IF(Intro!$G$21="English",O71,P71)</f>
        <v>valeur d'achat nette rendue (CAD)</v>
      </c>
      <c r="E71" s="586"/>
      <c r="F71" s="586"/>
      <c r="G71" s="156">
        <f>G65+G68</f>
        <v>0</v>
      </c>
      <c r="H71" s="156">
        <f t="shared" si="3"/>
        <v>0</v>
      </c>
      <c r="I71" s="156">
        <f t="shared" si="3"/>
        <v>0</v>
      </c>
      <c r="J71" s="156">
        <f t="shared" si="3"/>
        <v>0</v>
      </c>
      <c r="K71" s="156">
        <f t="shared" si="3"/>
        <v>0</v>
      </c>
      <c r="L71" s="234"/>
      <c r="O71" s="86" t="s">
        <v>256</v>
      </c>
      <c r="P71" s="62" t="s">
        <v>257</v>
      </c>
    </row>
    <row r="72" spans="1:16" s="9" customFormat="1" x14ac:dyDescent="0.25">
      <c r="A72" s="89"/>
      <c r="B72" s="593"/>
      <c r="C72" s="475"/>
      <c r="D72" s="586" t="str">
        <f>IF(Intro!$G$21="English","$ / "&amp;Variables!B24,"$ / "&amp;Variables!C24)</f>
        <v>$ / tonne</v>
      </c>
      <c r="E72" s="586"/>
      <c r="F72" s="586"/>
      <c r="G72" s="102" t="str">
        <f>IF(G70=0,"-",G71/G70)</f>
        <v>-</v>
      </c>
      <c r="H72" s="102" t="str">
        <f>IF(H70=0,"-",H71/H70)</f>
        <v>-</v>
      </c>
      <c r="I72" s="102" t="str">
        <f>IF(I70=0,"-",I71/I70)</f>
        <v>-</v>
      </c>
      <c r="J72" s="102" t="str">
        <f>IF(J70=0,"-",J71/J70)</f>
        <v>-</v>
      </c>
      <c r="K72" s="102" t="str">
        <f>IF(K70=0,"-",K71/K70)</f>
        <v>-</v>
      </c>
      <c r="L72" s="234"/>
    </row>
    <row r="73" spans="1:16" s="9" customFormat="1" x14ac:dyDescent="0.25">
      <c r="A73" s="89"/>
      <c r="B73" s="591" t="str">
        <f>IF(Intro!$G$21="English",O73,P73)</f>
        <v>Ventes des importations au Canada</v>
      </c>
      <c r="C73" s="592"/>
      <c r="D73" s="592"/>
      <c r="E73" s="592"/>
      <c r="F73" s="592"/>
      <c r="G73" s="592"/>
      <c r="H73" s="592"/>
      <c r="I73" s="592"/>
      <c r="J73" s="592"/>
      <c r="K73" s="592"/>
      <c r="L73" s="234"/>
      <c r="O73" s="228" t="s">
        <v>392</v>
      </c>
      <c r="P73" s="211" t="s">
        <v>393</v>
      </c>
    </row>
    <row r="74" spans="1:16" s="9" customFormat="1" x14ac:dyDescent="0.25">
      <c r="A74" s="89"/>
      <c r="B74" s="579" t="str">
        <f>IF(Intro!$G$21="English",O74,P74)</f>
        <v>Marchandises de premier choix</v>
      </c>
      <c r="C74" s="580"/>
      <c r="D74" s="580"/>
      <c r="E74" s="580"/>
      <c r="F74" s="580"/>
      <c r="G74" s="580"/>
      <c r="H74" s="580"/>
      <c r="I74" s="580"/>
      <c r="J74" s="580"/>
      <c r="K74" s="580"/>
      <c r="L74" s="234"/>
      <c r="O74" s="228" t="s">
        <v>413</v>
      </c>
      <c r="P74" s="211" t="s">
        <v>414</v>
      </c>
    </row>
    <row r="75" spans="1:16" s="9" customFormat="1" x14ac:dyDescent="0.25">
      <c r="A75" s="89"/>
      <c r="B75" s="513" t="str">
        <f>IF(Intro!$G$21="English",O75,P75)</f>
        <v>Ventes aux distributeurs - centres de service au Canada</v>
      </c>
      <c r="C75" s="483"/>
      <c r="D75" s="586" t="str">
        <f>D64</f>
        <v>tonnes</v>
      </c>
      <c r="E75" s="586"/>
      <c r="F75" s="586"/>
      <c r="G75" s="153"/>
      <c r="H75" s="153"/>
      <c r="I75" s="153"/>
      <c r="J75" s="153"/>
      <c r="K75" s="153"/>
      <c r="L75" s="234"/>
      <c r="O75" s="49" t="str">
        <f>"Sales to "&amp;Variables!$B$26&amp;" in Canada"</f>
        <v>Sales to distributors - service centres in Canada</v>
      </c>
      <c r="P75" s="49" t="str">
        <f>"Ventes aux "&amp;Variables!$C$26&amp;" au Canada"</f>
        <v>Ventes aux distributeurs - centres de service au Canada</v>
      </c>
    </row>
    <row r="76" spans="1:16" s="9" customFormat="1" x14ac:dyDescent="0.25">
      <c r="A76" s="89"/>
      <c r="B76" s="513"/>
      <c r="C76" s="483"/>
      <c r="D76" s="586" t="str">
        <f>IF(Intro!$G$21="English",O76,P76)</f>
        <v>valeur de vente nette rendue (CAD)</v>
      </c>
      <c r="E76" s="586"/>
      <c r="F76" s="586"/>
      <c r="G76" s="153"/>
      <c r="H76" s="153"/>
      <c r="I76" s="153"/>
      <c r="J76" s="153"/>
      <c r="K76" s="153"/>
      <c r="L76" s="234"/>
      <c r="O76" s="86" t="s">
        <v>320</v>
      </c>
      <c r="P76" s="62" t="s">
        <v>299</v>
      </c>
    </row>
    <row r="77" spans="1:16" s="9" customFormat="1" ht="15" thickBot="1" x14ac:dyDescent="0.3">
      <c r="A77" s="89"/>
      <c r="B77" s="584"/>
      <c r="C77" s="585"/>
      <c r="D77" s="587" t="str">
        <f>D66</f>
        <v>$ / tonne</v>
      </c>
      <c r="E77" s="587"/>
      <c r="F77" s="587"/>
      <c r="G77" s="103" t="str">
        <f>IF(G75=0,"-",G76/G75)</f>
        <v>-</v>
      </c>
      <c r="H77" s="103" t="str">
        <f>IF(H75=0,"-",H76/H75)</f>
        <v>-</v>
      </c>
      <c r="I77" s="103" t="str">
        <f>IF(I75=0,"-",I76/I75)</f>
        <v>-</v>
      </c>
      <c r="J77" s="103" t="str">
        <f>IF(J75=0,"-",J76/J75)</f>
        <v>-</v>
      </c>
      <c r="K77" s="103" t="str">
        <f>IF(K75=0,"-",K76/K75)</f>
        <v>-</v>
      </c>
      <c r="L77" s="234"/>
    </row>
    <row r="78" spans="1:16" s="9" customFormat="1" x14ac:dyDescent="0.25">
      <c r="A78" s="89"/>
      <c r="B78" s="588" t="str">
        <f>IF(Intro!$G$21="English",O78,P78)</f>
        <v>Ventes aux utilisateurs finals au Canada</v>
      </c>
      <c r="C78" s="589"/>
      <c r="D78" s="590" t="str">
        <f>D64</f>
        <v>tonnes</v>
      </c>
      <c r="E78" s="590"/>
      <c r="F78" s="590"/>
      <c r="G78" s="154"/>
      <c r="H78" s="154"/>
      <c r="I78" s="154"/>
      <c r="J78" s="154"/>
      <c r="K78" s="154"/>
      <c r="L78" s="234"/>
      <c r="O78" s="49" t="str">
        <f>"Sales to "&amp;Variables!$B$27&amp;" in Canada"</f>
        <v>Sales to end users in Canada</v>
      </c>
      <c r="P78" s="49" t="str">
        <f>"Ventes aux "&amp;Variables!$C$27&amp;" au Canada"</f>
        <v>Ventes aux utilisateurs finals au Canada</v>
      </c>
    </row>
    <row r="79" spans="1:16" s="9" customFormat="1" x14ac:dyDescent="0.25">
      <c r="A79" s="89"/>
      <c r="B79" s="513"/>
      <c r="C79" s="483"/>
      <c r="D79" s="586" t="str">
        <f>D76</f>
        <v>valeur de vente nette rendue (CAD)</v>
      </c>
      <c r="E79" s="586"/>
      <c r="F79" s="586"/>
      <c r="G79" s="153"/>
      <c r="H79" s="153"/>
      <c r="I79" s="153"/>
      <c r="J79" s="153"/>
      <c r="K79" s="153"/>
      <c r="L79" s="234"/>
    </row>
    <row r="80" spans="1:16" s="9" customFormat="1" ht="15" thickBot="1" x14ac:dyDescent="0.3">
      <c r="A80" s="89"/>
      <c r="B80" s="584"/>
      <c r="C80" s="585"/>
      <c r="D80" s="587" t="str">
        <f>D66</f>
        <v>$ / tonne</v>
      </c>
      <c r="E80" s="587"/>
      <c r="F80" s="587"/>
      <c r="G80" s="103" t="str">
        <f>IF(G78=0,"-",G79/G78)</f>
        <v>-</v>
      </c>
      <c r="H80" s="103" t="str">
        <f>IF(H78=0,"-",H79/H78)</f>
        <v>-</v>
      </c>
      <c r="I80" s="103" t="str">
        <f>IF(I78=0,"-",I79/I78)</f>
        <v>-</v>
      </c>
      <c r="J80" s="103" t="str">
        <f>IF(J78=0,"-",J79/J78)</f>
        <v>-</v>
      </c>
      <c r="K80" s="103" t="str">
        <f>IF(K78=0,"-",K79/K78)</f>
        <v>-</v>
      </c>
      <c r="L80" s="234"/>
    </row>
    <row r="81" spans="1:22" s="9" customFormat="1" x14ac:dyDescent="0.25">
      <c r="A81" s="89"/>
      <c r="B81" s="579" t="str">
        <f>IF(Intro!$G$21="English",O81,P81)</f>
        <v>Marchandises de second choix</v>
      </c>
      <c r="C81" s="580"/>
      <c r="D81" s="580"/>
      <c r="E81" s="580"/>
      <c r="F81" s="580"/>
      <c r="G81" s="580"/>
      <c r="H81" s="580"/>
      <c r="I81" s="580"/>
      <c r="J81" s="580"/>
      <c r="K81" s="580"/>
      <c r="L81" s="234"/>
      <c r="O81" s="228" t="s">
        <v>394</v>
      </c>
      <c r="P81" s="211" t="s">
        <v>427</v>
      </c>
    </row>
    <row r="82" spans="1:22" s="9" customFormat="1" x14ac:dyDescent="0.25">
      <c r="A82" s="89"/>
      <c r="B82" s="513" t="str">
        <f>IF(Intro!$G$21="English",O82,P82)</f>
        <v>Ventes aux distributeurs - centres de service au Canada</v>
      </c>
      <c r="C82" s="483"/>
      <c r="D82" s="586" t="str">
        <f>D75</f>
        <v>tonnes</v>
      </c>
      <c r="E82" s="586"/>
      <c r="F82" s="586"/>
      <c r="G82" s="153"/>
      <c r="H82" s="153"/>
      <c r="I82" s="153"/>
      <c r="J82" s="153"/>
      <c r="K82" s="153"/>
      <c r="L82" s="234"/>
      <c r="O82" s="49" t="str">
        <f>"Sales to "&amp;Variables!$B$26&amp;" in Canada"</f>
        <v>Sales to distributors - service centres in Canada</v>
      </c>
      <c r="P82" s="49" t="str">
        <f>"Ventes aux "&amp;Variables!$C$26&amp;" au Canada"</f>
        <v>Ventes aux distributeurs - centres de service au Canada</v>
      </c>
    </row>
    <row r="83" spans="1:22" s="9" customFormat="1" x14ac:dyDescent="0.25">
      <c r="A83" s="89"/>
      <c r="B83" s="513"/>
      <c r="C83" s="483"/>
      <c r="D83" s="586" t="str">
        <f>IF(Intro!$G$21="English",O83,P83)</f>
        <v>valeur de vente nette rendue (CAD)</v>
      </c>
      <c r="E83" s="586"/>
      <c r="F83" s="586"/>
      <c r="G83" s="153"/>
      <c r="H83" s="153"/>
      <c r="I83" s="153"/>
      <c r="J83" s="153"/>
      <c r="K83" s="153"/>
      <c r="L83" s="234"/>
      <c r="O83" s="86" t="s">
        <v>320</v>
      </c>
      <c r="P83" s="62" t="s">
        <v>299</v>
      </c>
    </row>
    <row r="84" spans="1:22" s="9" customFormat="1" ht="15" thickBot="1" x14ac:dyDescent="0.3">
      <c r="A84" s="89"/>
      <c r="B84" s="584"/>
      <c r="C84" s="585"/>
      <c r="D84" s="587" t="str">
        <f>D80</f>
        <v>$ / tonne</v>
      </c>
      <c r="E84" s="587"/>
      <c r="F84" s="587"/>
      <c r="G84" s="103" t="str">
        <f>IF(G82=0,"-",G83/G82)</f>
        <v>-</v>
      </c>
      <c r="H84" s="103" t="str">
        <f>IF(H82=0,"-",H83/H82)</f>
        <v>-</v>
      </c>
      <c r="I84" s="103" t="str">
        <f>IF(I82=0,"-",I83/I82)</f>
        <v>-</v>
      </c>
      <c r="J84" s="103" t="str">
        <f>IF(J82=0,"-",J83/J82)</f>
        <v>-</v>
      </c>
      <c r="K84" s="103" t="str">
        <f>IF(K82=0,"-",K83/K82)</f>
        <v>-</v>
      </c>
      <c r="L84" s="234"/>
    </row>
    <row r="85" spans="1:22" s="9" customFormat="1" x14ac:dyDescent="0.25">
      <c r="A85" s="89"/>
      <c r="B85" s="588" t="str">
        <f>IF(Intro!$G$21="English",O85,P85)</f>
        <v>Ventes aux utilisateurs finals au Canada</v>
      </c>
      <c r="C85" s="589"/>
      <c r="D85" s="590" t="str">
        <f>D82</f>
        <v>tonnes</v>
      </c>
      <c r="E85" s="590"/>
      <c r="F85" s="590"/>
      <c r="G85" s="154"/>
      <c r="H85" s="154"/>
      <c r="I85" s="154"/>
      <c r="J85" s="154"/>
      <c r="K85" s="154"/>
      <c r="L85" s="234"/>
      <c r="O85" s="49" t="str">
        <f>"Sales to "&amp;Variables!$B$27&amp;" in Canada"</f>
        <v>Sales to end users in Canada</v>
      </c>
      <c r="P85" s="49" t="str">
        <f>"Ventes aux "&amp;Variables!$C$27&amp;" au Canada"</f>
        <v>Ventes aux utilisateurs finals au Canada</v>
      </c>
    </row>
    <row r="86" spans="1:22" s="9" customFormat="1" x14ac:dyDescent="0.25">
      <c r="A86" s="89"/>
      <c r="B86" s="513"/>
      <c r="C86" s="483"/>
      <c r="D86" s="586" t="str">
        <f>D83</f>
        <v>valeur de vente nette rendue (CAD)</v>
      </c>
      <c r="E86" s="586"/>
      <c r="F86" s="586"/>
      <c r="G86" s="153"/>
      <c r="H86" s="153"/>
      <c r="I86" s="153"/>
      <c r="J86" s="153"/>
      <c r="K86" s="153"/>
      <c r="L86" s="234"/>
    </row>
    <row r="87" spans="1:22" s="9" customFormat="1" ht="15" thickBot="1" x14ac:dyDescent="0.3">
      <c r="A87" s="89"/>
      <c r="B87" s="584"/>
      <c r="C87" s="585"/>
      <c r="D87" s="587" t="str">
        <f>D80</f>
        <v>$ / tonne</v>
      </c>
      <c r="E87" s="587"/>
      <c r="F87" s="587"/>
      <c r="G87" s="103" t="str">
        <f>IF(G85=0,"-",G86/G85)</f>
        <v>-</v>
      </c>
      <c r="H87" s="103" t="str">
        <f>IF(H85=0,"-",H86/H85)</f>
        <v>-</v>
      </c>
      <c r="I87" s="103" t="str">
        <f>IF(I85=0,"-",I86/I85)</f>
        <v>-</v>
      </c>
      <c r="J87" s="103" t="str">
        <f>IF(J85=0,"-",J86/J85)</f>
        <v>-</v>
      </c>
      <c r="K87" s="103" t="str">
        <f>IF(K85=0,"-",K86/K85)</f>
        <v>-</v>
      </c>
      <c r="L87" s="234"/>
    </row>
    <row r="88" spans="1:22" s="9" customFormat="1" x14ac:dyDescent="0.25">
      <c r="A88" s="89"/>
      <c r="B88" s="579" t="str">
        <f>IF(Intro!$G$21="English",O88,P88)</f>
        <v>Ventes totales des importations des tôles coupées à longueur à partir de bobines au Canada</v>
      </c>
      <c r="C88" s="580"/>
      <c r="D88" s="580"/>
      <c r="E88" s="580"/>
      <c r="F88" s="580"/>
      <c r="G88" s="580"/>
      <c r="H88" s="580"/>
      <c r="I88" s="580"/>
      <c r="J88" s="580"/>
      <c r="K88" s="580"/>
      <c r="L88" s="234"/>
      <c r="O88" s="228" t="s">
        <v>426</v>
      </c>
      <c r="P88" s="211" t="s">
        <v>403</v>
      </c>
    </row>
    <row r="89" spans="1:22" s="9" customFormat="1" x14ac:dyDescent="0.25">
      <c r="A89" s="89"/>
      <c r="B89" s="479" t="str">
        <f>IF(Intro!$G$21="English",O89,P89)</f>
        <v>Ventes totales d'importations au Canada</v>
      </c>
      <c r="C89" s="480"/>
      <c r="D89" s="581" t="str">
        <f>D64</f>
        <v>tonnes</v>
      </c>
      <c r="E89" s="581"/>
      <c r="F89" s="581"/>
      <c r="G89" s="155">
        <f>G75+G78+G82+G85</f>
        <v>0</v>
      </c>
      <c r="H89" s="155">
        <f t="shared" ref="H89:K90" si="4">H75+H78+H82+H85</f>
        <v>0</v>
      </c>
      <c r="I89" s="155">
        <f t="shared" si="4"/>
        <v>0</v>
      </c>
      <c r="J89" s="155">
        <f t="shared" si="4"/>
        <v>0</v>
      </c>
      <c r="K89" s="155">
        <f t="shared" si="4"/>
        <v>0</v>
      </c>
      <c r="L89" s="234"/>
      <c r="O89" s="72" t="s">
        <v>267</v>
      </c>
      <c r="P89" s="72" t="s">
        <v>268</v>
      </c>
    </row>
    <row r="90" spans="1:22" s="9" customFormat="1" x14ac:dyDescent="0.25">
      <c r="A90" s="89"/>
      <c r="B90" s="471"/>
      <c r="C90" s="472"/>
      <c r="D90" s="582" t="str">
        <f>D79</f>
        <v>valeur de vente nette rendue (CAD)</v>
      </c>
      <c r="E90" s="582"/>
      <c r="F90" s="582"/>
      <c r="G90" s="156">
        <f>G76+G79+G83+G86</f>
        <v>0</v>
      </c>
      <c r="H90" s="156">
        <f t="shared" si="4"/>
        <v>0</v>
      </c>
      <c r="I90" s="156">
        <f t="shared" si="4"/>
        <v>0</v>
      </c>
      <c r="J90" s="156">
        <f t="shared" si="4"/>
        <v>0</v>
      </c>
      <c r="K90" s="156">
        <f t="shared" si="4"/>
        <v>0</v>
      </c>
      <c r="L90" s="234"/>
    </row>
    <row r="91" spans="1:22" s="9" customFormat="1" x14ac:dyDescent="0.25">
      <c r="A91" s="89"/>
      <c r="B91" s="471"/>
      <c r="C91" s="472"/>
      <c r="D91" s="583" t="str">
        <f>D66</f>
        <v>$ / tonne</v>
      </c>
      <c r="E91" s="583"/>
      <c r="F91" s="583"/>
      <c r="G91" s="102" t="str">
        <f>IF(G89=0,"-",G90/G89)</f>
        <v>-</v>
      </c>
      <c r="H91" s="102" t="str">
        <f t="shared" ref="H91:K91" si="5">IF(H89=0,"-",H90/H89)</f>
        <v>-</v>
      </c>
      <c r="I91" s="102" t="str">
        <f t="shared" si="5"/>
        <v>-</v>
      </c>
      <c r="J91" s="102" t="str">
        <f t="shared" si="5"/>
        <v>-</v>
      </c>
      <c r="K91" s="102" t="str">
        <f t="shared" si="5"/>
        <v>-</v>
      </c>
      <c r="L91" s="234"/>
    </row>
    <row r="92" spans="1:22" s="9" customFormat="1" x14ac:dyDescent="0.25">
      <c r="A92" s="89"/>
      <c r="B92" s="229"/>
      <c r="C92" s="230"/>
      <c r="D92" s="231"/>
      <c r="E92" s="231"/>
      <c r="F92" s="232"/>
      <c r="G92" s="232"/>
      <c r="H92" s="232"/>
      <c r="I92" s="232"/>
      <c r="J92" s="232"/>
      <c r="K92" s="233"/>
      <c r="L92" s="234"/>
    </row>
    <row r="93" spans="1:22" x14ac:dyDescent="0.25">
      <c r="A93" s="7"/>
      <c r="B93" s="503" t="s">
        <v>15</v>
      </c>
      <c r="C93" s="504"/>
      <c r="D93" s="504"/>
      <c r="E93" s="504"/>
      <c r="F93" s="504"/>
      <c r="G93" s="504"/>
      <c r="H93" s="504"/>
      <c r="I93" s="504"/>
      <c r="J93" s="504"/>
      <c r="K93" s="504"/>
      <c r="L93" s="505"/>
      <c r="M93" s="62"/>
    </row>
    <row r="94" spans="1:22" x14ac:dyDescent="0.25">
      <c r="A94" s="7"/>
      <c r="B94" s="56"/>
      <c r="C94" s="57"/>
      <c r="D94" s="57"/>
      <c r="E94" s="58"/>
      <c r="F94" s="58"/>
      <c r="G94" s="58"/>
      <c r="H94" s="58"/>
      <c r="I94" s="58"/>
      <c r="J94" s="58"/>
      <c r="K94" s="58"/>
      <c r="L94" s="59"/>
      <c r="M94" s="62"/>
    </row>
    <row r="95" spans="1:22" s="211" customFormat="1" x14ac:dyDescent="0.25">
      <c r="A95" s="7"/>
      <c r="B95" s="605" t="str">
        <f>IF(Intro!$G$21="English",O95,P95)</f>
        <v>Indiquez le pourcentage moyen des valeurs de vente nettes livrées qui représente les frais de livraison.</v>
      </c>
      <c r="C95" s="606"/>
      <c r="D95" s="606"/>
      <c r="E95" s="606"/>
      <c r="F95" s="606"/>
      <c r="G95" s="606"/>
      <c r="H95" s="606"/>
      <c r="I95" s="606"/>
      <c r="J95" s="606"/>
      <c r="K95" s="606"/>
      <c r="L95" s="607"/>
      <c r="M95" s="47"/>
      <c r="N95" s="47"/>
      <c r="O95" s="19" t="s">
        <v>342</v>
      </c>
      <c r="P95" s="62" t="s">
        <v>343</v>
      </c>
      <c r="Q95" s="49"/>
      <c r="R95" s="48"/>
      <c r="S95" s="48"/>
      <c r="T95" s="47"/>
      <c r="U95" s="47"/>
      <c r="V95" s="47"/>
    </row>
    <row r="96" spans="1:22" s="211" customFormat="1" x14ac:dyDescent="0.25">
      <c r="A96" s="7"/>
      <c r="B96" s="605" t="str">
        <f>Pro!B23</f>
        <v>Note - Ne répondez à cette question que si votre entreprise a vendu les marchandises du 1er janvier 2023 au 31 mars 2026.</v>
      </c>
      <c r="C96" s="606"/>
      <c r="D96" s="606"/>
      <c r="E96" s="606"/>
      <c r="F96" s="606"/>
      <c r="G96" s="606"/>
      <c r="H96" s="606"/>
      <c r="I96" s="606"/>
      <c r="J96" s="606"/>
      <c r="K96" s="606"/>
      <c r="L96" s="607"/>
      <c r="M96" s="47"/>
      <c r="N96" s="47"/>
      <c r="O96" s="19"/>
      <c r="P96" s="62"/>
      <c r="Q96" s="49"/>
      <c r="R96" s="48"/>
      <c r="S96" s="48"/>
      <c r="T96" s="47"/>
      <c r="U96" s="47"/>
      <c r="V96" s="47"/>
    </row>
    <row r="97" spans="1:22" x14ac:dyDescent="0.25">
      <c r="A97" s="7"/>
      <c r="B97" s="611"/>
      <c r="C97" s="612"/>
      <c r="D97" s="612"/>
      <c r="E97" s="612"/>
      <c r="F97" s="612"/>
      <c r="G97" s="612"/>
      <c r="H97" s="612"/>
      <c r="I97" s="612"/>
      <c r="J97" s="612"/>
      <c r="K97" s="612"/>
      <c r="L97" s="613"/>
      <c r="M97" s="47"/>
      <c r="N97" s="47"/>
      <c r="Q97" s="45"/>
      <c r="R97" s="48"/>
      <c r="S97" s="48"/>
      <c r="T97" s="47"/>
      <c r="U97" s="47"/>
      <c r="V97" s="47"/>
    </row>
    <row r="98" spans="1:22" x14ac:dyDescent="0.25">
      <c r="A98" s="7"/>
      <c r="B98" s="241"/>
      <c r="C98" s="54"/>
      <c r="D98" s="602">
        <f>Variables!$B$6</f>
        <v>2023</v>
      </c>
      <c r="E98" s="602">
        <f>D98+1</f>
        <v>2024</v>
      </c>
      <c r="F98" s="602">
        <f>E98+1</f>
        <v>2025</v>
      </c>
      <c r="G98" s="602" t="str">
        <f>IF(Intro!$G$21="English",Variables!B9,Variables!C9)</f>
        <v>janv-mars 2025</v>
      </c>
      <c r="H98" s="602" t="str">
        <f>IF(Intro!$G$21="English",Variables!B10,Variables!C10)</f>
        <v>janv-mars 2026</v>
      </c>
      <c r="I98" s="62"/>
      <c r="J98" s="48"/>
      <c r="K98" s="48"/>
      <c r="L98" s="46"/>
      <c r="M98" s="47"/>
      <c r="N98" s="47"/>
      <c r="Q98" s="45"/>
      <c r="R98" s="48"/>
      <c r="S98" s="48"/>
      <c r="T98" s="47"/>
      <c r="U98" s="47"/>
      <c r="V98" s="47"/>
    </row>
    <row r="99" spans="1:22" x14ac:dyDescent="0.25">
      <c r="A99" s="7"/>
      <c r="B99" s="241"/>
      <c r="C99" s="54"/>
      <c r="D99" s="604"/>
      <c r="E99" s="604"/>
      <c r="F99" s="604"/>
      <c r="G99" s="604"/>
      <c r="H99" s="604"/>
      <c r="I99" s="62"/>
      <c r="J99" s="48"/>
      <c r="K99" s="48"/>
      <c r="L99" s="46"/>
      <c r="M99" s="47"/>
      <c r="N99" s="47"/>
      <c r="Q99" s="45"/>
      <c r="R99" s="48"/>
      <c r="S99" s="48"/>
      <c r="T99" s="47"/>
      <c r="U99" s="47"/>
      <c r="V99" s="47"/>
    </row>
    <row r="100" spans="1:22" x14ac:dyDescent="0.25">
      <c r="A100" s="7"/>
      <c r="B100" s="101"/>
      <c r="C100" s="104" t="str">
        <f>IF(Intro!$G$21="English",O100,P100)</f>
        <v>Coût de livraison (%)</v>
      </c>
      <c r="D100" s="157"/>
      <c r="E100" s="157"/>
      <c r="F100" s="157"/>
      <c r="G100" s="157"/>
      <c r="H100" s="157"/>
      <c r="I100" s="62"/>
      <c r="J100" s="245"/>
      <c r="K100" s="245"/>
      <c r="L100" s="246"/>
      <c r="M100" s="47"/>
      <c r="N100" s="47"/>
      <c r="O100" s="62" t="s">
        <v>254</v>
      </c>
      <c r="P100" s="62" t="s">
        <v>255</v>
      </c>
      <c r="Q100" s="49"/>
      <c r="R100" s="48"/>
      <c r="S100" s="48"/>
      <c r="T100" s="47"/>
      <c r="U100" s="47"/>
      <c r="V100" s="47"/>
    </row>
    <row r="101" spans="1:22" x14ac:dyDescent="0.25">
      <c r="A101" s="7"/>
      <c r="B101" s="50"/>
      <c r="C101" s="92"/>
      <c r="D101" s="93"/>
      <c r="E101" s="92"/>
      <c r="F101" s="92"/>
      <c r="G101" s="92"/>
      <c r="H101" s="92"/>
      <c r="I101" s="92"/>
      <c r="J101" s="245"/>
      <c r="K101" s="245"/>
      <c r="L101" s="246"/>
      <c r="M101" s="47"/>
      <c r="N101" s="47"/>
      <c r="Q101" s="49"/>
      <c r="R101" s="48"/>
      <c r="S101" s="48"/>
      <c r="T101" s="47"/>
      <c r="U101" s="47"/>
      <c r="V101" s="47"/>
    </row>
    <row r="102" spans="1:22" x14ac:dyDescent="0.25">
      <c r="A102" s="7"/>
      <c r="B102" s="605" t="str">
        <f>IF(Intro!$G$21="English",O102,P102)</f>
        <v>Si les pourcentages ont changé d'une période à l'autre, veuillez en indiquer la raison.</v>
      </c>
      <c r="C102" s="606"/>
      <c r="D102" s="606"/>
      <c r="E102" s="606"/>
      <c r="F102" s="606"/>
      <c r="G102" s="606"/>
      <c r="H102" s="606"/>
      <c r="I102" s="606"/>
      <c r="J102" s="606"/>
      <c r="K102" s="606"/>
      <c r="L102" s="607"/>
      <c r="M102" s="47"/>
      <c r="N102" s="47"/>
      <c r="O102" s="62" t="s">
        <v>344</v>
      </c>
      <c r="P102" s="242" t="s">
        <v>345</v>
      </c>
      <c r="Q102" s="49"/>
      <c r="R102" s="48"/>
      <c r="S102" s="48"/>
      <c r="T102" s="47"/>
      <c r="U102" s="47"/>
      <c r="V102" s="47"/>
    </row>
    <row r="103" spans="1:22" x14ac:dyDescent="0.25">
      <c r="A103" s="7"/>
      <c r="B103" s="50"/>
      <c r="C103" s="92"/>
      <c r="D103" s="93"/>
      <c r="E103" s="92"/>
      <c r="F103" s="92"/>
      <c r="G103" s="92"/>
      <c r="H103" s="92"/>
      <c r="I103" s="92"/>
      <c r="J103" s="245"/>
      <c r="K103" s="245"/>
      <c r="L103" s="246"/>
      <c r="M103" s="47"/>
      <c r="N103" s="47"/>
      <c r="Q103" s="49"/>
      <c r="R103" s="48"/>
      <c r="S103" s="48"/>
      <c r="T103" s="47"/>
      <c r="U103" s="47"/>
      <c r="V103" s="47"/>
    </row>
    <row r="104" spans="1:22" x14ac:dyDescent="0.25">
      <c r="A104" s="7"/>
      <c r="B104" s="608"/>
      <c r="C104" s="609"/>
      <c r="D104" s="609"/>
      <c r="E104" s="609"/>
      <c r="F104" s="609"/>
      <c r="G104" s="609"/>
      <c r="H104" s="609"/>
      <c r="I104" s="609"/>
      <c r="J104" s="609"/>
      <c r="K104" s="609"/>
      <c r="L104" s="610"/>
      <c r="M104" s="47"/>
      <c r="N104" s="47"/>
      <c r="Q104" s="48"/>
      <c r="R104" s="48"/>
      <c r="S104" s="48"/>
      <c r="T104" s="47"/>
      <c r="U104" s="47"/>
      <c r="V104" s="47"/>
    </row>
    <row r="105" spans="1:22" x14ac:dyDescent="0.25">
      <c r="A105" s="7"/>
      <c r="B105" s="608"/>
      <c r="C105" s="609"/>
      <c r="D105" s="609"/>
      <c r="E105" s="609"/>
      <c r="F105" s="609"/>
      <c r="G105" s="609"/>
      <c r="H105" s="609"/>
      <c r="I105" s="609"/>
      <c r="J105" s="609"/>
      <c r="K105" s="609"/>
      <c r="L105" s="610"/>
      <c r="M105" s="47"/>
      <c r="N105" s="47"/>
      <c r="Q105" s="48"/>
      <c r="R105" s="48"/>
      <c r="S105" s="48"/>
      <c r="T105" s="47"/>
      <c r="U105" s="47"/>
      <c r="V105" s="47"/>
    </row>
    <row r="106" spans="1:22" x14ac:dyDescent="0.25">
      <c r="A106" s="7"/>
      <c r="B106" s="608"/>
      <c r="C106" s="609"/>
      <c r="D106" s="609"/>
      <c r="E106" s="609"/>
      <c r="F106" s="609"/>
      <c r="G106" s="609"/>
      <c r="H106" s="609"/>
      <c r="I106" s="609"/>
      <c r="J106" s="609"/>
      <c r="K106" s="609"/>
      <c r="L106" s="610"/>
      <c r="M106" s="47"/>
      <c r="N106" s="47"/>
      <c r="Q106" s="48"/>
      <c r="R106" s="48"/>
      <c r="S106" s="48"/>
      <c r="T106" s="47"/>
      <c r="U106" s="47"/>
      <c r="V106" s="47"/>
    </row>
    <row r="107" spans="1:22" x14ac:dyDescent="0.25">
      <c r="A107" s="7"/>
      <c r="B107" s="608"/>
      <c r="C107" s="609"/>
      <c r="D107" s="609"/>
      <c r="E107" s="609"/>
      <c r="F107" s="609"/>
      <c r="G107" s="609"/>
      <c r="H107" s="609"/>
      <c r="I107" s="609"/>
      <c r="J107" s="609"/>
      <c r="K107" s="609"/>
      <c r="L107" s="610"/>
      <c r="M107" s="47"/>
      <c r="N107" s="47"/>
      <c r="Q107" s="48"/>
      <c r="R107" s="48"/>
      <c r="S107" s="48"/>
      <c r="T107" s="47"/>
      <c r="U107" s="47"/>
      <c r="V107" s="47"/>
    </row>
    <row r="108" spans="1:22" x14ac:dyDescent="0.25">
      <c r="A108" s="7"/>
      <c r="B108" s="608"/>
      <c r="C108" s="609"/>
      <c r="D108" s="609"/>
      <c r="E108" s="609"/>
      <c r="F108" s="609"/>
      <c r="G108" s="609"/>
      <c r="H108" s="609"/>
      <c r="I108" s="609"/>
      <c r="J108" s="609"/>
      <c r="K108" s="609"/>
      <c r="L108" s="610"/>
      <c r="M108" s="47"/>
      <c r="N108" s="47"/>
      <c r="Q108" s="48"/>
      <c r="R108" s="48"/>
      <c r="S108" s="48"/>
      <c r="T108" s="47"/>
      <c r="U108" s="47"/>
      <c r="V108" s="47"/>
    </row>
    <row r="109" spans="1:22" s="55" customFormat="1" x14ac:dyDescent="0.25">
      <c r="A109" s="94"/>
      <c r="B109" s="608"/>
      <c r="C109" s="609"/>
      <c r="D109" s="609"/>
      <c r="E109" s="609"/>
      <c r="F109" s="609"/>
      <c r="G109" s="609"/>
      <c r="H109" s="609"/>
      <c r="I109" s="609"/>
      <c r="J109" s="609"/>
      <c r="K109" s="609"/>
      <c r="L109" s="610"/>
      <c r="N109" s="95"/>
      <c r="O109" s="62"/>
      <c r="P109" s="62"/>
    </row>
    <row r="110" spans="1:22" s="55" customFormat="1" x14ac:dyDescent="0.25">
      <c r="A110" s="94"/>
      <c r="B110" s="608"/>
      <c r="C110" s="609"/>
      <c r="D110" s="609"/>
      <c r="E110" s="609"/>
      <c r="F110" s="609"/>
      <c r="G110" s="609"/>
      <c r="H110" s="609"/>
      <c r="I110" s="609"/>
      <c r="J110" s="609"/>
      <c r="K110" s="609"/>
      <c r="L110" s="610"/>
      <c r="N110" s="95"/>
    </row>
    <row r="111" spans="1:22" s="55" customFormat="1" x14ac:dyDescent="0.25">
      <c r="A111" s="94"/>
      <c r="B111" s="608"/>
      <c r="C111" s="609"/>
      <c r="D111" s="609"/>
      <c r="E111" s="609"/>
      <c r="F111" s="609"/>
      <c r="G111" s="609"/>
      <c r="H111" s="609"/>
      <c r="I111" s="609"/>
      <c r="J111" s="609"/>
      <c r="K111" s="609"/>
      <c r="L111" s="610"/>
      <c r="N111" s="95"/>
      <c r="O111" s="62"/>
      <c r="P111" s="62"/>
    </row>
    <row r="112" spans="1:22" s="55" customFormat="1" x14ac:dyDescent="0.25">
      <c r="A112" s="94"/>
      <c r="B112" s="178"/>
      <c r="C112" s="179"/>
      <c r="D112" s="179"/>
      <c r="E112" s="179"/>
      <c r="F112" s="179"/>
      <c r="G112" s="179"/>
      <c r="H112" s="179"/>
      <c r="I112" s="179"/>
      <c r="J112" s="179"/>
      <c r="K112" s="179"/>
      <c r="L112" s="180"/>
      <c r="N112" s="95"/>
      <c r="O112" s="62"/>
      <c r="P112" s="62"/>
    </row>
    <row r="113" spans="1:16" s="55" customFormat="1" x14ac:dyDescent="0.25">
      <c r="A113" s="94"/>
      <c r="B113" s="4"/>
      <c r="C113" s="47"/>
      <c r="D113" s="47"/>
      <c r="E113" s="47"/>
      <c r="F113" s="47"/>
      <c r="G113" s="47"/>
      <c r="H113" s="47"/>
      <c r="I113" s="47"/>
      <c r="J113" s="47"/>
      <c r="K113" s="47"/>
      <c r="L113" s="47"/>
      <c r="N113" s="95"/>
      <c r="O113" s="211"/>
      <c r="P113" s="211"/>
    </row>
    <row r="115" spans="1:16" x14ac:dyDescent="0.25">
      <c r="O115" s="211"/>
      <c r="P115" s="211"/>
    </row>
  </sheetData>
  <sheetProtection algorithmName="SHA-512" hashValue="wSjLiY7LF94c8V1xzU3I5vgmrnRYxg8ik6daelTyq/Ck4Vmr2LTOdCbfvS72xIk1hbCENkB7WZQIjdOrOSc++A==" saltValue="uKXMyBsTq4snSqFHKou6qQ==" spinCount="100000" sheet="1" objects="1" scenarios="1" selectLockedCells="1"/>
  <mergeCells count="113">
    <mergeCell ref="B102:L102"/>
    <mergeCell ref="B104:L111"/>
    <mergeCell ref="B95:L95"/>
    <mergeCell ref="B96:L96"/>
    <mergeCell ref="B97:L97"/>
    <mergeCell ref="D98:D99"/>
    <mergeCell ref="E98:E99"/>
    <mergeCell ref="F98:F99"/>
    <mergeCell ref="G98:G99"/>
    <mergeCell ref="H98:H99"/>
    <mergeCell ref="B88:K88"/>
    <mergeCell ref="B89:C91"/>
    <mergeCell ref="D89:F89"/>
    <mergeCell ref="D90:F90"/>
    <mergeCell ref="D91:F91"/>
    <mergeCell ref="B93:L93"/>
    <mergeCell ref="B81:K81"/>
    <mergeCell ref="B82:C84"/>
    <mergeCell ref="D82:F82"/>
    <mergeCell ref="D83:F83"/>
    <mergeCell ref="D84:F84"/>
    <mergeCell ref="B85:C87"/>
    <mergeCell ref="D85:F85"/>
    <mergeCell ref="D86:F86"/>
    <mergeCell ref="D87:F87"/>
    <mergeCell ref="B75:C77"/>
    <mergeCell ref="D75:F75"/>
    <mergeCell ref="D76:F76"/>
    <mergeCell ref="D77:F77"/>
    <mergeCell ref="B78:C80"/>
    <mergeCell ref="D78:F78"/>
    <mergeCell ref="D79:F79"/>
    <mergeCell ref="D80:F80"/>
    <mergeCell ref="B70:C72"/>
    <mergeCell ref="D70:F70"/>
    <mergeCell ref="D71:F71"/>
    <mergeCell ref="D72:F72"/>
    <mergeCell ref="B73:K73"/>
    <mergeCell ref="B74:K74"/>
    <mergeCell ref="B63:K63"/>
    <mergeCell ref="B64:C66"/>
    <mergeCell ref="D64:F64"/>
    <mergeCell ref="D65:F65"/>
    <mergeCell ref="D66:F66"/>
    <mergeCell ref="B67:C69"/>
    <mergeCell ref="D67:F67"/>
    <mergeCell ref="D68:F68"/>
    <mergeCell ref="D69:F69"/>
    <mergeCell ref="G60:G61"/>
    <mergeCell ref="H60:H61"/>
    <mergeCell ref="I60:I61"/>
    <mergeCell ref="J60:J61"/>
    <mergeCell ref="K60:K61"/>
    <mergeCell ref="B62:K62"/>
    <mergeCell ref="B52:C54"/>
    <mergeCell ref="D52:F52"/>
    <mergeCell ref="D53:F53"/>
    <mergeCell ref="D54:F54"/>
    <mergeCell ref="B55:K55"/>
    <mergeCell ref="B56:C58"/>
    <mergeCell ref="D56:F56"/>
    <mergeCell ref="D57:F57"/>
    <mergeCell ref="D58:F58"/>
    <mergeCell ref="B45:C47"/>
    <mergeCell ref="D45:F45"/>
    <mergeCell ref="D46:F46"/>
    <mergeCell ref="D47:F47"/>
    <mergeCell ref="B48:K48"/>
    <mergeCell ref="B49:C51"/>
    <mergeCell ref="D49:F49"/>
    <mergeCell ref="D50:F50"/>
    <mergeCell ref="D51:F51"/>
    <mergeCell ref="B40:K40"/>
    <mergeCell ref="B41:K41"/>
    <mergeCell ref="B42:C44"/>
    <mergeCell ref="D42:F42"/>
    <mergeCell ref="D43:F43"/>
    <mergeCell ref="D44:F44"/>
    <mergeCell ref="B34:C36"/>
    <mergeCell ref="D34:F34"/>
    <mergeCell ref="D35:F35"/>
    <mergeCell ref="D36:F36"/>
    <mergeCell ref="B37:C39"/>
    <mergeCell ref="D37:F37"/>
    <mergeCell ref="D38:F38"/>
    <mergeCell ref="D39:F39"/>
    <mergeCell ref="B29:K29"/>
    <mergeCell ref="B30:K30"/>
    <mergeCell ref="B31:C33"/>
    <mergeCell ref="D31:F31"/>
    <mergeCell ref="D32:F32"/>
    <mergeCell ref="D33:F33"/>
    <mergeCell ref="B20:L20"/>
    <mergeCell ref="B21:L21"/>
    <mergeCell ref="B23:F24"/>
    <mergeCell ref="G23:K24"/>
    <mergeCell ref="G27:G28"/>
    <mergeCell ref="H27:H28"/>
    <mergeCell ref="I27:I28"/>
    <mergeCell ref="J27:J28"/>
    <mergeCell ref="K27:K28"/>
    <mergeCell ref="B12:L12"/>
    <mergeCell ref="B13:L14"/>
    <mergeCell ref="B15:L15"/>
    <mergeCell ref="B16:L16"/>
    <mergeCell ref="B17:L17"/>
    <mergeCell ref="B18:L18"/>
    <mergeCell ref="B4:L4"/>
    <mergeCell ref="B5:L5"/>
    <mergeCell ref="B6:L6"/>
    <mergeCell ref="B8:L8"/>
    <mergeCell ref="B9:L9"/>
    <mergeCell ref="B10:L10"/>
  </mergeCells>
  <dataValidations count="3">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1:K32 G42:K43 G45:K46 D100:H100 G34:K35 G37:K38 G49:K50 G52:K53 G64:K65 G75:K76 G78:K79 G67:K68 G70:K71 G82:K83 G85:K86" xr:uid="{99C1D7D5-9464-4BD5-BB81-B1C0F196E94C}">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56:K58 G44:K44 G39:K39 G33:K33 G36:K36 G47:K47 G51:K51 G54:K54 G89:K91 G77:K77 G72:K72 G66:K66 G69:K69 G80:K80 G84:K84 G87:K87 F92:J92 F59:J59" xr:uid="{E6009DF8-A313-4D99-A2B1-84C7682C49EB}">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97 B104:B108" xr:uid="{421A8643-3D41-4389-A37D-D5C906E1005A}">
      <formula1>1001</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8" min="1"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333E2-1057-41C2-80AC-A22AA416CDD4}">
  <sheetPr>
    <tabColor rgb="FF92D050"/>
    <pageSetUpPr fitToPage="1"/>
  </sheetPr>
  <dimension ref="A1:V115"/>
  <sheetViews>
    <sheetView showGridLines="0" zoomScaleNormal="100" zoomScaleSheetLayoutView="55" workbookViewId="0"/>
  </sheetViews>
  <sheetFormatPr defaultColWidth="9.42578125" defaultRowHeight="14.25" x14ac:dyDescent="0.25"/>
  <cols>
    <col min="1" max="1" width="1.5703125" style="8" customWidth="1"/>
    <col min="2" max="12" width="14.5703125" style="1" customWidth="1"/>
    <col min="13" max="13" width="14.5703125" style="9" customWidth="1"/>
    <col min="14" max="14" width="14.5703125" style="62" customWidth="1"/>
    <col min="15" max="16" width="14.5703125" style="62" hidden="1" customWidth="1"/>
    <col min="17" max="18" width="9.42578125" style="62" customWidth="1"/>
    <col min="19" max="16384" width="9.42578125" style="62"/>
  </cols>
  <sheetData>
    <row r="1" spans="1:16" x14ac:dyDescent="0.25">
      <c r="O1" s="62" t="s">
        <v>312</v>
      </c>
      <c r="P1" s="62" t="s">
        <v>312</v>
      </c>
    </row>
    <row r="2" spans="1:16" x14ac:dyDescent="0.25">
      <c r="B2" s="11" t="str">
        <f>Pro!B2</f>
        <v>PROTÉGÉ</v>
      </c>
      <c r="C2" s="11"/>
      <c r="O2" s="211" t="s">
        <v>68</v>
      </c>
      <c r="P2" s="211" t="s">
        <v>81</v>
      </c>
    </row>
    <row r="3" spans="1:16" x14ac:dyDescent="0.25">
      <c r="B3" s="13"/>
      <c r="C3" s="13"/>
      <c r="O3" s="2"/>
      <c r="P3" s="2"/>
    </row>
    <row r="4" spans="1:16" s="2" customFormat="1" x14ac:dyDescent="0.25">
      <c r="A4" s="4"/>
      <c r="B4" s="383" t="str">
        <f>Info!B4</f>
        <v>QUESTIONNAIRE À L'INTENTION DES IMPORTATEURS</v>
      </c>
      <c r="C4" s="383"/>
      <c r="D4" s="383"/>
      <c r="E4" s="383"/>
      <c r="F4" s="383"/>
      <c r="G4" s="383"/>
      <c r="H4" s="383"/>
      <c r="I4" s="383"/>
      <c r="J4" s="383"/>
      <c r="K4" s="383"/>
      <c r="L4" s="383"/>
      <c r="M4" s="23"/>
      <c r="N4" s="23"/>
      <c r="O4" s="21"/>
      <c r="P4" s="21"/>
    </row>
    <row r="5" spans="1:16" s="2" customFormat="1" x14ac:dyDescent="0.25">
      <c r="A5" s="4"/>
      <c r="B5" s="383" t="str">
        <f>Info!B5</f>
        <v>RR-2025-007</v>
      </c>
      <c r="C5" s="383"/>
      <c r="D5" s="383"/>
      <c r="E5" s="383"/>
      <c r="F5" s="383"/>
      <c r="G5" s="383"/>
      <c r="H5" s="383"/>
      <c r="I5" s="383"/>
      <c r="J5" s="383"/>
      <c r="K5" s="383"/>
      <c r="L5" s="383"/>
      <c r="M5" s="23"/>
      <c r="N5" s="23"/>
      <c r="O5" s="21"/>
      <c r="P5" s="21"/>
    </row>
    <row r="6" spans="1:16" s="6" customFormat="1" x14ac:dyDescent="0.25">
      <c r="A6" s="4"/>
      <c r="B6" s="383" t="str">
        <f>Info!B6</f>
        <v>TÔLES FORTES</v>
      </c>
      <c r="C6" s="383"/>
      <c r="D6" s="383"/>
      <c r="E6" s="383"/>
      <c r="F6" s="383"/>
      <c r="G6" s="383"/>
      <c r="H6" s="383"/>
      <c r="I6" s="383"/>
      <c r="J6" s="383"/>
      <c r="K6" s="383"/>
      <c r="L6" s="383"/>
      <c r="M6" s="21"/>
      <c r="N6" s="21"/>
      <c r="O6" s="16"/>
      <c r="P6" s="16"/>
    </row>
    <row r="7" spans="1:16" s="6" customFormat="1" x14ac:dyDescent="0.25">
      <c r="A7" s="4"/>
      <c r="B7" s="220"/>
      <c r="C7" s="220"/>
      <c r="D7" s="220"/>
      <c r="E7" s="220"/>
      <c r="F7" s="220"/>
      <c r="G7" s="220"/>
      <c r="H7" s="220"/>
      <c r="I7" s="220"/>
      <c r="J7" s="220"/>
      <c r="K7" s="220"/>
      <c r="L7" s="220"/>
      <c r="M7" s="21"/>
      <c r="N7" s="21"/>
      <c r="O7" s="16"/>
      <c r="P7" s="16"/>
    </row>
    <row r="8" spans="1:16" s="6" customFormat="1" x14ac:dyDescent="0.25">
      <c r="A8" s="4"/>
      <c r="B8" s="538" t="str">
        <f>Pro!B8</f>
        <v>Les questions suivantes font référence aux marchandises comme définies dans la description du produit de l'onglet Intro.</v>
      </c>
      <c r="C8" s="538"/>
      <c r="D8" s="538"/>
      <c r="E8" s="538"/>
      <c r="F8" s="538"/>
      <c r="G8" s="538"/>
      <c r="H8" s="538"/>
      <c r="I8" s="538"/>
      <c r="J8" s="538"/>
      <c r="K8" s="538"/>
      <c r="L8" s="538"/>
      <c r="M8" s="21"/>
      <c r="N8" s="21"/>
      <c r="O8" s="22"/>
    </row>
    <row r="9" spans="1:16" s="6" customFormat="1" x14ac:dyDescent="0.25">
      <c r="A9" s="4"/>
      <c r="B9" s="538" t="str">
        <f>Pro!B9</f>
        <v>Des informations sur le produit et un glossaire de termes sont disponibles dans l'onglet Info.</v>
      </c>
      <c r="C9" s="538"/>
      <c r="D9" s="538"/>
      <c r="E9" s="538"/>
      <c r="F9" s="538"/>
      <c r="G9" s="538"/>
      <c r="H9" s="538"/>
      <c r="I9" s="538"/>
      <c r="J9" s="538"/>
      <c r="K9" s="538"/>
      <c r="L9" s="538"/>
      <c r="M9" s="21"/>
      <c r="N9" s="21"/>
      <c r="O9" s="16"/>
    </row>
    <row r="10" spans="1:16" s="6" customFormat="1" x14ac:dyDescent="0.25">
      <c r="A10" s="4"/>
      <c r="B10" s="538" t="str">
        <f>Pro!B10</f>
        <v>Utilisez l'onglet AddPro si vous avez besoin de plus d'espace.</v>
      </c>
      <c r="C10" s="538"/>
      <c r="D10" s="538"/>
      <c r="E10" s="538"/>
      <c r="F10" s="538"/>
      <c r="G10" s="538"/>
      <c r="H10" s="538"/>
      <c r="I10" s="538"/>
      <c r="J10" s="538"/>
      <c r="K10" s="538"/>
      <c r="L10" s="538"/>
      <c r="M10" s="21"/>
      <c r="N10" s="21"/>
      <c r="O10" s="16"/>
      <c r="P10" s="16"/>
    </row>
    <row r="11" spans="1:16" s="6" customFormat="1" x14ac:dyDescent="0.25">
      <c r="A11" s="4"/>
      <c r="B11" s="222"/>
      <c r="C11" s="222"/>
      <c r="D11" s="20"/>
      <c r="E11" s="20"/>
      <c r="F11" s="20"/>
      <c r="G11" s="20"/>
      <c r="H11" s="20"/>
      <c r="I11" s="20"/>
      <c r="J11" s="20"/>
      <c r="K11" s="20"/>
      <c r="L11" s="20"/>
      <c r="M11" s="21"/>
      <c r="N11" s="21"/>
      <c r="O11" s="16"/>
      <c r="P11" s="16"/>
    </row>
    <row r="12" spans="1:16" s="6" customFormat="1" x14ac:dyDescent="0.25">
      <c r="A12" s="4"/>
      <c r="B12" s="538" t="str">
        <f>Pro!B12</f>
        <v>Pour les questions de cet onglet, notez ce qui suit :</v>
      </c>
      <c r="C12" s="538"/>
      <c r="D12" s="538"/>
      <c r="E12" s="538"/>
      <c r="F12" s="538"/>
      <c r="G12" s="538"/>
      <c r="H12" s="538"/>
      <c r="I12" s="538"/>
      <c r="J12" s="538"/>
      <c r="K12" s="538"/>
      <c r="L12" s="538"/>
      <c r="M12" s="21"/>
      <c r="N12" s="21"/>
      <c r="O12" s="16"/>
      <c r="P12" s="16"/>
    </row>
    <row r="13" spans="1:16" s="6" customFormat="1" ht="14.1" customHeight="1" x14ac:dyDescent="0.25">
      <c r="A13" s="4"/>
      <c r="B13" s="577" t="str">
        <f>Pro!B13</f>
        <v xml:space="preserve">• Veuillez indiquer seulement les ventes effectuées à partir des importations de votre entreprise. Les ventes de marchandises achetées auprès de producteurs canadiens doivent être exclues. </v>
      </c>
      <c r="C13" s="577"/>
      <c r="D13" s="577"/>
      <c r="E13" s="577"/>
      <c r="F13" s="577"/>
      <c r="G13" s="577"/>
      <c r="H13" s="577"/>
      <c r="I13" s="577"/>
      <c r="J13" s="577"/>
      <c r="K13" s="577"/>
      <c r="L13" s="577"/>
      <c r="M13" s="21"/>
      <c r="N13" s="21"/>
      <c r="O13" s="16"/>
      <c r="P13" s="16"/>
    </row>
    <row r="14" spans="1:16" s="6" customFormat="1" x14ac:dyDescent="0.25">
      <c r="A14" s="4"/>
      <c r="B14" s="577"/>
      <c r="C14" s="577"/>
      <c r="D14" s="577"/>
      <c r="E14" s="577"/>
      <c r="F14" s="577"/>
      <c r="G14" s="577"/>
      <c r="H14" s="577"/>
      <c r="I14" s="577"/>
      <c r="J14" s="577"/>
      <c r="K14" s="577"/>
      <c r="L14" s="577"/>
      <c r="M14" s="21"/>
      <c r="N14" s="21"/>
      <c r="O14" s="16"/>
      <c r="P14" s="16"/>
    </row>
    <row r="15" spans="1:16" s="6" customFormat="1" x14ac:dyDescent="0.25">
      <c r="A15" s="4"/>
      <c r="B15" s="538" t="str">
        <f>Pro!B15</f>
        <v>• Déclarez toutes les ventes aux entreprises associées canadiennes et étrangères.</v>
      </c>
      <c r="C15" s="538"/>
      <c r="D15" s="538"/>
      <c r="E15" s="538"/>
      <c r="F15" s="538"/>
      <c r="G15" s="538"/>
      <c r="H15" s="538"/>
      <c r="I15" s="538"/>
      <c r="J15" s="538"/>
      <c r="K15" s="538"/>
      <c r="L15" s="538"/>
      <c r="M15" s="21"/>
      <c r="N15" s="21"/>
      <c r="O15" s="16"/>
      <c r="P15" s="16"/>
    </row>
    <row r="16" spans="1:16" s="6" customFormat="1" x14ac:dyDescent="0.25">
      <c r="A16" s="4"/>
      <c r="B16" s="538" t="str">
        <f>Pro!B16</f>
        <v>• Déclarez toutes les ventes à compter de la date de l’expédition au client ou à son entrepôt.</v>
      </c>
      <c r="C16" s="538"/>
      <c r="D16" s="538"/>
      <c r="E16" s="538"/>
      <c r="F16" s="538"/>
      <c r="G16" s="538"/>
      <c r="H16" s="538"/>
      <c r="I16" s="538"/>
      <c r="J16" s="538"/>
      <c r="K16" s="538"/>
      <c r="L16" s="538"/>
      <c r="M16" s="21"/>
      <c r="N16" s="21"/>
      <c r="O16" s="16"/>
      <c r="P16" s="16"/>
    </row>
    <row r="17" spans="1:16" s="6" customFormat="1" x14ac:dyDescent="0.25">
      <c r="A17" s="4"/>
      <c r="B17" s="538" t="str">
        <f>Pro!B17</f>
        <v>• Déclarez toutes les valeurs en dollars canadiens.</v>
      </c>
      <c r="C17" s="538"/>
      <c r="D17" s="538"/>
      <c r="E17" s="538"/>
      <c r="F17" s="538"/>
      <c r="G17" s="538"/>
      <c r="H17" s="538"/>
      <c r="I17" s="538"/>
      <c r="J17" s="538"/>
      <c r="K17" s="538"/>
      <c r="L17" s="538"/>
      <c r="M17" s="21"/>
      <c r="N17" s="21"/>
      <c r="O17" s="16"/>
      <c r="P17" s="16"/>
    </row>
    <row r="18" spans="1:16" s="6" customFormat="1" x14ac:dyDescent="0.25">
      <c r="A18" s="27"/>
      <c r="B18" s="538" t="str">
        <f>IF(Intro!$G$21="English",O18,P18)</f>
        <v>• Si votre entreprise est un utilisateur final ou un détaillant, elle n’a pas besoin de déclarer ses ventes d’importations ou ses stocks d’importations.</v>
      </c>
      <c r="C18" s="538"/>
      <c r="D18" s="538"/>
      <c r="E18" s="538"/>
      <c r="F18" s="538"/>
      <c r="G18" s="538"/>
      <c r="H18" s="538"/>
      <c r="I18" s="538"/>
      <c r="J18" s="538"/>
      <c r="K18" s="538"/>
      <c r="L18" s="538"/>
      <c r="M18" s="21"/>
      <c r="N18" s="21"/>
      <c r="O18" s="16" t="s">
        <v>246</v>
      </c>
      <c r="P18" s="16" t="s">
        <v>247</v>
      </c>
    </row>
    <row r="19" spans="1:16" s="6" customFormat="1" x14ac:dyDescent="0.25">
      <c r="A19" s="4"/>
      <c r="B19" s="15"/>
      <c r="C19" s="15"/>
      <c r="D19" s="3"/>
      <c r="E19" s="3"/>
      <c r="F19" s="3"/>
      <c r="G19" s="3"/>
      <c r="H19" s="3"/>
      <c r="I19" s="3"/>
      <c r="J19" s="3"/>
      <c r="K19" s="3"/>
      <c r="L19" s="3"/>
      <c r="O19" s="16"/>
      <c r="P19" s="16"/>
    </row>
    <row r="20" spans="1:16" x14ac:dyDescent="0.25">
      <c r="A20" s="7"/>
      <c r="B20" s="415" t="str">
        <f>IF(Intro!$G$21="English",O20,P20)</f>
        <v>IMPORTATIONS ET STOCKS</v>
      </c>
      <c r="C20" s="416"/>
      <c r="D20" s="416"/>
      <c r="E20" s="416"/>
      <c r="F20" s="416"/>
      <c r="G20" s="416"/>
      <c r="H20" s="416"/>
      <c r="I20" s="416"/>
      <c r="J20" s="416"/>
      <c r="K20" s="416"/>
      <c r="L20" s="417"/>
      <c r="M20" s="62"/>
      <c r="O20" s="62" t="s">
        <v>248</v>
      </c>
      <c r="P20" s="62" t="s">
        <v>249</v>
      </c>
    </row>
    <row r="21" spans="1:16" x14ac:dyDescent="0.25">
      <c r="A21" s="7"/>
      <c r="B21" s="534" t="s">
        <v>12</v>
      </c>
      <c r="C21" s="535"/>
      <c r="D21" s="535"/>
      <c r="E21" s="535"/>
      <c r="F21" s="535"/>
      <c r="G21" s="535"/>
      <c r="H21" s="535"/>
      <c r="I21" s="535"/>
      <c r="J21" s="535"/>
      <c r="K21" s="535"/>
      <c r="L21" s="536"/>
      <c r="M21" s="62"/>
    </row>
    <row r="22" spans="1:16" x14ac:dyDescent="0.25">
      <c r="A22" s="7"/>
      <c r="B22" s="17"/>
      <c r="C22" s="28"/>
      <c r="D22" s="29"/>
      <c r="E22" s="29"/>
      <c r="F22" s="29"/>
      <c r="G22" s="29"/>
      <c r="H22" s="29"/>
      <c r="I22" s="29"/>
      <c r="J22" s="29"/>
      <c r="K22" s="29"/>
      <c r="L22" s="18"/>
      <c r="M22" s="62"/>
    </row>
    <row r="23" spans="1:16" ht="15.75" customHeight="1" x14ac:dyDescent="0.25">
      <c r="A23" s="7"/>
      <c r="B23" s="421" t="str">
        <f>IF(Intro!$G$21="English",O23,P23)</f>
        <v xml:space="preserve">Indiquez les importations et les ventes de marchandises de votre entreprise originaires de : </v>
      </c>
      <c r="C23" s="422"/>
      <c r="D23" s="422"/>
      <c r="E23" s="422"/>
      <c r="F23" s="422"/>
      <c r="G23" s="441" t="str">
        <f>IF(Intro!$G$21="English",Variables!B32,Variables!C32)</f>
        <v>États-Unis d'Amérique</v>
      </c>
      <c r="H23" s="442"/>
      <c r="I23" s="442"/>
      <c r="J23" s="442"/>
      <c r="K23" s="443"/>
      <c r="L23" s="18"/>
      <c r="M23" s="62"/>
      <c r="O23" s="62" t="s">
        <v>447</v>
      </c>
      <c r="P23" s="62" t="s">
        <v>448</v>
      </c>
    </row>
    <row r="24" spans="1:16" ht="15.75" customHeight="1" x14ac:dyDescent="0.25">
      <c r="A24" s="7"/>
      <c r="B24" s="421"/>
      <c r="C24" s="422"/>
      <c r="D24" s="422"/>
      <c r="E24" s="422"/>
      <c r="F24" s="422"/>
      <c r="G24" s="444"/>
      <c r="H24" s="445"/>
      <c r="I24" s="445"/>
      <c r="J24" s="445"/>
      <c r="K24" s="446"/>
      <c r="L24" s="18"/>
      <c r="M24" s="62"/>
    </row>
    <row r="25" spans="1:16" x14ac:dyDescent="0.25">
      <c r="A25" s="7"/>
      <c r="B25" s="167"/>
      <c r="C25" s="168"/>
      <c r="D25" s="169"/>
      <c r="E25" s="169"/>
      <c r="F25" s="169"/>
      <c r="G25" s="169"/>
      <c r="H25" s="169"/>
      <c r="I25" s="169"/>
      <c r="J25" s="169"/>
      <c r="K25" s="169"/>
      <c r="L25" s="18"/>
      <c r="M25" s="62"/>
    </row>
    <row r="26" spans="1:16" x14ac:dyDescent="0.25">
      <c r="A26" s="7"/>
      <c r="B26" s="170"/>
      <c r="C26" s="168"/>
      <c r="D26" s="169"/>
      <c r="E26" s="169"/>
      <c r="F26" s="169"/>
      <c r="G26" s="169"/>
      <c r="H26" s="169"/>
      <c r="I26" s="169"/>
      <c r="J26" s="169"/>
      <c r="K26" s="169"/>
      <c r="L26" s="18"/>
      <c r="M26" s="62"/>
      <c r="O26" s="19"/>
    </row>
    <row r="27" spans="1:16" x14ac:dyDescent="0.25">
      <c r="A27" s="7"/>
      <c r="B27" s="218"/>
      <c r="E27" s="28"/>
      <c r="F27" s="62"/>
      <c r="G27" s="602">
        <f>Variables!$B$6</f>
        <v>2023</v>
      </c>
      <c r="H27" s="602">
        <f>G27+1</f>
        <v>2024</v>
      </c>
      <c r="I27" s="602">
        <f>H27+1</f>
        <v>2025</v>
      </c>
      <c r="J27" s="602" t="str">
        <f>IF(Intro!$G$21="English",Variables!B9,Variables!C9)</f>
        <v>janv-mars 2025</v>
      </c>
      <c r="K27" s="602" t="str">
        <f>IF(Intro!$G$21="English",Variables!B10,Variables!C10)</f>
        <v>janv-mars 2026</v>
      </c>
      <c r="L27" s="88"/>
      <c r="M27" s="62"/>
      <c r="O27" s="19"/>
    </row>
    <row r="28" spans="1:16" x14ac:dyDescent="0.25">
      <c r="A28" s="7"/>
      <c r="B28" s="218"/>
      <c r="E28" s="28"/>
      <c r="F28" s="62"/>
      <c r="G28" s="603"/>
      <c r="H28" s="604"/>
      <c r="I28" s="604"/>
      <c r="J28" s="604"/>
      <c r="K28" s="604"/>
      <c r="L28" s="88"/>
      <c r="M28" s="62"/>
      <c r="O28" s="25"/>
      <c r="P28" s="211"/>
    </row>
    <row r="29" spans="1:16" ht="14.25" customHeight="1" x14ac:dyDescent="0.25">
      <c r="A29" s="7"/>
      <c r="B29" s="600" t="str">
        <f>IF(Intro!$G$21="English",O29,P29)</f>
        <v>TÔLES EN FEUILLES</v>
      </c>
      <c r="C29" s="601"/>
      <c r="D29" s="601"/>
      <c r="E29" s="601"/>
      <c r="F29" s="601"/>
      <c r="G29" s="601"/>
      <c r="H29" s="601"/>
      <c r="I29" s="601"/>
      <c r="J29" s="601"/>
      <c r="K29" s="601"/>
      <c r="L29" s="88"/>
      <c r="M29" s="62"/>
      <c r="O29" s="205" t="s">
        <v>390</v>
      </c>
      <c r="P29" s="205" t="s">
        <v>391</v>
      </c>
    </row>
    <row r="30" spans="1:16" ht="14.25" customHeight="1" x14ac:dyDescent="0.25">
      <c r="A30" s="7"/>
      <c r="B30" s="591" t="str">
        <f>IF(Intro!$G$21="English",O30,P30)</f>
        <v>Importations au Canada</v>
      </c>
      <c r="C30" s="592"/>
      <c r="D30" s="592"/>
      <c r="E30" s="592"/>
      <c r="F30" s="592"/>
      <c r="G30" s="592"/>
      <c r="H30" s="592"/>
      <c r="I30" s="592"/>
      <c r="J30" s="592"/>
      <c r="K30" s="592"/>
      <c r="L30" s="88"/>
      <c r="M30" s="62"/>
      <c r="O30" s="25" t="s">
        <v>171</v>
      </c>
      <c r="P30" s="211" t="s">
        <v>195</v>
      </c>
    </row>
    <row r="31" spans="1:16" x14ac:dyDescent="0.25">
      <c r="A31" s="7"/>
      <c r="B31" s="593" t="str">
        <f>IF(Intro!$G$21="English",O31,P31)</f>
        <v>Marchandises de premier choix</v>
      </c>
      <c r="C31" s="475"/>
      <c r="D31" s="586" t="str">
        <f>IF(Intro!$G$21="English",Variables!B23,Variables!C23)</f>
        <v>tonnes</v>
      </c>
      <c r="E31" s="586"/>
      <c r="F31" s="586"/>
      <c r="G31" s="153"/>
      <c r="H31" s="153"/>
      <c r="I31" s="153"/>
      <c r="J31" s="153"/>
      <c r="K31" s="153"/>
      <c r="L31" s="88"/>
      <c r="M31" s="62"/>
      <c r="O31" s="228" t="s">
        <v>413</v>
      </c>
      <c r="P31" s="211" t="s">
        <v>414</v>
      </c>
    </row>
    <row r="32" spans="1:16" x14ac:dyDescent="0.25">
      <c r="A32" s="7"/>
      <c r="B32" s="593"/>
      <c r="C32" s="475"/>
      <c r="D32" s="586" t="str">
        <f>IF(Intro!$G$21="English",O32,P32)</f>
        <v>valeur d'achat nette rendue (CAD)</v>
      </c>
      <c r="E32" s="586"/>
      <c r="F32" s="586"/>
      <c r="G32" s="153"/>
      <c r="H32" s="153"/>
      <c r="I32" s="153"/>
      <c r="J32" s="153"/>
      <c r="K32" s="153"/>
      <c r="L32" s="88"/>
      <c r="M32" s="62"/>
      <c r="O32" s="86" t="s">
        <v>256</v>
      </c>
      <c r="P32" s="62" t="s">
        <v>257</v>
      </c>
    </row>
    <row r="33" spans="1:16" x14ac:dyDescent="0.25">
      <c r="A33" s="7"/>
      <c r="B33" s="593"/>
      <c r="C33" s="475"/>
      <c r="D33" s="586" t="str">
        <f>IF(Intro!$G$21="English","$ / "&amp;Variables!B24,"$ / "&amp;Variables!C24)</f>
        <v>$ / tonne</v>
      </c>
      <c r="E33" s="586"/>
      <c r="F33" s="586"/>
      <c r="G33" s="102" t="str">
        <f>IF(G31=0,"-",G32/G31)</f>
        <v>-</v>
      </c>
      <c r="H33" s="102" t="str">
        <f>IF(H31=0,"-",H32/H31)</f>
        <v>-</v>
      </c>
      <c r="I33" s="102" t="str">
        <f>IF(I31=0,"-",I32/I31)</f>
        <v>-</v>
      </c>
      <c r="J33" s="102" t="str">
        <f>IF(J31=0,"-",J32/J31)</f>
        <v>-</v>
      </c>
      <c r="K33" s="102" t="str">
        <f>IF(K31=0,"-",K32/K31)</f>
        <v>-</v>
      </c>
      <c r="L33" s="88"/>
      <c r="M33" s="62"/>
    </row>
    <row r="34" spans="1:16" x14ac:dyDescent="0.25">
      <c r="A34" s="7"/>
      <c r="B34" s="593" t="str">
        <f>IF(Intro!$G$21="English",O34,P34)</f>
        <v>Marchandises de second choix</v>
      </c>
      <c r="C34" s="475"/>
      <c r="D34" s="586" t="str">
        <f>IF(Intro!$G$21="English",Variables!B23,Variables!C23)</f>
        <v>tonnes</v>
      </c>
      <c r="E34" s="586"/>
      <c r="F34" s="586"/>
      <c r="G34" s="153"/>
      <c r="H34" s="153"/>
      <c r="I34" s="153"/>
      <c r="J34" s="153"/>
      <c r="K34" s="153"/>
      <c r="L34" s="88"/>
      <c r="M34" s="62"/>
      <c r="O34" s="228" t="s">
        <v>394</v>
      </c>
      <c r="P34" s="211" t="s">
        <v>427</v>
      </c>
    </row>
    <row r="35" spans="1:16" x14ac:dyDescent="0.25">
      <c r="A35" s="7"/>
      <c r="B35" s="593"/>
      <c r="C35" s="475"/>
      <c r="D35" s="586" t="str">
        <f>IF(Intro!$G$21="English",O35,P35)</f>
        <v>valeur d'achat nette rendue (CAD)</v>
      </c>
      <c r="E35" s="586"/>
      <c r="F35" s="586"/>
      <c r="G35" s="153"/>
      <c r="H35" s="153"/>
      <c r="I35" s="153"/>
      <c r="J35" s="153"/>
      <c r="K35" s="153"/>
      <c r="L35" s="88"/>
      <c r="M35" s="62"/>
      <c r="O35" s="86" t="s">
        <v>256</v>
      </c>
      <c r="P35" s="62" t="s">
        <v>257</v>
      </c>
    </row>
    <row r="36" spans="1:16" x14ac:dyDescent="0.25">
      <c r="A36" s="7"/>
      <c r="B36" s="594"/>
      <c r="C36" s="595"/>
      <c r="D36" s="596" t="str">
        <f>IF(Intro!$G$21="English","$ / "&amp;Variables!B24,"$ / "&amp;Variables!C24)</f>
        <v>$ / tonne</v>
      </c>
      <c r="E36" s="596"/>
      <c r="F36" s="596"/>
      <c r="G36" s="227" t="str">
        <f>IF(G34=0,"-",G35/G34)</f>
        <v>-</v>
      </c>
      <c r="H36" s="227" t="str">
        <f>IF(H34=0,"-",H35/H34)</f>
        <v>-</v>
      </c>
      <c r="I36" s="227" t="str">
        <f>IF(I34=0,"-",I35/I34)</f>
        <v>-</v>
      </c>
      <c r="J36" s="227" t="str">
        <f>IF(J34=0,"-",J35/J34)</f>
        <v>-</v>
      </c>
      <c r="K36" s="227" t="str">
        <f>IF(K34=0,"-",K35/K34)</f>
        <v>-</v>
      </c>
      <c r="L36" s="88"/>
      <c r="M36" s="62"/>
    </row>
    <row r="37" spans="1:16" x14ac:dyDescent="0.25">
      <c r="A37" s="7"/>
      <c r="B37" s="597" t="str">
        <f>IF(Intro!$G$21="English",O37,P37)</f>
        <v>Total d'importations</v>
      </c>
      <c r="C37" s="598"/>
      <c r="D37" s="599" t="str">
        <f>IF(Intro!$G$21="English",Variables!B23,Variables!C23)</f>
        <v>tonnes</v>
      </c>
      <c r="E37" s="599"/>
      <c r="F37" s="599"/>
      <c r="G37" s="155">
        <f>G31+G34</f>
        <v>0</v>
      </c>
      <c r="H37" s="155">
        <f t="shared" ref="H37:K38" si="0">H31+H34</f>
        <v>0</v>
      </c>
      <c r="I37" s="155">
        <f t="shared" si="0"/>
        <v>0</v>
      </c>
      <c r="J37" s="155">
        <f t="shared" si="0"/>
        <v>0</v>
      </c>
      <c r="K37" s="155">
        <f t="shared" si="0"/>
        <v>0</v>
      </c>
      <c r="L37" s="88"/>
      <c r="M37" s="62"/>
      <c r="O37" s="72" t="s">
        <v>415</v>
      </c>
      <c r="P37" s="72" t="s">
        <v>416</v>
      </c>
    </row>
    <row r="38" spans="1:16" x14ac:dyDescent="0.25">
      <c r="A38" s="7"/>
      <c r="B38" s="593"/>
      <c r="C38" s="475"/>
      <c r="D38" s="586" t="str">
        <f>IF(Intro!$G$21="English",O38,P38)</f>
        <v>valeur d'achat nette rendue (CAD)</v>
      </c>
      <c r="E38" s="586"/>
      <c r="F38" s="586"/>
      <c r="G38" s="156">
        <f>G32+G35</f>
        <v>0</v>
      </c>
      <c r="H38" s="156">
        <f t="shared" si="0"/>
        <v>0</v>
      </c>
      <c r="I38" s="156">
        <f t="shared" si="0"/>
        <v>0</v>
      </c>
      <c r="J38" s="156">
        <f t="shared" si="0"/>
        <v>0</v>
      </c>
      <c r="K38" s="156">
        <f t="shared" si="0"/>
        <v>0</v>
      </c>
      <c r="L38" s="88"/>
      <c r="M38" s="62"/>
      <c r="O38" s="86" t="s">
        <v>256</v>
      </c>
      <c r="P38" s="62" t="s">
        <v>257</v>
      </c>
    </row>
    <row r="39" spans="1:16" x14ac:dyDescent="0.25">
      <c r="A39" s="7"/>
      <c r="B39" s="593"/>
      <c r="C39" s="475"/>
      <c r="D39" s="586" t="str">
        <f>IF(Intro!$G$21="English","$ / "&amp;Variables!B24,"$ / "&amp;Variables!C24)</f>
        <v>$ / tonne</v>
      </c>
      <c r="E39" s="586"/>
      <c r="F39" s="586"/>
      <c r="G39" s="102" t="str">
        <f>IF(G37=0,"-",G38/G37)</f>
        <v>-</v>
      </c>
      <c r="H39" s="102" t="str">
        <f>IF(H37=0,"-",H38/H37)</f>
        <v>-</v>
      </c>
      <c r="I39" s="102" t="str">
        <f>IF(I37=0,"-",I38/I37)</f>
        <v>-</v>
      </c>
      <c r="J39" s="102" t="str">
        <f>IF(J37=0,"-",J38/J37)</f>
        <v>-</v>
      </c>
      <c r="K39" s="102" t="str">
        <f>IF(K37=0,"-",K38/K37)</f>
        <v>-</v>
      </c>
      <c r="L39" s="88"/>
      <c r="M39" s="62"/>
    </row>
    <row r="40" spans="1:16" x14ac:dyDescent="0.25">
      <c r="A40" s="7"/>
      <c r="B40" s="591" t="str">
        <f>IF(Intro!$G$21="English",O40,P40)</f>
        <v>Ventes des importations au Canada</v>
      </c>
      <c r="C40" s="592"/>
      <c r="D40" s="592"/>
      <c r="E40" s="592"/>
      <c r="F40" s="592"/>
      <c r="G40" s="592"/>
      <c r="H40" s="592"/>
      <c r="I40" s="592"/>
      <c r="J40" s="592"/>
      <c r="K40" s="592"/>
      <c r="L40" s="88"/>
      <c r="M40" s="62"/>
      <c r="O40" s="228" t="s">
        <v>392</v>
      </c>
      <c r="P40" s="211" t="s">
        <v>393</v>
      </c>
    </row>
    <row r="41" spans="1:16" x14ac:dyDescent="0.25">
      <c r="A41" s="7"/>
      <c r="B41" s="579" t="str">
        <f>IF(Intro!$G$21="English",O41,P41)</f>
        <v>Marchandises de premier choix</v>
      </c>
      <c r="C41" s="580"/>
      <c r="D41" s="580"/>
      <c r="E41" s="580"/>
      <c r="F41" s="580"/>
      <c r="G41" s="580"/>
      <c r="H41" s="580"/>
      <c r="I41" s="580"/>
      <c r="J41" s="580"/>
      <c r="K41" s="580"/>
      <c r="L41" s="88"/>
      <c r="M41" s="62"/>
      <c r="O41" s="228" t="s">
        <v>413</v>
      </c>
      <c r="P41" s="211" t="s">
        <v>414</v>
      </c>
    </row>
    <row r="42" spans="1:16" x14ac:dyDescent="0.25">
      <c r="A42" s="7"/>
      <c r="B42" s="513" t="str">
        <f>IF(Intro!$G$21="English",O43,P43)</f>
        <v>Ventes aux distributeurs - centres de service au Canada</v>
      </c>
      <c r="C42" s="483"/>
      <c r="D42" s="586" t="str">
        <f>D31</f>
        <v>tonnes</v>
      </c>
      <c r="E42" s="586"/>
      <c r="F42" s="586"/>
      <c r="G42" s="153"/>
      <c r="H42" s="153"/>
      <c r="I42" s="153"/>
      <c r="J42" s="153"/>
      <c r="K42" s="153"/>
      <c r="L42" s="88"/>
      <c r="M42" s="62"/>
    </row>
    <row r="43" spans="1:16" ht="14.25" customHeight="1" x14ac:dyDescent="0.25">
      <c r="A43" s="7"/>
      <c r="B43" s="513"/>
      <c r="C43" s="483"/>
      <c r="D43" s="586" t="str">
        <f>IF(Intro!$G$21="English",O44,P44)</f>
        <v>valeur de vente nette rendue (CAD)</v>
      </c>
      <c r="E43" s="586"/>
      <c r="F43" s="586"/>
      <c r="G43" s="153"/>
      <c r="H43" s="153"/>
      <c r="I43" s="153"/>
      <c r="J43" s="153"/>
      <c r="K43" s="153"/>
      <c r="L43" s="88"/>
      <c r="M43" s="62"/>
      <c r="O43" s="49" t="str">
        <f>"Sales to "&amp;Variables!$B$26&amp;" in Canada"</f>
        <v>Sales to distributors - service centres in Canada</v>
      </c>
      <c r="P43" s="49" t="str">
        <f>"Ventes aux "&amp;Variables!$C$26&amp;" au Canada"</f>
        <v>Ventes aux distributeurs - centres de service au Canada</v>
      </c>
    </row>
    <row r="44" spans="1:16" ht="15" thickBot="1" x14ac:dyDescent="0.3">
      <c r="A44" s="7"/>
      <c r="B44" s="584"/>
      <c r="C44" s="585"/>
      <c r="D44" s="587" t="str">
        <f>D33</f>
        <v>$ / tonne</v>
      </c>
      <c r="E44" s="587"/>
      <c r="F44" s="587"/>
      <c r="G44" s="103" t="str">
        <f>IF(G42=0,"-",G43/G42)</f>
        <v>-</v>
      </c>
      <c r="H44" s="103" t="str">
        <f>IF(H42=0,"-",H43/H42)</f>
        <v>-</v>
      </c>
      <c r="I44" s="103" t="str">
        <f>IF(I42=0,"-",I43/I42)</f>
        <v>-</v>
      </c>
      <c r="J44" s="103" t="str">
        <f>IF(J42=0,"-",J43/J42)</f>
        <v>-</v>
      </c>
      <c r="K44" s="103" t="str">
        <f>IF(K42=0,"-",K43/K42)</f>
        <v>-</v>
      </c>
      <c r="L44" s="88"/>
      <c r="M44" s="62"/>
      <c r="O44" s="86" t="s">
        <v>320</v>
      </c>
      <c r="P44" s="62" t="s">
        <v>299</v>
      </c>
    </row>
    <row r="45" spans="1:16" x14ac:dyDescent="0.25">
      <c r="A45" s="7"/>
      <c r="B45" s="588" t="str">
        <f>IF(Intro!$G$21="English",O45,P45)</f>
        <v>Ventes aux utilisateurs finals au Canada</v>
      </c>
      <c r="C45" s="589"/>
      <c r="D45" s="590" t="str">
        <f>D31</f>
        <v>tonnes</v>
      </c>
      <c r="E45" s="590"/>
      <c r="F45" s="590"/>
      <c r="G45" s="154"/>
      <c r="H45" s="154"/>
      <c r="I45" s="154"/>
      <c r="J45" s="154"/>
      <c r="K45" s="154"/>
      <c r="L45" s="88"/>
      <c r="M45" s="62"/>
      <c r="O45" s="49" t="str">
        <f>"Sales to "&amp;Variables!$B$27&amp;" in Canada"</f>
        <v>Sales to end users in Canada</v>
      </c>
      <c r="P45" s="49" t="str">
        <f>"Ventes aux "&amp;Variables!$C$27&amp;" au Canada"</f>
        <v>Ventes aux utilisateurs finals au Canada</v>
      </c>
    </row>
    <row r="46" spans="1:16" x14ac:dyDescent="0.25">
      <c r="A46" s="7"/>
      <c r="B46" s="513"/>
      <c r="C46" s="483"/>
      <c r="D46" s="586" t="str">
        <f>D43</f>
        <v>valeur de vente nette rendue (CAD)</v>
      </c>
      <c r="E46" s="586"/>
      <c r="F46" s="586"/>
      <c r="G46" s="153"/>
      <c r="H46" s="153"/>
      <c r="I46" s="153"/>
      <c r="J46" s="153"/>
      <c r="K46" s="153"/>
      <c r="L46" s="88"/>
      <c r="M46" s="62"/>
      <c r="O46" s="49"/>
      <c r="P46" s="49"/>
    </row>
    <row r="47" spans="1:16" ht="15" thickBot="1" x14ac:dyDescent="0.3">
      <c r="A47" s="7"/>
      <c r="B47" s="584"/>
      <c r="C47" s="585"/>
      <c r="D47" s="587" t="str">
        <f>D33</f>
        <v>$ / tonne</v>
      </c>
      <c r="E47" s="587"/>
      <c r="F47" s="587"/>
      <c r="G47" s="103" t="str">
        <f>IF(G45=0,"-",G46/G45)</f>
        <v>-</v>
      </c>
      <c r="H47" s="103" t="str">
        <f>IF(H45=0,"-",H46/H45)</f>
        <v>-</v>
      </c>
      <c r="I47" s="103" t="str">
        <f>IF(I45=0,"-",I46/I45)</f>
        <v>-</v>
      </c>
      <c r="J47" s="103" t="str">
        <f>IF(J45=0,"-",J46/J45)</f>
        <v>-</v>
      </c>
      <c r="K47" s="103" t="str">
        <f>IF(K45=0,"-",K46/K45)</f>
        <v>-</v>
      </c>
      <c r="L47" s="88"/>
      <c r="M47" s="62"/>
      <c r="O47" s="45"/>
      <c r="P47" s="49"/>
    </row>
    <row r="48" spans="1:16" x14ac:dyDescent="0.25">
      <c r="A48" s="7"/>
      <c r="B48" s="579" t="str">
        <f>IF(Intro!$G$21="English",O48,P48)</f>
        <v>Marchandises de second choix</v>
      </c>
      <c r="C48" s="580"/>
      <c r="D48" s="580"/>
      <c r="E48" s="580"/>
      <c r="F48" s="580"/>
      <c r="G48" s="580"/>
      <c r="H48" s="580"/>
      <c r="I48" s="580"/>
      <c r="J48" s="580"/>
      <c r="K48" s="580"/>
      <c r="L48" s="88"/>
      <c r="M48" s="62"/>
      <c r="O48" s="228" t="s">
        <v>394</v>
      </c>
      <c r="P48" s="211" t="s">
        <v>427</v>
      </c>
    </row>
    <row r="49" spans="1:16" x14ac:dyDescent="0.25">
      <c r="A49" s="7"/>
      <c r="B49" s="513" t="str">
        <f>IF(Intro!$G$21="English",O49,P49)</f>
        <v>Ventes aux distributeurs - centres de service au Canada</v>
      </c>
      <c r="C49" s="483"/>
      <c r="D49" s="586" t="str">
        <f>D42</f>
        <v>tonnes</v>
      </c>
      <c r="E49" s="586"/>
      <c r="F49" s="586"/>
      <c r="G49" s="153"/>
      <c r="H49" s="153"/>
      <c r="I49" s="153"/>
      <c r="J49" s="153"/>
      <c r="K49" s="153"/>
      <c r="L49" s="88"/>
      <c r="M49" s="62"/>
      <c r="O49" s="49" t="str">
        <f>"Sales to "&amp;Variables!$B$26&amp;" in Canada"</f>
        <v>Sales to distributors - service centres in Canada</v>
      </c>
      <c r="P49" s="49" t="str">
        <f>"Ventes aux "&amp;Variables!$C$26&amp;" au Canada"</f>
        <v>Ventes aux distributeurs - centres de service au Canada</v>
      </c>
    </row>
    <row r="50" spans="1:16" x14ac:dyDescent="0.25">
      <c r="A50" s="7"/>
      <c r="B50" s="513"/>
      <c r="C50" s="483"/>
      <c r="D50" s="586" t="str">
        <f>IF(Intro!$G$21="English",O50,P50)</f>
        <v>valeur de vente nette rendue (CAD)</v>
      </c>
      <c r="E50" s="586"/>
      <c r="F50" s="586"/>
      <c r="G50" s="153"/>
      <c r="H50" s="153"/>
      <c r="I50" s="153"/>
      <c r="J50" s="153"/>
      <c r="K50" s="153"/>
      <c r="L50" s="88"/>
      <c r="M50" s="62"/>
      <c r="O50" s="86" t="s">
        <v>320</v>
      </c>
      <c r="P50" s="62" t="s">
        <v>299</v>
      </c>
    </row>
    <row r="51" spans="1:16" ht="15" thickBot="1" x14ac:dyDescent="0.3">
      <c r="A51" s="7"/>
      <c r="B51" s="584"/>
      <c r="C51" s="585"/>
      <c r="D51" s="587" t="str">
        <f>D47</f>
        <v>$ / tonne</v>
      </c>
      <c r="E51" s="587"/>
      <c r="F51" s="587"/>
      <c r="G51" s="103" t="str">
        <f>IF(G49=0,"-",G50/G49)</f>
        <v>-</v>
      </c>
      <c r="H51" s="103" t="str">
        <f>IF(H49=0,"-",H50/H49)</f>
        <v>-</v>
      </c>
      <c r="I51" s="103" t="str">
        <f>IF(I49=0,"-",I50/I49)</f>
        <v>-</v>
      </c>
      <c r="J51" s="103" t="str">
        <f>IF(J49=0,"-",J50/J49)</f>
        <v>-</v>
      </c>
      <c r="K51" s="103" t="str">
        <f>IF(K49=0,"-",K50/K49)</f>
        <v>-</v>
      </c>
      <c r="L51" s="88"/>
      <c r="M51" s="62"/>
      <c r="O51" s="45"/>
      <c r="P51" s="49"/>
    </row>
    <row r="52" spans="1:16" x14ac:dyDescent="0.25">
      <c r="A52" s="7"/>
      <c r="B52" s="588" t="str">
        <f>IF(Intro!$G$21="English",O52,P52)</f>
        <v>Ventes aux utilisateurs finals au Canada</v>
      </c>
      <c r="C52" s="589"/>
      <c r="D52" s="590" t="str">
        <f>D49</f>
        <v>tonnes</v>
      </c>
      <c r="E52" s="590"/>
      <c r="F52" s="590"/>
      <c r="G52" s="154"/>
      <c r="H52" s="154"/>
      <c r="I52" s="154"/>
      <c r="J52" s="154"/>
      <c r="K52" s="154"/>
      <c r="L52" s="88"/>
      <c r="M52" s="62"/>
      <c r="O52" s="49" t="str">
        <f>"Sales to "&amp;Variables!$B$27&amp;" in Canada"</f>
        <v>Sales to end users in Canada</v>
      </c>
      <c r="P52" s="49" t="str">
        <f>"Ventes aux "&amp;Variables!$C$27&amp;" au Canada"</f>
        <v>Ventes aux utilisateurs finals au Canada</v>
      </c>
    </row>
    <row r="53" spans="1:16" x14ac:dyDescent="0.25">
      <c r="A53" s="7"/>
      <c r="B53" s="513"/>
      <c r="C53" s="483"/>
      <c r="D53" s="586" t="str">
        <f>D50</f>
        <v>valeur de vente nette rendue (CAD)</v>
      </c>
      <c r="E53" s="586"/>
      <c r="F53" s="586"/>
      <c r="G53" s="153"/>
      <c r="H53" s="153"/>
      <c r="I53" s="153"/>
      <c r="J53" s="153"/>
      <c r="K53" s="153"/>
      <c r="L53" s="88"/>
      <c r="M53" s="62"/>
      <c r="O53" s="45"/>
      <c r="P53" s="49"/>
    </row>
    <row r="54" spans="1:16" ht="15" thickBot="1" x14ac:dyDescent="0.3">
      <c r="A54" s="7"/>
      <c r="B54" s="584"/>
      <c r="C54" s="585"/>
      <c r="D54" s="587" t="str">
        <f>D47</f>
        <v>$ / tonne</v>
      </c>
      <c r="E54" s="587"/>
      <c r="F54" s="587"/>
      <c r="G54" s="103" t="str">
        <f>IF(G52=0,"-",G53/G52)</f>
        <v>-</v>
      </c>
      <c r="H54" s="103" t="str">
        <f>IF(H52=0,"-",H53/H52)</f>
        <v>-</v>
      </c>
      <c r="I54" s="103" t="str">
        <f>IF(I52=0,"-",I53/I52)</f>
        <v>-</v>
      </c>
      <c r="J54" s="103" t="str">
        <f>IF(J52=0,"-",J53/J52)</f>
        <v>-</v>
      </c>
      <c r="K54" s="103" t="str">
        <f>IF(K52=0,"-",K53/K52)</f>
        <v>-</v>
      </c>
      <c r="L54" s="88"/>
      <c r="M54" s="62"/>
      <c r="O54" s="45"/>
      <c r="P54" s="49"/>
    </row>
    <row r="55" spans="1:16" x14ac:dyDescent="0.25">
      <c r="A55" s="7"/>
      <c r="B55" s="579" t="str">
        <f>IF(Intro!$G$21="English",O55,P55)</f>
        <v>Ventes totales des importations des tôles en feuilles au Canada</v>
      </c>
      <c r="C55" s="580"/>
      <c r="D55" s="580"/>
      <c r="E55" s="580"/>
      <c r="F55" s="580"/>
      <c r="G55" s="580"/>
      <c r="H55" s="580"/>
      <c r="I55" s="580"/>
      <c r="J55" s="580"/>
      <c r="K55" s="580"/>
      <c r="L55" s="88"/>
      <c r="M55" s="62"/>
      <c r="O55" s="228" t="s">
        <v>395</v>
      </c>
      <c r="P55" s="211" t="s">
        <v>396</v>
      </c>
    </row>
    <row r="56" spans="1:16" x14ac:dyDescent="0.25">
      <c r="A56" s="7"/>
      <c r="B56" s="479" t="str">
        <f>IF(Intro!$G$21="English",O56,P56)</f>
        <v>Ventes totales d'importations au Canada</v>
      </c>
      <c r="C56" s="480"/>
      <c r="D56" s="581" t="str">
        <f>D31</f>
        <v>tonnes</v>
      </c>
      <c r="E56" s="581"/>
      <c r="F56" s="581"/>
      <c r="G56" s="155">
        <f>G42+G45+G49+G52</f>
        <v>0</v>
      </c>
      <c r="H56" s="155">
        <f t="shared" ref="H56:K57" si="1">H42+H45+H49+H52</f>
        <v>0</v>
      </c>
      <c r="I56" s="155">
        <f t="shared" si="1"/>
        <v>0</v>
      </c>
      <c r="J56" s="155">
        <f t="shared" si="1"/>
        <v>0</v>
      </c>
      <c r="K56" s="155">
        <f t="shared" si="1"/>
        <v>0</v>
      </c>
      <c r="L56" s="120"/>
      <c r="M56" s="62"/>
      <c r="O56" s="72" t="s">
        <v>267</v>
      </c>
      <c r="P56" s="72" t="s">
        <v>268</v>
      </c>
    </row>
    <row r="57" spans="1:16" x14ac:dyDescent="0.25">
      <c r="A57" s="7"/>
      <c r="B57" s="471"/>
      <c r="C57" s="472"/>
      <c r="D57" s="582" t="str">
        <f>D46</f>
        <v>valeur de vente nette rendue (CAD)</v>
      </c>
      <c r="E57" s="582"/>
      <c r="F57" s="582"/>
      <c r="G57" s="156">
        <f>G43+G46+G50+G53</f>
        <v>0</v>
      </c>
      <c r="H57" s="156">
        <f t="shared" si="1"/>
        <v>0</v>
      </c>
      <c r="I57" s="156">
        <f t="shared" si="1"/>
        <v>0</v>
      </c>
      <c r="J57" s="156">
        <f t="shared" si="1"/>
        <v>0</v>
      </c>
      <c r="K57" s="156">
        <f t="shared" si="1"/>
        <v>0</v>
      </c>
      <c r="L57" s="120"/>
      <c r="M57" s="62"/>
    </row>
    <row r="58" spans="1:16" x14ac:dyDescent="0.25">
      <c r="A58" s="7"/>
      <c r="B58" s="471"/>
      <c r="C58" s="472"/>
      <c r="D58" s="583" t="str">
        <f>D33</f>
        <v>$ / tonne</v>
      </c>
      <c r="E58" s="583"/>
      <c r="F58" s="583"/>
      <c r="G58" s="102" t="str">
        <f>IF(G56=0,"-",G57/G56)</f>
        <v>-</v>
      </c>
      <c r="H58" s="102" t="str">
        <f t="shared" ref="H58:K58" si="2">IF(H56=0,"-",H57/H56)</f>
        <v>-</v>
      </c>
      <c r="I58" s="102" t="str">
        <f t="shared" si="2"/>
        <v>-</v>
      </c>
      <c r="J58" s="102" t="str">
        <f t="shared" si="2"/>
        <v>-</v>
      </c>
      <c r="K58" s="102" t="str">
        <f t="shared" si="2"/>
        <v>-</v>
      </c>
      <c r="L58" s="120"/>
      <c r="M58" s="62"/>
    </row>
    <row r="59" spans="1:16" s="9" customFormat="1" x14ac:dyDescent="0.25">
      <c r="A59" s="89"/>
      <c r="B59" s="229"/>
      <c r="C59" s="230"/>
      <c r="D59" s="231"/>
      <c r="E59" s="231"/>
      <c r="F59" s="232"/>
      <c r="G59" s="232"/>
      <c r="H59" s="232"/>
      <c r="I59" s="232"/>
      <c r="J59" s="232"/>
      <c r="K59" s="233"/>
      <c r="L59" s="234"/>
    </row>
    <row r="60" spans="1:16" s="9" customFormat="1" x14ac:dyDescent="0.25">
      <c r="A60" s="89"/>
      <c r="B60" s="218"/>
      <c r="C60" s="1"/>
      <c r="D60" s="1"/>
      <c r="E60" s="28"/>
      <c r="F60" s="62"/>
      <c r="G60" s="602">
        <f>Variables!$B$6</f>
        <v>2023</v>
      </c>
      <c r="H60" s="602">
        <f>G60+1</f>
        <v>2024</v>
      </c>
      <c r="I60" s="602">
        <f>H60+1</f>
        <v>2025</v>
      </c>
      <c r="J60" s="602" t="str">
        <f>IF(Intro!$G$21="English",Variables!B9,Variables!C9)</f>
        <v>janv-mars 2025</v>
      </c>
      <c r="K60" s="602" t="str">
        <f>IF(Intro!$G$21="English",Variables!B10,Variables!C10)</f>
        <v>janv-mars 2026</v>
      </c>
      <c r="L60" s="234"/>
    </row>
    <row r="61" spans="1:16" s="9" customFormat="1" x14ac:dyDescent="0.25">
      <c r="A61" s="89"/>
      <c r="B61" s="218"/>
      <c r="C61" s="1"/>
      <c r="D61" s="1"/>
      <c r="E61" s="28"/>
      <c r="F61" s="62"/>
      <c r="G61" s="603"/>
      <c r="H61" s="604"/>
      <c r="I61" s="604"/>
      <c r="J61" s="604"/>
      <c r="K61" s="604"/>
      <c r="L61" s="234"/>
    </row>
    <row r="62" spans="1:16" s="9" customFormat="1" x14ac:dyDescent="0.25">
      <c r="A62" s="89"/>
      <c r="B62" s="600" t="str">
        <f>IF(Intro!$G$21="English",O62,P62)</f>
        <v>TÔLES COUPÉES À LONGUEUR À PARTIR DE BOBINES</v>
      </c>
      <c r="C62" s="601"/>
      <c r="D62" s="601"/>
      <c r="E62" s="601"/>
      <c r="F62" s="601"/>
      <c r="G62" s="601"/>
      <c r="H62" s="601"/>
      <c r="I62" s="601"/>
      <c r="J62" s="601"/>
      <c r="K62" s="601"/>
      <c r="L62" s="234"/>
      <c r="O62" s="19" t="s">
        <v>397</v>
      </c>
      <c r="P62" s="62" t="s">
        <v>398</v>
      </c>
    </row>
    <row r="63" spans="1:16" s="9" customFormat="1" x14ac:dyDescent="0.25">
      <c r="A63" s="89"/>
      <c r="B63" s="591" t="str">
        <f>IF(Intro!$G$21="English",O63,P63)</f>
        <v>Importations au Canada</v>
      </c>
      <c r="C63" s="592"/>
      <c r="D63" s="592"/>
      <c r="E63" s="592"/>
      <c r="F63" s="592"/>
      <c r="G63" s="592"/>
      <c r="H63" s="592"/>
      <c r="I63" s="592"/>
      <c r="J63" s="592"/>
      <c r="K63" s="592"/>
      <c r="L63" s="234"/>
      <c r="O63" s="25" t="s">
        <v>171</v>
      </c>
      <c r="P63" s="211" t="s">
        <v>195</v>
      </c>
    </row>
    <row r="64" spans="1:16" s="9" customFormat="1" x14ac:dyDescent="0.25">
      <c r="A64" s="89"/>
      <c r="B64" s="593" t="str">
        <f>IF(Intro!$G$21="English",O64,P64)</f>
        <v>Marchandises de premier choix</v>
      </c>
      <c r="C64" s="475"/>
      <c r="D64" s="586" t="str">
        <f>D56</f>
        <v>tonnes</v>
      </c>
      <c r="E64" s="586"/>
      <c r="F64" s="586"/>
      <c r="G64" s="153"/>
      <c r="H64" s="153"/>
      <c r="I64" s="153"/>
      <c r="J64" s="153"/>
      <c r="K64" s="153"/>
      <c r="L64" s="234"/>
      <c r="O64" s="228" t="s">
        <v>413</v>
      </c>
      <c r="P64" s="211" t="s">
        <v>414</v>
      </c>
    </row>
    <row r="65" spans="1:16" s="9" customFormat="1" x14ac:dyDescent="0.25">
      <c r="A65" s="89"/>
      <c r="B65" s="593"/>
      <c r="C65" s="475"/>
      <c r="D65" s="586" t="str">
        <f>IF(Intro!$G$21="English",O65,P65)</f>
        <v>valeur d'achat nette rendue (CAD)</v>
      </c>
      <c r="E65" s="586"/>
      <c r="F65" s="586"/>
      <c r="G65" s="153"/>
      <c r="H65" s="153"/>
      <c r="I65" s="153"/>
      <c r="J65" s="153"/>
      <c r="K65" s="153"/>
      <c r="L65" s="234"/>
      <c r="O65" s="86" t="s">
        <v>256</v>
      </c>
      <c r="P65" s="62" t="s">
        <v>257</v>
      </c>
    </row>
    <row r="66" spans="1:16" s="9" customFormat="1" x14ac:dyDescent="0.25">
      <c r="A66" s="89"/>
      <c r="B66" s="593"/>
      <c r="C66" s="475"/>
      <c r="D66" s="586" t="str">
        <f>IF(Intro!$G$21="English","$ / "&amp;Variables!B24,"$ / "&amp;Variables!C24)</f>
        <v>$ / tonne</v>
      </c>
      <c r="E66" s="586"/>
      <c r="F66" s="586"/>
      <c r="G66" s="102" t="str">
        <f>IF(G64=0,"-",G65/G64)</f>
        <v>-</v>
      </c>
      <c r="H66" s="102" t="str">
        <f>IF(H64=0,"-",H65/H64)</f>
        <v>-</v>
      </c>
      <c r="I66" s="102" t="str">
        <f>IF(I64=0,"-",I65/I64)</f>
        <v>-</v>
      </c>
      <c r="J66" s="102" t="str">
        <f>IF(J64=0,"-",J65/J64)</f>
        <v>-</v>
      </c>
      <c r="K66" s="102" t="str">
        <f>IF(K64=0,"-",K65/K64)</f>
        <v>-</v>
      </c>
      <c r="L66" s="234"/>
    </row>
    <row r="67" spans="1:16" s="9" customFormat="1" x14ac:dyDescent="0.25">
      <c r="A67" s="89"/>
      <c r="B67" s="593" t="str">
        <f>IF(Intro!$G$21="English",O67,P67)</f>
        <v>Marchandises de second choix</v>
      </c>
      <c r="C67" s="475"/>
      <c r="D67" s="586" t="str">
        <f>D64</f>
        <v>tonnes</v>
      </c>
      <c r="E67" s="586"/>
      <c r="F67" s="586"/>
      <c r="G67" s="153"/>
      <c r="H67" s="153"/>
      <c r="I67" s="153"/>
      <c r="J67" s="153"/>
      <c r="K67" s="153"/>
      <c r="L67" s="234"/>
      <c r="O67" s="228" t="s">
        <v>394</v>
      </c>
      <c r="P67" s="211" t="s">
        <v>427</v>
      </c>
    </row>
    <row r="68" spans="1:16" s="9" customFormat="1" x14ac:dyDescent="0.25">
      <c r="A68" s="89"/>
      <c r="B68" s="593"/>
      <c r="C68" s="475"/>
      <c r="D68" s="586" t="str">
        <f>IF(Intro!$G$21="English",O68,P68)</f>
        <v>valeur d'achat nette rendue (CAD)</v>
      </c>
      <c r="E68" s="586"/>
      <c r="F68" s="586"/>
      <c r="G68" s="153"/>
      <c r="H68" s="153"/>
      <c r="I68" s="153"/>
      <c r="J68" s="153"/>
      <c r="K68" s="153"/>
      <c r="L68" s="234"/>
      <c r="O68" s="86" t="s">
        <v>256</v>
      </c>
      <c r="P68" s="62" t="s">
        <v>257</v>
      </c>
    </row>
    <row r="69" spans="1:16" s="9" customFormat="1" x14ac:dyDescent="0.25">
      <c r="A69" s="89"/>
      <c r="B69" s="594"/>
      <c r="C69" s="595"/>
      <c r="D69" s="596" t="str">
        <f>IF(Intro!$G$21="English","$ / "&amp;Variables!B24,"$ / "&amp;Variables!C24)</f>
        <v>$ / tonne</v>
      </c>
      <c r="E69" s="596"/>
      <c r="F69" s="596"/>
      <c r="G69" s="227" t="str">
        <f>IF(G67=0,"-",G68/G67)</f>
        <v>-</v>
      </c>
      <c r="H69" s="227" t="str">
        <f>IF(H67=0,"-",H68/H67)</f>
        <v>-</v>
      </c>
      <c r="I69" s="227" t="str">
        <f>IF(I67=0,"-",I68/I67)</f>
        <v>-</v>
      </c>
      <c r="J69" s="227" t="str">
        <f>IF(J67=0,"-",J68/J67)</f>
        <v>-</v>
      </c>
      <c r="K69" s="227" t="str">
        <f>IF(K67=0,"-",K68/K67)</f>
        <v>-</v>
      </c>
      <c r="L69" s="234"/>
    </row>
    <row r="70" spans="1:16" s="9" customFormat="1" x14ac:dyDescent="0.25">
      <c r="A70" s="89"/>
      <c r="B70" s="597" t="str">
        <f>IF(Intro!$G$21="English",O70,P70)</f>
        <v>Total d'importations</v>
      </c>
      <c r="C70" s="598"/>
      <c r="D70" s="599" t="str">
        <f>D67</f>
        <v>tonnes</v>
      </c>
      <c r="E70" s="599"/>
      <c r="F70" s="599"/>
      <c r="G70" s="155">
        <f>G64+G67</f>
        <v>0</v>
      </c>
      <c r="H70" s="155">
        <f t="shared" ref="H70:K71" si="3">H64+H67</f>
        <v>0</v>
      </c>
      <c r="I70" s="155">
        <f t="shared" si="3"/>
        <v>0</v>
      </c>
      <c r="J70" s="155">
        <f t="shared" si="3"/>
        <v>0</v>
      </c>
      <c r="K70" s="155">
        <f t="shared" si="3"/>
        <v>0</v>
      </c>
      <c r="L70" s="234"/>
      <c r="O70" s="72" t="s">
        <v>415</v>
      </c>
      <c r="P70" s="72" t="s">
        <v>416</v>
      </c>
    </row>
    <row r="71" spans="1:16" s="9" customFormat="1" x14ac:dyDescent="0.25">
      <c r="A71" s="89"/>
      <c r="B71" s="593"/>
      <c r="C71" s="475"/>
      <c r="D71" s="586" t="str">
        <f>IF(Intro!$G$21="English",O71,P71)</f>
        <v>valeur d'achat nette rendue (CAD)</v>
      </c>
      <c r="E71" s="586"/>
      <c r="F71" s="586"/>
      <c r="G71" s="156">
        <f>G65+G68</f>
        <v>0</v>
      </c>
      <c r="H71" s="156">
        <f t="shared" si="3"/>
        <v>0</v>
      </c>
      <c r="I71" s="156">
        <f t="shared" si="3"/>
        <v>0</v>
      </c>
      <c r="J71" s="156">
        <f t="shared" si="3"/>
        <v>0</v>
      </c>
      <c r="K71" s="156">
        <f t="shared" si="3"/>
        <v>0</v>
      </c>
      <c r="L71" s="234"/>
      <c r="O71" s="86" t="s">
        <v>256</v>
      </c>
      <c r="P71" s="62" t="s">
        <v>257</v>
      </c>
    </row>
    <row r="72" spans="1:16" s="9" customFormat="1" x14ac:dyDescent="0.25">
      <c r="A72" s="89"/>
      <c r="B72" s="593"/>
      <c r="C72" s="475"/>
      <c r="D72" s="586" t="str">
        <f>IF(Intro!$G$21="English","$ / "&amp;Variables!B24,"$ / "&amp;Variables!C24)</f>
        <v>$ / tonne</v>
      </c>
      <c r="E72" s="586"/>
      <c r="F72" s="586"/>
      <c r="G72" s="102" t="str">
        <f>IF(G70=0,"-",G71/G70)</f>
        <v>-</v>
      </c>
      <c r="H72" s="102" t="str">
        <f>IF(H70=0,"-",H71/H70)</f>
        <v>-</v>
      </c>
      <c r="I72" s="102" t="str">
        <f>IF(I70=0,"-",I71/I70)</f>
        <v>-</v>
      </c>
      <c r="J72" s="102" t="str">
        <f>IF(J70=0,"-",J71/J70)</f>
        <v>-</v>
      </c>
      <c r="K72" s="102" t="str">
        <f>IF(K70=0,"-",K71/K70)</f>
        <v>-</v>
      </c>
      <c r="L72" s="234"/>
    </row>
    <row r="73" spans="1:16" s="9" customFormat="1" x14ac:dyDescent="0.25">
      <c r="A73" s="89"/>
      <c r="B73" s="591" t="str">
        <f>IF(Intro!$G$21="English",O73,P73)</f>
        <v>Ventes des importations au Canada</v>
      </c>
      <c r="C73" s="592"/>
      <c r="D73" s="592"/>
      <c r="E73" s="592"/>
      <c r="F73" s="592"/>
      <c r="G73" s="592"/>
      <c r="H73" s="592"/>
      <c r="I73" s="592"/>
      <c r="J73" s="592"/>
      <c r="K73" s="592"/>
      <c r="L73" s="234"/>
      <c r="O73" s="228" t="s">
        <v>392</v>
      </c>
      <c r="P73" s="211" t="s">
        <v>393</v>
      </c>
    </row>
    <row r="74" spans="1:16" s="9" customFormat="1" x14ac:dyDescent="0.25">
      <c r="A74" s="89"/>
      <c r="B74" s="579" t="str">
        <f>IF(Intro!$G$21="English",O74,P74)</f>
        <v>Marchandises de premier choix</v>
      </c>
      <c r="C74" s="580"/>
      <c r="D74" s="580"/>
      <c r="E74" s="580"/>
      <c r="F74" s="580"/>
      <c r="G74" s="580"/>
      <c r="H74" s="580"/>
      <c r="I74" s="580"/>
      <c r="J74" s="580"/>
      <c r="K74" s="580"/>
      <c r="L74" s="234"/>
      <c r="O74" s="228" t="s">
        <v>413</v>
      </c>
      <c r="P74" s="211" t="s">
        <v>414</v>
      </c>
    </row>
    <row r="75" spans="1:16" s="9" customFormat="1" x14ac:dyDescent="0.25">
      <c r="A75" s="89"/>
      <c r="B75" s="513" t="str">
        <f>IF(Intro!$G$21="English",O75,P75)</f>
        <v>Ventes aux distributeurs - centres de service au Canada</v>
      </c>
      <c r="C75" s="483"/>
      <c r="D75" s="586" t="str">
        <f>D64</f>
        <v>tonnes</v>
      </c>
      <c r="E75" s="586"/>
      <c r="F75" s="586"/>
      <c r="G75" s="153"/>
      <c r="H75" s="153"/>
      <c r="I75" s="153"/>
      <c r="J75" s="153"/>
      <c r="K75" s="153"/>
      <c r="L75" s="234"/>
      <c r="O75" s="49" t="str">
        <f>"Sales to "&amp;Variables!$B$26&amp;" in Canada"</f>
        <v>Sales to distributors - service centres in Canada</v>
      </c>
      <c r="P75" s="49" t="str">
        <f>"Ventes aux "&amp;Variables!$C$26&amp;" au Canada"</f>
        <v>Ventes aux distributeurs - centres de service au Canada</v>
      </c>
    </row>
    <row r="76" spans="1:16" s="9" customFormat="1" x14ac:dyDescent="0.25">
      <c r="A76" s="89"/>
      <c r="B76" s="513"/>
      <c r="C76" s="483"/>
      <c r="D76" s="586" t="str">
        <f>IF(Intro!$G$21="English",O76,P76)</f>
        <v>valeur de vente nette rendue (CAD)</v>
      </c>
      <c r="E76" s="586"/>
      <c r="F76" s="586"/>
      <c r="G76" s="153"/>
      <c r="H76" s="153"/>
      <c r="I76" s="153"/>
      <c r="J76" s="153"/>
      <c r="K76" s="153"/>
      <c r="L76" s="234"/>
      <c r="O76" s="86" t="s">
        <v>320</v>
      </c>
      <c r="P76" s="62" t="s">
        <v>299</v>
      </c>
    </row>
    <row r="77" spans="1:16" s="9" customFormat="1" ht="15" thickBot="1" x14ac:dyDescent="0.3">
      <c r="A77" s="89"/>
      <c r="B77" s="584"/>
      <c r="C77" s="585"/>
      <c r="D77" s="587" t="str">
        <f>D66</f>
        <v>$ / tonne</v>
      </c>
      <c r="E77" s="587"/>
      <c r="F77" s="587"/>
      <c r="G77" s="103" t="str">
        <f>IF(G75=0,"-",G76/G75)</f>
        <v>-</v>
      </c>
      <c r="H77" s="103" t="str">
        <f>IF(H75=0,"-",H76/H75)</f>
        <v>-</v>
      </c>
      <c r="I77" s="103" t="str">
        <f>IF(I75=0,"-",I76/I75)</f>
        <v>-</v>
      </c>
      <c r="J77" s="103" t="str">
        <f>IF(J75=0,"-",J76/J75)</f>
        <v>-</v>
      </c>
      <c r="K77" s="103" t="str">
        <f>IF(K75=0,"-",K76/K75)</f>
        <v>-</v>
      </c>
      <c r="L77" s="234"/>
    </row>
    <row r="78" spans="1:16" s="9" customFormat="1" x14ac:dyDescent="0.25">
      <c r="A78" s="89"/>
      <c r="B78" s="588" t="str">
        <f>IF(Intro!$G$21="English",O78,P78)</f>
        <v>Ventes aux utilisateurs finals au Canada</v>
      </c>
      <c r="C78" s="589"/>
      <c r="D78" s="590" t="str">
        <f>D64</f>
        <v>tonnes</v>
      </c>
      <c r="E78" s="590"/>
      <c r="F78" s="590"/>
      <c r="G78" s="154"/>
      <c r="H78" s="154"/>
      <c r="I78" s="154"/>
      <c r="J78" s="154"/>
      <c r="K78" s="154"/>
      <c r="L78" s="234"/>
      <c r="O78" s="49" t="str">
        <f>"Sales to "&amp;Variables!$B$27&amp;" in Canada"</f>
        <v>Sales to end users in Canada</v>
      </c>
      <c r="P78" s="49" t="str">
        <f>"Ventes aux "&amp;Variables!$C$27&amp;" au Canada"</f>
        <v>Ventes aux utilisateurs finals au Canada</v>
      </c>
    </row>
    <row r="79" spans="1:16" s="9" customFormat="1" x14ac:dyDescent="0.25">
      <c r="A79" s="89"/>
      <c r="B79" s="513"/>
      <c r="C79" s="483"/>
      <c r="D79" s="586" t="str">
        <f>D76</f>
        <v>valeur de vente nette rendue (CAD)</v>
      </c>
      <c r="E79" s="586"/>
      <c r="F79" s="586"/>
      <c r="G79" s="153"/>
      <c r="H79" s="153"/>
      <c r="I79" s="153"/>
      <c r="J79" s="153"/>
      <c r="K79" s="153"/>
      <c r="L79" s="234"/>
    </row>
    <row r="80" spans="1:16" s="9" customFormat="1" ht="15" thickBot="1" x14ac:dyDescent="0.3">
      <c r="A80" s="89"/>
      <c r="B80" s="584"/>
      <c r="C80" s="585"/>
      <c r="D80" s="587" t="str">
        <f>D66</f>
        <v>$ / tonne</v>
      </c>
      <c r="E80" s="587"/>
      <c r="F80" s="587"/>
      <c r="G80" s="103" t="str">
        <f>IF(G78=0,"-",G79/G78)</f>
        <v>-</v>
      </c>
      <c r="H80" s="103" t="str">
        <f>IF(H78=0,"-",H79/H78)</f>
        <v>-</v>
      </c>
      <c r="I80" s="103" t="str">
        <f>IF(I78=0,"-",I79/I78)</f>
        <v>-</v>
      </c>
      <c r="J80" s="103" t="str">
        <f>IF(J78=0,"-",J79/J78)</f>
        <v>-</v>
      </c>
      <c r="K80" s="103" t="str">
        <f>IF(K78=0,"-",K79/K78)</f>
        <v>-</v>
      </c>
      <c r="L80" s="234"/>
    </row>
    <row r="81" spans="1:22" s="9" customFormat="1" x14ac:dyDescent="0.25">
      <c r="A81" s="89"/>
      <c r="B81" s="579" t="str">
        <f>IF(Intro!$G$21="English",O81,P81)</f>
        <v>Marchandises de second choix</v>
      </c>
      <c r="C81" s="580"/>
      <c r="D81" s="580"/>
      <c r="E81" s="580"/>
      <c r="F81" s="580"/>
      <c r="G81" s="580"/>
      <c r="H81" s="580"/>
      <c r="I81" s="580"/>
      <c r="J81" s="580"/>
      <c r="K81" s="580"/>
      <c r="L81" s="234"/>
      <c r="O81" s="228" t="s">
        <v>394</v>
      </c>
      <c r="P81" s="211" t="s">
        <v>427</v>
      </c>
    </row>
    <row r="82" spans="1:22" s="9" customFormat="1" x14ac:dyDescent="0.25">
      <c r="A82" s="89"/>
      <c r="B82" s="513" t="str">
        <f>IF(Intro!$G$21="English",O82,P82)</f>
        <v>Ventes aux distributeurs - centres de service au Canada</v>
      </c>
      <c r="C82" s="483"/>
      <c r="D82" s="586" t="str">
        <f>D75</f>
        <v>tonnes</v>
      </c>
      <c r="E82" s="586"/>
      <c r="F82" s="586"/>
      <c r="G82" s="153"/>
      <c r="H82" s="153"/>
      <c r="I82" s="153"/>
      <c r="J82" s="153"/>
      <c r="K82" s="153"/>
      <c r="L82" s="234"/>
      <c r="O82" s="49" t="str">
        <f>"Sales to "&amp;Variables!$B$26&amp;" in Canada"</f>
        <v>Sales to distributors - service centres in Canada</v>
      </c>
      <c r="P82" s="49" t="str">
        <f>"Ventes aux "&amp;Variables!$C$26&amp;" au Canada"</f>
        <v>Ventes aux distributeurs - centres de service au Canada</v>
      </c>
    </row>
    <row r="83" spans="1:22" s="9" customFormat="1" x14ac:dyDescent="0.25">
      <c r="A83" s="89"/>
      <c r="B83" s="513"/>
      <c r="C83" s="483"/>
      <c r="D83" s="586" t="str">
        <f>IF(Intro!$G$21="English",O83,P83)</f>
        <v>valeur de vente nette rendue (CAD)</v>
      </c>
      <c r="E83" s="586"/>
      <c r="F83" s="586"/>
      <c r="G83" s="153"/>
      <c r="H83" s="153"/>
      <c r="I83" s="153"/>
      <c r="J83" s="153"/>
      <c r="K83" s="153"/>
      <c r="L83" s="234"/>
      <c r="O83" s="86" t="s">
        <v>320</v>
      </c>
      <c r="P83" s="62" t="s">
        <v>299</v>
      </c>
    </row>
    <row r="84" spans="1:22" s="9" customFormat="1" ht="15" thickBot="1" x14ac:dyDescent="0.3">
      <c r="A84" s="89"/>
      <c r="B84" s="584"/>
      <c r="C84" s="585"/>
      <c r="D84" s="587" t="str">
        <f>D80</f>
        <v>$ / tonne</v>
      </c>
      <c r="E84" s="587"/>
      <c r="F84" s="587"/>
      <c r="G84" s="103" t="str">
        <f>IF(G82=0,"-",G83/G82)</f>
        <v>-</v>
      </c>
      <c r="H84" s="103" t="str">
        <f>IF(H82=0,"-",H83/H82)</f>
        <v>-</v>
      </c>
      <c r="I84" s="103" t="str">
        <f>IF(I82=0,"-",I83/I82)</f>
        <v>-</v>
      </c>
      <c r="J84" s="103" t="str">
        <f>IF(J82=0,"-",J83/J82)</f>
        <v>-</v>
      </c>
      <c r="K84" s="103" t="str">
        <f>IF(K82=0,"-",K83/K82)</f>
        <v>-</v>
      </c>
      <c r="L84" s="234"/>
    </row>
    <row r="85" spans="1:22" s="9" customFormat="1" x14ac:dyDescent="0.25">
      <c r="A85" s="89"/>
      <c r="B85" s="588" t="str">
        <f>IF(Intro!$G$21="English",O85,P85)</f>
        <v>Ventes aux utilisateurs finals au Canada</v>
      </c>
      <c r="C85" s="589"/>
      <c r="D85" s="590" t="str">
        <f>D82</f>
        <v>tonnes</v>
      </c>
      <c r="E85" s="590"/>
      <c r="F85" s="590"/>
      <c r="G85" s="154"/>
      <c r="H85" s="154"/>
      <c r="I85" s="154"/>
      <c r="J85" s="154"/>
      <c r="K85" s="154"/>
      <c r="L85" s="234"/>
      <c r="O85" s="49" t="str">
        <f>"Sales to "&amp;Variables!$B$27&amp;" in Canada"</f>
        <v>Sales to end users in Canada</v>
      </c>
      <c r="P85" s="49" t="str">
        <f>"Ventes aux "&amp;Variables!$C$27&amp;" au Canada"</f>
        <v>Ventes aux utilisateurs finals au Canada</v>
      </c>
    </row>
    <row r="86" spans="1:22" s="9" customFormat="1" x14ac:dyDescent="0.25">
      <c r="A86" s="89"/>
      <c r="B86" s="513"/>
      <c r="C86" s="483"/>
      <c r="D86" s="586" t="str">
        <f>D83</f>
        <v>valeur de vente nette rendue (CAD)</v>
      </c>
      <c r="E86" s="586"/>
      <c r="F86" s="586"/>
      <c r="G86" s="153"/>
      <c r="H86" s="153"/>
      <c r="I86" s="153"/>
      <c r="J86" s="153"/>
      <c r="K86" s="153"/>
      <c r="L86" s="234"/>
    </row>
    <row r="87" spans="1:22" s="9" customFormat="1" ht="15" thickBot="1" x14ac:dyDescent="0.3">
      <c r="A87" s="89"/>
      <c r="B87" s="584"/>
      <c r="C87" s="585"/>
      <c r="D87" s="587" t="str">
        <f>D80</f>
        <v>$ / tonne</v>
      </c>
      <c r="E87" s="587"/>
      <c r="F87" s="587"/>
      <c r="G87" s="103" t="str">
        <f>IF(G85=0,"-",G86/G85)</f>
        <v>-</v>
      </c>
      <c r="H87" s="103" t="str">
        <f>IF(H85=0,"-",H86/H85)</f>
        <v>-</v>
      </c>
      <c r="I87" s="103" t="str">
        <f>IF(I85=0,"-",I86/I85)</f>
        <v>-</v>
      </c>
      <c r="J87" s="103" t="str">
        <f>IF(J85=0,"-",J86/J85)</f>
        <v>-</v>
      </c>
      <c r="K87" s="103" t="str">
        <f>IF(K85=0,"-",K86/K85)</f>
        <v>-</v>
      </c>
      <c r="L87" s="234"/>
    </row>
    <row r="88" spans="1:22" s="9" customFormat="1" x14ac:dyDescent="0.25">
      <c r="A88" s="89"/>
      <c r="B88" s="579" t="str">
        <f>IF(Intro!$G$21="English",O88,P88)</f>
        <v>Ventes totales des importations des tôles coupées à longueur à partir de bobines au Canada</v>
      </c>
      <c r="C88" s="580"/>
      <c r="D88" s="580"/>
      <c r="E88" s="580"/>
      <c r="F88" s="580"/>
      <c r="G88" s="580"/>
      <c r="H88" s="580"/>
      <c r="I88" s="580"/>
      <c r="J88" s="580"/>
      <c r="K88" s="580"/>
      <c r="L88" s="234"/>
      <c r="O88" s="228" t="s">
        <v>426</v>
      </c>
      <c r="P88" s="211" t="s">
        <v>403</v>
      </c>
    </row>
    <row r="89" spans="1:22" s="9" customFormat="1" x14ac:dyDescent="0.25">
      <c r="A89" s="89"/>
      <c r="B89" s="479" t="str">
        <f>IF(Intro!$G$21="English",O89,P89)</f>
        <v>Ventes totales d'importations au Canada</v>
      </c>
      <c r="C89" s="480"/>
      <c r="D89" s="581" t="str">
        <f>D64</f>
        <v>tonnes</v>
      </c>
      <c r="E89" s="581"/>
      <c r="F89" s="581"/>
      <c r="G89" s="155">
        <f>G75+G78+G82+G85</f>
        <v>0</v>
      </c>
      <c r="H89" s="155">
        <f t="shared" ref="H89:K90" si="4">H75+H78+H82+H85</f>
        <v>0</v>
      </c>
      <c r="I89" s="155">
        <f t="shared" si="4"/>
        <v>0</v>
      </c>
      <c r="J89" s="155">
        <f t="shared" si="4"/>
        <v>0</v>
      </c>
      <c r="K89" s="155">
        <f t="shared" si="4"/>
        <v>0</v>
      </c>
      <c r="L89" s="234"/>
      <c r="O89" s="72" t="s">
        <v>267</v>
      </c>
      <c r="P89" s="72" t="s">
        <v>268</v>
      </c>
    </row>
    <row r="90" spans="1:22" s="9" customFormat="1" x14ac:dyDescent="0.25">
      <c r="A90" s="89"/>
      <c r="B90" s="471"/>
      <c r="C90" s="472"/>
      <c r="D90" s="582" t="str">
        <f>D79</f>
        <v>valeur de vente nette rendue (CAD)</v>
      </c>
      <c r="E90" s="582"/>
      <c r="F90" s="582"/>
      <c r="G90" s="156">
        <f>G76+G79+G83+G86</f>
        <v>0</v>
      </c>
      <c r="H90" s="156">
        <f t="shared" si="4"/>
        <v>0</v>
      </c>
      <c r="I90" s="156">
        <f t="shared" si="4"/>
        <v>0</v>
      </c>
      <c r="J90" s="156">
        <f t="shared" si="4"/>
        <v>0</v>
      </c>
      <c r="K90" s="156">
        <f t="shared" si="4"/>
        <v>0</v>
      </c>
      <c r="L90" s="234"/>
    </row>
    <row r="91" spans="1:22" s="9" customFormat="1" x14ac:dyDescent="0.25">
      <c r="A91" s="89"/>
      <c r="B91" s="471"/>
      <c r="C91" s="472"/>
      <c r="D91" s="583" t="str">
        <f>D66</f>
        <v>$ / tonne</v>
      </c>
      <c r="E91" s="583"/>
      <c r="F91" s="583"/>
      <c r="G91" s="102" t="str">
        <f>IF(G89=0,"-",G90/G89)</f>
        <v>-</v>
      </c>
      <c r="H91" s="102" t="str">
        <f t="shared" ref="H91:K91" si="5">IF(H89=0,"-",H90/H89)</f>
        <v>-</v>
      </c>
      <c r="I91" s="102" t="str">
        <f t="shared" si="5"/>
        <v>-</v>
      </c>
      <c r="J91" s="102" t="str">
        <f t="shared" si="5"/>
        <v>-</v>
      </c>
      <c r="K91" s="102" t="str">
        <f t="shared" si="5"/>
        <v>-</v>
      </c>
      <c r="L91" s="234"/>
    </row>
    <row r="92" spans="1:22" s="9" customFormat="1" x14ac:dyDescent="0.25">
      <c r="A92" s="89"/>
      <c r="B92" s="229"/>
      <c r="C92" s="230"/>
      <c r="D92" s="231"/>
      <c r="E92" s="231"/>
      <c r="F92" s="232"/>
      <c r="G92" s="232"/>
      <c r="H92" s="232"/>
      <c r="I92" s="232"/>
      <c r="J92" s="232"/>
      <c r="K92" s="233"/>
      <c r="L92" s="234"/>
    </row>
    <row r="93" spans="1:22" x14ac:dyDescent="0.25">
      <c r="A93" s="7"/>
      <c r="B93" s="503" t="s">
        <v>15</v>
      </c>
      <c r="C93" s="504"/>
      <c r="D93" s="504"/>
      <c r="E93" s="504"/>
      <c r="F93" s="504"/>
      <c r="G93" s="504"/>
      <c r="H93" s="504"/>
      <c r="I93" s="504"/>
      <c r="J93" s="504"/>
      <c r="K93" s="504"/>
      <c r="L93" s="505"/>
      <c r="M93" s="62"/>
    </row>
    <row r="94" spans="1:22" x14ac:dyDescent="0.25">
      <c r="A94" s="7"/>
      <c r="B94" s="56"/>
      <c r="C94" s="57"/>
      <c r="D94" s="57"/>
      <c r="E94" s="58"/>
      <c r="F94" s="58"/>
      <c r="G94" s="58"/>
      <c r="H94" s="58"/>
      <c r="I94" s="58"/>
      <c r="J94" s="58"/>
      <c r="K94" s="58"/>
      <c r="L94" s="59"/>
      <c r="M94" s="62"/>
    </row>
    <row r="95" spans="1:22" s="211" customFormat="1" x14ac:dyDescent="0.25">
      <c r="A95" s="7"/>
      <c r="B95" s="605" t="str">
        <f>IF(Intro!$G$21="English",O95,P95)</f>
        <v>Indiquez le pourcentage moyen des valeurs de vente nettes livrées qui représente les frais de livraison.</v>
      </c>
      <c r="C95" s="606"/>
      <c r="D95" s="606"/>
      <c r="E95" s="606"/>
      <c r="F95" s="606"/>
      <c r="G95" s="606"/>
      <c r="H95" s="606"/>
      <c r="I95" s="606"/>
      <c r="J95" s="606"/>
      <c r="K95" s="606"/>
      <c r="L95" s="607"/>
      <c r="M95" s="47"/>
      <c r="N95" s="47"/>
      <c r="O95" s="19" t="s">
        <v>342</v>
      </c>
      <c r="P95" s="62" t="s">
        <v>343</v>
      </c>
      <c r="Q95" s="49"/>
      <c r="R95" s="48"/>
      <c r="S95" s="48"/>
      <c r="T95" s="47"/>
      <c r="U95" s="47"/>
      <c r="V95" s="47"/>
    </row>
    <row r="96" spans="1:22" s="211" customFormat="1" x14ac:dyDescent="0.25">
      <c r="A96" s="7"/>
      <c r="B96" s="605" t="str">
        <f>Pro!B23</f>
        <v>Note - Ne répondez à cette question que si votre entreprise a vendu les marchandises du 1er janvier 2023 au 31 mars 2026.</v>
      </c>
      <c r="C96" s="606"/>
      <c r="D96" s="606"/>
      <c r="E96" s="606"/>
      <c r="F96" s="606"/>
      <c r="G96" s="606"/>
      <c r="H96" s="606"/>
      <c r="I96" s="606"/>
      <c r="J96" s="606"/>
      <c r="K96" s="606"/>
      <c r="L96" s="607"/>
      <c r="M96" s="47"/>
      <c r="N96" s="47"/>
      <c r="O96" s="19"/>
      <c r="P96" s="62"/>
      <c r="Q96" s="49"/>
      <c r="R96" s="48"/>
      <c r="S96" s="48"/>
      <c r="T96" s="47"/>
      <c r="U96" s="47"/>
      <c r="V96" s="47"/>
    </row>
    <row r="97" spans="1:22" x14ac:dyDescent="0.25">
      <c r="A97" s="7"/>
      <c r="B97" s="611"/>
      <c r="C97" s="612"/>
      <c r="D97" s="612"/>
      <c r="E97" s="612"/>
      <c r="F97" s="612"/>
      <c r="G97" s="612"/>
      <c r="H97" s="612"/>
      <c r="I97" s="612"/>
      <c r="J97" s="612"/>
      <c r="K97" s="612"/>
      <c r="L97" s="613"/>
      <c r="M97" s="47"/>
      <c r="N97" s="47"/>
      <c r="Q97" s="45"/>
      <c r="R97" s="48"/>
      <c r="S97" s="48"/>
      <c r="T97" s="47"/>
      <c r="U97" s="47"/>
      <c r="V97" s="47"/>
    </row>
    <row r="98" spans="1:22" x14ac:dyDescent="0.25">
      <c r="A98" s="7"/>
      <c r="B98" s="218"/>
      <c r="C98" s="54"/>
      <c r="D98" s="602">
        <f>Variables!$B$6</f>
        <v>2023</v>
      </c>
      <c r="E98" s="602">
        <f>D98+1</f>
        <v>2024</v>
      </c>
      <c r="F98" s="602">
        <f>E98+1</f>
        <v>2025</v>
      </c>
      <c r="G98" s="602" t="str">
        <f>IF(Intro!$G$21="English",Variables!B9,Variables!C9)</f>
        <v>janv-mars 2025</v>
      </c>
      <c r="H98" s="602" t="str">
        <f>IF(Intro!$G$21="English",Variables!B10,Variables!C10)</f>
        <v>janv-mars 2026</v>
      </c>
      <c r="I98" s="62"/>
      <c r="J98" s="48"/>
      <c r="K98" s="48"/>
      <c r="L98" s="46"/>
      <c r="M98" s="47"/>
      <c r="N98" s="47"/>
      <c r="Q98" s="45"/>
      <c r="R98" s="48"/>
      <c r="S98" s="48"/>
      <c r="T98" s="47"/>
      <c r="U98" s="47"/>
      <c r="V98" s="47"/>
    </row>
    <row r="99" spans="1:22" x14ac:dyDescent="0.25">
      <c r="A99" s="7"/>
      <c r="B99" s="218"/>
      <c r="C99" s="54"/>
      <c r="D99" s="604"/>
      <c r="E99" s="604"/>
      <c r="F99" s="604"/>
      <c r="G99" s="604"/>
      <c r="H99" s="604"/>
      <c r="I99" s="62"/>
      <c r="J99" s="48"/>
      <c r="K99" s="48"/>
      <c r="L99" s="46"/>
      <c r="M99" s="47"/>
      <c r="N99" s="47"/>
      <c r="Q99" s="45"/>
      <c r="R99" s="48"/>
      <c r="S99" s="48"/>
      <c r="T99" s="47"/>
      <c r="U99" s="47"/>
      <c r="V99" s="47"/>
    </row>
    <row r="100" spans="1:22" x14ac:dyDescent="0.25">
      <c r="A100" s="7"/>
      <c r="B100" s="101"/>
      <c r="C100" s="104" t="str">
        <f>IF(Intro!$G$21="English",O100,P100)</f>
        <v>Coût de livraison (%)</v>
      </c>
      <c r="D100" s="157"/>
      <c r="E100" s="157"/>
      <c r="F100" s="157"/>
      <c r="G100" s="157"/>
      <c r="H100" s="157"/>
      <c r="I100" s="62"/>
      <c r="J100" s="223"/>
      <c r="K100" s="223"/>
      <c r="L100" s="224"/>
      <c r="M100" s="47"/>
      <c r="N100" s="47"/>
      <c r="O100" s="62" t="s">
        <v>254</v>
      </c>
      <c r="P100" s="62" t="s">
        <v>255</v>
      </c>
      <c r="Q100" s="49"/>
      <c r="R100" s="48"/>
      <c r="S100" s="48"/>
      <c r="T100" s="47"/>
      <c r="U100" s="47"/>
      <c r="V100" s="47"/>
    </row>
    <row r="101" spans="1:22" x14ac:dyDescent="0.25">
      <c r="A101" s="7"/>
      <c r="B101" s="50"/>
      <c r="C101" s="92"/>
      <c r="D101" s="93"/>
      <c r="E101" s="92"/>
      <c r="F101" s="92"/>
      <c r="G101" s="92"/>
      <c r="H101" s="92"/>
      <c r="I101" s="92"/>
      <c r="J101" s="223"/>
      <c r="K101" s="223"/>
      <c r="L101" s="224"/>
      <c r="M101" s="47"/>
      <c r="N101" s="47"/>
      <c r="Q101" s="49"/>
      <c r="R101" s="48"/>
      <c r="S101" s="48"/>
      <c r="T101" s="47"/>
      <c r="U101" s="47"/>
      <c r="V101" s="47"/>
    </row>
    <row r="102" spans="1:22" x14ac:dyDescent="0.25">
      <c r="A102" s="7"/>
      <c r="B102" s="605" t="str">
        <f>IF(Intro!$G$21="English",O102,P102)</f>
        <v>Si les pourcentages ont changé d'une période à l'autre, veuillez en indiquer la raison.</v>
      </c>
      <c r="C102" s="606"/>
      <c r="D102" s="606"/>
      <c r="E102" s="606"/>
      <c r="F102" s="606"/>
      <c r="G102" s="606"/>
      <c r="H102" s="606"/>
      <c r="I102" s="606"/>
      <c r="J102" s="606"/>
      <c r="K102" s="606"/>
      <c r="L102" s="607"/>
      <c r="M102" s="47"/>
      <c r="N102" s="47"/>
      <c r="O102" s="62" t="s">
        <v>344</v>
      </c>
      <c r="P102" s="219" t="s">
        <v>345</v>
      </c>
      <c r="Q102" s="49"/>
      <c r="R102" s="48"/>
      <c r="S102" s="48"/>
      <c r="T102" s="47"/>
      <c r="U102" s="47"/>
      <c r="V102" s="47"/>
    </row>
    <row r="103" spans="1:22" x14ac:dyDescent="0.25">
      <c r="A103" s="7"/>
      <c r="B103" s="50"/>
      <c r="C103" s="92"/>
      <c r="D103" s="93"/>
      <c r="E103" s="92"/>
      <c r="F103" s="92"/>
      <c r="G103" s="92"/>
      <c r="H103" s="92"/>
      <c r="I103" s="92"/>
      <c r="J103" s="223"/>
      <c r="K103" s="223"/>
      <c r="L103" s="224"/>
      <c r="M103" s="47"/>
      <c r="N103" s="47"/>
      <c r="Q103" s="49"/>
      <c r="R103" s="48"/>
      <c r="S103" s="48"/>
      <c r="T103" s="47"/>
      <c r="U103" s="47"/>
      <c r="V103" s="47"/>
    </row>
    <row r="104" spans="1:22" x14ac:dyDescent="0.25">
      <c r="A104" s="7"/>
      <c r="B104" s="608"/>
      <c r="C104" s="609"/>
      <c r="D104" s="609"/>
      <c r="E104" s="609"/>
      <c r="F104" s="609"/>
      <c r="G104" s="609"/>
      <c r="H104" s="609"/>
      <c r="I104" s="609"/>
      <c r="J104" s="609"/>
      <c r="K104" s="609"/>
      <c r="L104" s="610"/>
      <c r="M104" s="47"/>
      <c r="N104" s="47"/>
      <c r="Q104" s="48"/>
      <c r="R104" s="48"/>
      <c r="S104" s="48"/>
      <c r="T104" s="47"/>
      <c r="U104" s="47"/>
      <c r="V104" s="47"/>
    </row>
    <row r="105" spans="1:22" x14ac:dyDescent="0.25">
      <c r="A105" s="7"/>
      <c r="B105" s="608"/>
      <c r="C105" s="609"/>
      <c r="D105" s="609"/>
      <c r="E105" s="609"/>
      <c r="F105" s="609"/>
      <c r="G105" s="609"/>
      <c r="H105" s="609"/>
      <c r="I105" s="609"/>
      <c r="J105" s="609"/>
      <c r="K105" s="609"/>
      <c r="L105" s="610"/>
      <c r="M105" s="47"/>
      <c r="N105" s="47"/>
      <c r="Q105" s="48"/>
      <c r="R105" s="48"/>
      <c r="S105" s="48"/>
      <c r="T105" s="47"/>
      <c r="U105" s="47"/>
      <c r="V105" s="47"/>
    </row>
    <row r="106" spans="1:22" x14ac:dyDescent="0.25">
      <c r="A106" s="7"/>
      <c r="B106" s="608"/>
      <c r="C106" s="609"/>
      <c r="D106" s="609"/>
      <c r="E106" s="609"/>
      <c r="F106" s="609"/>
      <c r="G106" s="609"/>
      <c r="H106" s="609"/>
      <c r="I106" s="609"/>
      <c r="J106" s="609"/>
      <c r="K106" s="609"/>
      <c r="L106" s="610"/>
      <c r="M106" s="47"/>
      <c r="N106" s="47"/>
      <c r="Q106" s="48"/>
      <c r="R106" s="48"/>
      <c r="S106" s="48"/>
      <c r="T106" s="47"/>
      <c r="U106" s="47"/>
      <c r="V106" s="47"/>
    </row>
    <row r="107" spans="1:22" x14ac:dyDescent="0.25">
      <c r="A107" s="7"/>
      <c r="B107" s="608"/>
      <c r="C107" s="609"/>
      <c r="D107" s="609"/>
      <c r="E107" s="609"/>
      <c r="F107" s="609"/>
      <c r="G107" s="609"/>
      <c r="H107" s="609"/>
      <c r="I107" s="609"/>
      <c r="J107" s="609"/>
      <c r="K107" s="609"/>
      <c r="L107" s="610"/>
      <c r="M107" s="47"/>
      <c r="N107" s="47"/>
      <c r="Q107" s="48"/>
      <c r="R107" s="48"/>
      <c r="S107" s="48"/>
      <c r="T107" s="47"/>
      <c r="U107" s="47"/>
      <c r="V107" s="47"/>
    </row>
    <row r="108" spans="1:22" x14ac:dyDescent="0.25">
      <c r="A108" s="7"/>
      <c r="B108" s="608"/>
      <c r="C108" s="609"/>
      <c r="D108" s="609"/>
      <c r="E108" s="609"/>
      <c r="F108" s="609"/>
      <c r="G108" s="609"/>
      <c r="H108" s="609"/>
      <c r="I108" s="609"/>
      <c r="J108" s="609"/>
      <c r="K108" s="609"/>
      <c r="L108" s="610"/>
      <c r="M108" s="47"/>
      <c r="N108" s="47"/>
      <c r="Q108" s="48"/>
      <c r="R108" s="48"/>
      <c r="S108" s="48"/>
      <c r="T108" s="47"/>
      <c r="U108" s="47"/>
      <c r="V108" s="47"/>
    </row>
    <row r="109" spans="1:22" s="55" customFormat="1" x14ac:dyDescent="0.25">
      <c r="A109" s="94"/>
      <c r="B109" s="608"/>
      <c r="C109" s="609"/>
      <c r="D109" s="609"/>
      <c r="E109" s="609"/>
      <c r="F109" s="609"/>
      <c r="G109" s="609"/>
      <c r="H109" s="609"/>
      <c r="I109" s="609"/>
      <c r="J109" s="609"/>
      <c r="K109" s="609"/>
      <c r="L109" s="610"/>
      <c r="N109" s="95"/>
      <c r="O109" s="62"/>
      <c r="P109" s="62"/>
    </row>
    <row r="110" spans="1:22" s="55" customFormat="1" x14ac:dyDescent="0.25">
      <c r="A110" s="94"/>
      <c r="B110" s="608"/>
      <c r="C110" s="609"/>
      <c r="D110" s="609"/>
      <c r="E110" s="609"/>
      <c r="F110" s="609"/>
      <c r="G110" s="609"/>
      <c r="H110" s="609"/>
      <c r="I110" s="609"/>
      <c r="J110" s="609"/>
      <c r="K110" s="609"/>
      <c r="L110" s="610"/>
      <c r="N110" s="95"/>
    </row>
    <row r="111" spans="1:22" s="55" customFormat="1" x14ac:dyDescent="0.25">
      <c r="A111" s="94"/>
      <c r="B111" s="608"/>
      <c r="C111" s="609"/>
      <c r="D111" s="609"/>
      <c r="E111" s="609"/>
      <c r="F111" s="609"/>
      <c r="G111" s="609"/>
      <c r="H111" s="609"/>
      <c r="I111" s="609"/>
      <c r="J111" s="609"/>
      <c r="K111" s="609"/>
      <c r="L111" s="610"/>
      <c r="N111" s="95"/>
      <c r="O111" s="62"/>
      <c r="P111" s="62"/>
    </row>
    <row r="112" spans="1:22" s="55" customFormat="1" x14ac:dyDescent="0.25">
      <c r="A112" s="94"/>
      <c r="B112" s="178"/>
      <c r="C112" s="179"/>
      <c r="D112" s="179"/>
      <c r="E112" s="179"/>
      <c r="F112" s="179"/>
      <c r="G112" s="179"/>
      <c r="H112" s="179"/>
      <c r="I112" s="179"/>
      <c r="J112" s="179"/>
      <c r="K112" s="179"/>
      <c r="L112" s="180"/>
      <c r="N112" s="95"/>
      <c r="O112" s="62"/>
      <c r="P112" s="62"/>
    </row>
    <row r="113" spans="1:16" s="55" customFormat="1" x14ac:dyDescent="0.25">
      <c r="A113" s="94"/>
      <c r="B113" s="4"/>
      <c r="C113" s="47"/>
      <c r="D113" s="47"/>
      <c r="E113" s="47"/>
      <c r="F113" s="47"/>
      <c r="G113" s="47"/>
      <c r="H113" s="47"/>
      <c r="I113" s="47"/>
      <c r="J113" s="47"/>
      <c r="K113" s="47"/>
      <c r="L113" s="47"/>
      <c r="N113" s="95"/>
      <c r="O113" s="211"/>
      <c r="P113" s="211"/>
    </row>
    <row r="115" spans="1:16" x14ac:dyDescent="0.25">
      <c r="O115" s="211"/>
      <c r="P115" s="211"/>
    </row>
  </sheetData>
  <sheetProtection algorithmName="SHA-512" hashValue="IIFhDYdJnBTgPy8jLpGDkmrTZB7U98CG7HK3w+m6+s7L8q/KLyIK9UOKdnvBuXbCNKZo6+u2ycVJwfdqdN8pSQ==" saltValue="j0cmld2/QFS0q2t1//og6Q==" spinCount="100000" sheet="1" objects="1" scenarios="1" selectLockedCells="1"/>
  <mergeCells count="113">
    <mergeCell ref="B12:L12"/>
    <mergeCell ref="B13:L14"/>
    <mergeCell ref="B15:L15"/>
    <mergeCell ref="B16:L16"/>
    <mergeCell ref="B17:L17"/>
    <mergeCell ref="B18:L18"/>
    <mergeCell ref="B4:L4"/>
    <mergeCell ref="B5:L5"/>
    <mergeCell ref="B6:L6"/>
    <mergeCell ref="B8:L8"/>
    <mergeCell ref="B9:L9"/>
    <mergeCell ref="B10:L10"/>
    <mergeCell ref="B29:K29"/>
    <mergeCell ref="B30:K30"/>
    <mergeCell ref="B31:C33"/>
    <mergeCell ref="D31:F31"/>
    <mergeCell ref="D32:F32"/>
    <mergeCell ref="D33:F33"/>
    <mergeCell ref="B20:L20"/>
    <mergeCell ref="B21:L21"/>
    <mergeCell ref="B23:F24"/>
    <mergeCell ref="G23:K24"/>
    <mergeCell ref="G27:G28"/>
    <mergeCell ref="H27:H28"/>
    <mergeCell ref="I27:I28"/>
    <mergeCell ref="J27:J28"/>
    <mergeCell ref="K27:K28"/>
    <mergeCell ref="B40:K40"/>
    <mergeCell ref="B41:K41"/>
    <mergeCell ref="B42:C44"/>
    <mergeCell ref="D42:F42"/>
    <mergeCell ref="D43:F43"/>
    <mergeCell ref="D44:F44"/>
    <mergeCell ref="B34:C36"/>
    <mergeCell ref="D34:F34"/>
    <mergeCell ref="D35:F35"/>
    <mergeCell ref="D36:F36"/>
    <mergeCell ref="B37:C39"/>
    <mergeCell ref="D37:F37"/>
    <mergeCell ref="D38:F38"/>
    <mergeCell ref="D39:F39"/>
    <mergeCell ref="B45:C47"/>
    <mergeCell ref="D45:F45"/>
    <mergeCell ref="D46:F46"/>
    <mergeCell ref="D47:F47"/>
    <mergeCell ref="B48:K48"/>
    <mergeCell ref="B49:C51"/>
    <mergeCell ref="D49:F49"/>
    <mergeCell ref="D50:F50"/>
    <mergeCell ref="D51:F51"/>
    <mergeCell ref="B52:C54"/>
    <mergeCell ref="D52:F52"/>
    <mergeCell ref="D53:F53"/>
    <mergeCell ref="D54:F54"/>
    <mergeCell ref="B55:K55"/>
    <mergeCell ref="B56:C58"/>
    <mergeCell ref="D56:F56"/>
    <mergeCell ref="D57:F57"/>
    <mergeCell ref="D58:F58"/>
    <mergeCell ref="B62:K62"/>
    <mergeCell ref="B63:K63"/>
    <mergeCell ref="B64:C66"/>
    <mergeCell ref="D64:F64"/>
    <mergeCell ref="D65:F65"/>
    <mergeCell ref="D66:F66"/>
    <mergeCell ref="G60:G61"/>
    <mergeCell ref="H60:H61"/>
    <mergeCell ref="I60:I61"/>
    <mergeCell ref="J60:J61"/>
    <mergeCell ref="K60:K61"/>
    <mergeCell ref="B73:K73"/>
    <mergeCell ref="B74:K74"/>
    <mergeCell ref="B75:C77"/>
    <mergeCell ref="D75:F75"/>
    <mergeCell ref="D76:F76"/>
    <mergeCell ref="D77:F77"/>
    <mergeCell ref="B67:C69"/>
    <mergeCell ref="D67:F67"/>
    <mergeCell ref="D68:F68"/>
    <mergeCell ref="D69:F69"/>
    <mergeCell ref="B70:C72"/>
    <mergeCell ref="D70:F70"/>
    <mergeCell ref="D71:F71"/>
    <mergeCell ref="D72:F72"/>
    <mergeCell ref="B78:C80"/>
    <mergeCell ref="D78:F78"/>
    <mergeCell ref="D79:F79"/>
    <mergeCell ref="D80:F80"/>
    <mergeCell ref="B81:K81"/>
    <mergeCell ref="B82:C84"/>
    <mergeCell ref="D82:F82"/>
    <mergeCell ref="D83:F83"/>
    <mergeCell ref="D84:F84"/>
    <mergeCell ref="B85:C87"/>
    <mergeCell ref="D85:F85"/>
    <mergeCell ref="D86:F86"/>
    <mergeCell ref="D87:F87"/>
    <mergeCell ref="B88:K88"/>
    <mergeCell ref="B89:C91"/>
    <mergeCell ref="D89:F89"/>
    <mergeCell ref="D90:F90"/>
    <mergeCell ref="D91:F91"/>
    <mergeCell ref="B102:L102"/>
    <mergeCell ref="B104:L111"/>
    <mergeCell ref="B93:L93"/>
    <mergeCell ref="B95:L95"/>
    <mergeCell ref="B96:L96"/>
    <mergeCell ref="B97:L97"/>
    <mergeCell ref="D98:D99"/>
    <mergeCell ref="E98:E99"/>
    <mergeCell ref="F98:F99"/>
    <mergeCell ref="G98:G99"/>
    <mergeCell ref="H98:H99"/>
  </mergeCells>
  <dataValidations count="3">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97 B104:B108" xr:uid="{0E3AEB3D-CF2A-4738-B523-B0E98B1061C4}">
      <formula1>1001</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56:K58 G44:K44 G39:K39 G33:K33 G36:K36 G47:K47 G51:K51 G54:K54 G89:K91 G77:K77 G72:K72 G66:K66 G69:K69 G80:K80 G84:K84 G87:K87 F92:J92 F59:J59" xr:uid="{4264843C-4878-4469-B314-148BB307F51F}">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1:K32 G42:K43 G45:K46 D100:H100 G34:K35 G37:K38 G49:K50 G52:K53 G64:K65 G75:K76 G78:K79 G67:K68 G70:K71 G82:K83 G85:K86" xr:uid="{1C573F15-7446-4D16-95FA-3DF6B374FF74}">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8" min="1"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3BEDD-D2C9-402D-BAC6-B348B908D4B4}">
  <sheetPr codeName="Sheet12">
    <tabColor rgb="FF92D050"/>
    <pageSetUpPr fitToPage="1"/>
  </sheetPr>
  <dimension ref="A1:V116"/>
  <sheetViews>
    <sheetView showGridLines="0" zoomScaleNormal="100" zoomScaleSheetLayoutView="50" workbookViewId="0"/>
  </sheetViews>
  <sheetFormatPr defaultColWidth="9.42578125" defaultRowHeight="14.25" x14ac:dyDescent="0.25"/>
  <cols>
    <col min="1" max="1" width="1.5703125" style="8" customWidth="1"/>
    <col min="2" max="12" width="14.5703125" style="1" customWidth="1"/>
    <col min="13" max="13" width="14.5703125" style="9" customWidth="1"/>
    <col min="14" max="14" width="14.5703125" style="62" customWidth="1"/>
    <col min="15" max="16" width="14.5703125" style="62" hidden="1" customWidth="1"/>
    <col min="17" max="18" width="9.42578125" style="62" customWidth="1"/>
    <col min="19" max="16384" width="9.42578125" style="62"/>
  </cols>
  <sheetData>
    <row r="1" spans="1:16" x14ac:dyDescent="0.25">
      <c r="O1" s="62" t="s">
        <v>312</v>
      </c>
      <c r="P1" s="62" t="s">
        <v>312</v>
      </c>
    </row>
    <row r="2" spans="1:16" x14ac:dyDescent="0.25">
      <c r="B2" s="11" t="str">
        <f>Pro!B2</f>
        <v>PROTÉGÉ</v>
      </c>
      <c r="C2" s="11"/>
      <c r="O2" s="160" t="s">
        <v>68</v>
      </c>
      <c r="P2" s="160" t="s">
        <v>81</v>
      </c>
    </row>
    <row r="3" spans="1:16" x14ac:dyDescent="0.25">
      <c r="B3" s="13"/>
      <c r="C3" s="13"/>
      <c r="O3" s="2"/>
      <c r="P3" s="2"/>
    </row>
    <row r="4" spans="1:16" s="2" customFormat="1" x14ac:dyDescent="0.25">
      <c r="A4" s="4"/>
      <c r="B4" s="537" t="str">
        <f>Info!B4</f>
        <v>QUESTIONNAIRE À L'INTENTION DES IMPORTATEURS</v>
      </c>
      <c r="C4" s="537"/>
      <c r="D4" s="537"/>
      <c r="E4" s="537"/>
      <c r="F4" s="537"/>
      <c r="G4" s="537"/>
      <c r="H4" s="537"/>
      <c r="I4" s="537"/>
      <c r="J4" s="537"/>
      <c r="K4" s="537"/>
      <c r="L4" s="537"/>
      <c r="M4" s="23"/>
      <c r="N4" s="23"/>
      <c r="O4" s="21"/>
      <c r="P4" s="21"/>
    </row>
    <row r="5" spans="1:16" s="2" customFormat="1" x14ac:dyDescent="0.25">
      <c r="A5" s="4"/>
      <c r="B5" s="537" t="str">
        <f>Info!B5</f>
        <v>RR-2025-007</v>
      </c>
      <c r="C5" s="537"/>
      <c r="D5" s="537"/>
      <c r="E5" s="537"/>
      <c r="F5" s="537"/>
      <c r="G5" s="537"/>
      <c r="H5" s="537"/>
      <c r="I5" s="537"/>
      <c r="J5" s="537"/>
      <c r="K5" s="537"/>
      <c r="L5" s="537"/>
      <c r="M5" s="23"/>
      <c r="N5" s="23"/>
      <c r="O5" s="21"/>
      <c r="P5" s="21"/>
    </row>
    <row r="6" spans="1:16" s="6" customFormat="1" x14ac:dyDescent="0.25">
      <c r="A6" s="4"/>
      <c r="B6" s="537" t="str">
        <f>Info!B6</f>
        <v>TÔLES FORTES</v>
      </c>
      <c r="C6" s="537"/>
      <c r="D6" s="537"/>
      <c r="E6" s="537"/>
      <c r="F6" s="537"/>
      <c r="G6" s="537"/>
      <c r="H6" s="537"/>
      <c r="I6" s="537"/>
      <c r="J6" s="537"/>
      <c r="K6" s="537"/>
      <c r="L6" s="537"/>
      <c r="M6" s="21"/>
      <c r="N6" s="21"/>
      <c r="O6" s="16"/>
      <c r="P6" s="16"/>
    </row>
    <row r="7" spans="1:16" s="6" customFormat="1" x14ac:dyDescent="0.25">
      <c r="A7" s="4"/>
      <c r="B7" s="20"/>
      <c r="C7" s="20"/>
      <c r="D7" s="20"/>
      <c r="E7" s="20"/>
      <c r="F7" s="20"/>
      <c r="G7" s="20"/>
      <c r="H7" s="20"/>
      <c r="I7" s="20"/>
      <c r="J7" s="20"/>
      <c r="K7" s="20"/>
      <c r="L7" s="20"/>
      <c r="M7" s="21"/>
      <c r="N7" s="21"/>
      <c r="O7" s="22"/>
    </row>
    <row r="8" spans="1:16" s="6" customFormat="1" x14ac:dyDescent="0.25">
      <c r="A8" s="4"/>
      <c r="B8" s="538" t="str">
        <f>Pro!B8</f>
        <v>Les questions suivantes font référence aux marchandises comme définies dans la description du produit de l'onglet Intro.</v>
      </c>
      <c r="C8" s="538"/>
      <c r="D8" s="538"/>
      <c r="E8" s="538"/>
      <c r="F8" s="538"/>
      <c r="G8" s="538"/>
      <c r="H8" s="538"/>
      <c r="I8" s="538"/>
      <c r="J8" s="538"/>
      <c r="K8" s="538"/>
      <c r="L8" s="538"/>
      <c r="M8" s="21"/>
      <c r="N8" s="21"/>
      <c r="O8" s="22"/>
    </row>
    <row r="9" spans="1:16" s="6" customFormat="1" x14ac:dyDescent="0.25">
      <c r="A9" s="4"/>
      <c r="B9" s="538" t="str">
        <f>Pro!B9</f>
        <v>Des informations sur le produit et un glossaire de termes sont disponibles dans l'onglet Info.</v>
      </c>
      <c r="C9" s="538"/>
      <c r="D9" s="538"/>
      <c r="E9" s="538"/>
      <c r="F9" s="538"/>
      <c r="G9" s="538"/>
      <c r="H9" s="538"/>
      <c r="I9" s="538"/>
      <c r="J9" s="538"/>
      <c r="K9" s="538"/>
      <c r="L9" s="538"/>
      <c r="M9" s="21"/>
      <c r="N9" s="21"/>
      <c r="O9" s="16"/>
    </row>
    <row r="10" spans="1:16" s="6" customFormat="1" x14ac:dyDescent="0.25">
      <c r="A10" s="4"/>
      <c r="B10" s="538" t="str">
        <f>Pro!B10</f>
        <v>Utilisez l'onglet AddPro si vous avez besoin de plus d'espace.</v>
      </c>
      <c r="C10" s="538"/>
      <c r="D10" s="538"/>
      <c r="E10" s="538"/>
      <c r="F10" s="538"/>
      <c r="G10" s="538"/>
      <c r="H10" s="538"/>
      <c r="I10" s="538"/>
      <c r="J10" s="538"/>
      <c r="K10" s="538"/>
      <c r="L10" s="538"/>
      <c r="M10" s="21"/>
      <c r="N10" s="21"/>
      <c r="O10" s="16"/>
      <c r="P10" s="16"/>
    </row>
    <row r="11" spans="1:16" s="6" customFormat="1" x14ac:dyDescent="0.25">
      <c r="A11" s="4"/>
      <c r="B11" s="85"/>
      <c r="C11" s="85"/>
      <c r="D11" s="20"/>
      <c r="E11" s="20"/>
      <c r="F11" s="20"/>
      <c r="G11" s="20"/>
      <c r="H11" s="20"/>
      <c r="I11" s="20"/>
      <c r="J11" s="20"/>
      <c r="K11" s="20"/>
      <c r="L11" s="20"/>
      <c r="M11" s="21"/>
      <c r="N11" s="21"/>
      <c r="O11" s="16"/>
      <c r="P11" s="16"/>
    </row>
    <row r="12" spans="1:16" s="6" customFormat="1" x14ac:dyDescent="0.25">
      <c r="A12" s="4"/>
      <c r="B12" s="538" t="str">
        <f>Pro!B12</f>
        <v>Pour les questions de cet onglet, notez ce qui suit :</v>
      </c>
      <c r="C12" s="538"/>
      <c r="D12" s="538"/>
      <c r="E12" s="538"/>
      <c r="F12" s="538"/>
      <c r="G12" s="538"/>
      <c r="H12" s="538"/>
      <c r="I12" s="538"/>
      <c r="J12" s="538"/>
      <c r="K12" s="538"/>
      <c r="L12" s="538"/>
      <c r="M12" s="21"/>
      <c r="N12" s="21"/>
      <c r="O12" s="16"/>
      <c r="P12" s="16"/>
    </row>
    <row r="13" spans="1:16" s="6" customFormat="1" ht="14.1" customHeight="1" x14ac:dyDescent="0.25">
      <c r="A13" s="4"/>
      <c r="B13" s="577" t="str">
        <f>Pro!B13</f>
        <v xml:space="preserve">• Veuillez indiquer seulement les ventes effectuées à partir des importations de votre entreprise. Les ventes de marchandises achetées auprès de producteurs canadiens doivent être exclues. </v>
      </c>
      <c r="C13" s="577"/>
      <c r="D13" s="577"/>
      <c r="E13" s="577"/>
      <c r="F13" s="577"/>
      <c r="G13" s="577"/>
      <c r="H13" s="577"/>
      <c r="I13" s="577"/>
      <c r="J13" s="577"/>
      <c r="K13" s="577"/>
      <c r="L13" s="577"/>
      <c r="M13" s="21"/>
      <c r="N13" s="21"/>
      <c r="O13" s="16"/>
      <c r="P13" s="16"/>
    </row>
    <row r="14" spans="1:16" s="6" customFormat="1" x14ac:dyDescent="0.25">
      <c r="A14" s="4"/>
      <c r="B14" s="577"/>
      <c r="C14" s="577"/>
      <c r="D14" s="577"/>
      <c r="E14" s="577"/>
      <c r="F14" s="577"/>
      <c r="G14" s="577"/>
      <c r="H14" s="577"/>
      <c r="I14" s="577"/>
      <c r="J14" s="577"/>
      <c r="K14" s="577"/>
      <c r="L14" s="577"/>
      <c r="M14" s="21"/>
      <c r="N14" s="21"/>
      <c r="O14" s="16"/>
      <c r="P14" s="16"/>
    </row>
    <row r="15" spans="1:16" s="6" customFormat="1" x14ac:dyDescent="0.25">
      <c r="A15" s="4"/>
      <c r="B15" s="538" t="str">
        <f>Pro!B15</f>
        <v>• Déclarez toutes les ventes aux entreprises associées canadiennes et étrangères.</v>
      </c>
      <c r="C15" s="538"/>
      <c r="D15" s="538"/>
      <c r="E15" s="538"/>
      <c r="F15" s="538"/>
      <c r="G15" s="538"/>
      <c r="H15" s="538"/>
      <c r="I15" s="538"/>
      <c r="J15" s="538"/>
      <c r="K15" s="538"/>
      <c r="L15" s="538"/>
      <c r="M15" s="21"/>
      <c r="N15" s="21"/>
      <c r="O15" s="16"/>
      <c r="P15" s="16"/>
    </row>
    <row r="16" spans="1:16" s="6" customFormat="1" x14ac:dyDescent="0.25">
      <c r="A16" s="4"/>
      <c r="B16" s="538" t="str">
        <f>Pro!B16</f>
        <v>• Déclarez toutes les ventes à compter de la date de l’expédition au client ou à son entrepôt.</v>
      </c>
      <c r="C16" s="538"/>
      <c r="D16" s="538"/>
      <c r="E16" s="538"/>
      <c r="F16" s="538"/>
      <c r="G16" s="538"/>
      <c r="H16" s="538"/>
      <c r="I16" s="538"/>
      <c r="J16" s="538"/>
      <c r="K16" s="538"/>
      <c r="L16" s="538"/>
      <c r="M16" s="21"/>
      <c r="N16" s="21"/>
      <c r="O16" s="16"/>
      <c r="P16" s="16"/>
    </row>
    <row r="17" spans="1:16" s="6" customFormat="1" x14ac:dyDescent="0.25">
      <c r="A17" s="4"/>
      <c r="B17" s="538" t="str">
        <f>Pro!B17</f>
        <v>• Déclarez toutes les valeurs en dollars canadiens.</v>
      </c>
      <c r="C17" s="538"/>
      <c r="D17" s="538"/>
      <c r="E17" s="538"/>
      <c r="F17" s="538"/>
      <c r="G17" s="538"/>
      <c r="H17" s="538"/>
      <c r="I17" s="538"/>
      <c r="J17" s="538"/>
      <c r="K17" s="538"/>
      <c r="L17" s="538"/>
      <c r="M17" s="21"/>
      <c r="N17" s="21"/>
      <c r="O17" s="16"/>
      <c r="P17" s="16"/>
    </row>
    <row r="18" spans="1:16" s="6" customFormat="1" x14ac:dyDescent="0.25">
      <c r="A18" s="27"/>
      <c r="B18" s="538" t="str">
        <f>'Imp-Chin. Taipei chin.'!B18</f>
        <v>• Si votre entreprise est un utilisateur final ou un détaillant, elle n’a pas besoin de déclarer ses ventes d’importations ou ses stocks d’importations.</v>
      </c>
      <c r="C18" s="538"/>
      <c r="D18" s="538"/>
      <c r="E18" s="538"/>
      <c r="F18" s="538"/>
      <c r="G18" s="538"/>
      <c r="H18" s="538"/>
      <c r="I18" s="538"/>
      <c r="J18" s="538"/>
      <c r="K18" s="538"/>
      <c r="L18" s="538"/>
      <c r="M18" s="21"/>
      <c r="N18" s="21"/>
      <c r="O18" s="16"/>
      <c r="P18" s="16"/>
    </row>
    <row r="19" spans="1:16" s="6" customFormat="1" x14ac:dyDescent="0.25">
      <c r="A19" s="4"/>
      <c r="B19" s="15"/>
      <c r="C19" s="15"/>
      <c r="D19" s="3"/>
      <c r="E19" s="3"/>
      <c r="F19" s="3"/>
      <c r="G19" s="3"/>
      <c r="H19" s="3"/>
      <c r="I19" s="3"/>
      <c r="J19" s="3"/>
      <c r="K19" s="3"/>
      <c r="L19" s="3"/>
      <c r="O19" s="16"/>
      <c r="P19" s="16"/>
    </row>
    <row r="20" spans="1:16" x14ac:dyDescent="0.25">
      <c r="A20" s="7"/>
      <c r="B20" s="415" t="str">
        <f>'Imp-Chin. Taipei chin.'!B20</f>
        <v>IMPORTATIONS ET STOCKS</v>
      </c>
      <c r="C20" s="416"/>
      <c r="D20" s="416"/>
      <c r="E20" s="416"/>
      <c r="F20" s="416"/>
      <c r="G20" s="416"/>
      <c r="H20" s="416"/>
      <c r="I20" s="416"/>
      <c r="J20" s="416"/>
      <c r="K20" s="416"/>
      <c r="L20" s="417"/>
      <c r="M20" s="62"/>
    </row>
    <row r="21" spans="1:16" x14ac:dyDescent="0.25">
      <c r="A21" s="7"/>
      <c r="B21" s="534" t="s">
        <v>12</v>
      </c>
      <c r="C21" s="535"/>
      <c r="D21" s="535"/>
      <c r="E21" s="535"/>
      <c r="F21" s="535"/>
      <c r="G21" s="535"/>
      <c r="H21" s="535"/>
      <c r="I21" s="535"/>
      <c r="J21" s="535"/>
      <c r="K21" s="535"/>
      <c r="L21" s="536"/>
      <c r="M21" s="62"/>
    </row>
    <row r="22" spans="1:16" x14ac:dyDescent="0.25">
      <c r="A22" s="7"/>
      <c r="B22" s="17"/>
      <c r="C22" s="28"/>
      <c r="D22" s="29"/>
      <c r="E22" s="29"/>
      <c r="F22" s="29"/>
      <c r="G22" s="29"/>
      <c r="H22" s="29"/>
      <c r="I22" s="29"/>
      <c r="J22" s="29"/>
      <c r="K22" s="29"/>
      <c r="L22" s="18"/>
      <c r="M22" s="62"/>
    </row>
    <row r="23" spans="1:16" ht="15.75" customHeight="1" x14ac:dyDescent="0.25">
      <c r="A23" s="7"/>
      <c r="B23" s="421" t="str">
        <f>'Imp-Chin. Taipei chin.'!B23</f>
        <v xml:space="preserve">Indiquez les importations et les ventes de marchandises de votre entreprise originaires de : </v>
      </c>
      <c r="C23" s="422"/>
      <c r="D23" s="422"/>
      <c r="E23" s="422"/>
      <c r="F23" s="422"/>
      <c r="G23" s="618" t="str">
        <f>IF(Intro!$G$21="English",Variables!B33,Variables!C33)</f>
        <v>Autres pays</v>
      </c>
      <c r="H23" s="619"/>
      <c r="I23" s="619"/>
      <c r="J23" s="619"/>
      <c r="K23" s="620"/>
      <c r="L23" s="18"/>
      <c r="M23" s="62"/>
    </row>
    <row r="24" spans="1:16" ht="15.75" customHeight="1" x14ac:dyDescent="0.25">
      <c r="A24" s="7"/>
      <c r="B24" s="421"/>
      <c r="C24" s="422"/>
      <c r="D24" s="422"/>
      <c r="E24" s="422"/>
      <c r="F24" s="422"/>
      <c r="G24" s="621"/>
      <c r="H24" s="622"/>
      <c r="I24" s="622"/>
      <c r="J24" s="622"/>
      <c r="K24" s="623"/>
      <c r="L24" s="18"/>
      <c r="M24" s="62"/>
    </row>
    <row r="25" spans="1:16" ht="29.1" customHeight="1" x14ac:dyDescent="0.25">
      <c r="A25" s="7"/>
      <c r="B25" s="171" t="str">
        <f>IF(Intro!$G$21="English",O25,P25)</f>
        <v xml:space="preserve">Autres pays incluent : </v>
      </c>
      <c r="C25" s="172"/>
      <c r="D25" s="614"/>
      <c r="E25" s="615"/>
      <c r="F25" s="615"/>
      <c r="G25" s="616"/>
      <c r="H25" s="616"/>
      <c r="I25" s="616"/>
      <c r="J25" s="616"/>
      <c r="K25" s="617"/>
      <c r="L25" s="80"/>
      <c r="M25" s="62"/>
      <c r="O25" s="62" t="s">
        <v>275</v>
      </c>
      <c r="P25" s="62" t="s">
        <v>276</v>
      </c>
    </row>
    <row r="26" spans="1:16" x14ac:dyDescent="0.25">
      <c r="A26" s="7"/>
      <c r="B26" s="170"/>
      <c r="C26" s="168"/>
      <c r="D26" s="169"/>
      <c r="E26" s="169"/>
      <c r="F26" s="169"/>
      <c r="G26" s="169"/>
      <c r="H26" s="169"/>
      <c r="I26" s="169"/>
      <c r="J26" s="169"/>
      <c r="K26" s="169"/>
      <c r="L26" s="18"/>
      <c r="M26" s="62"/>
      <c r="O26" s="19"/>
    </row>
    <row r="27" spans="1:16" x14ac:dyDescent="0.25">
      <c r="A27" s="7"/>
      <c r="B27" s="218"/>
      <c r="E27" s="28"/>
      <c r="F27" s="62"/>
      <c r="G27" s="602">
        <f>Variables!$B$6</f>
        <v>2023</v>
      </c>
      <c r="H27" s="602">
        <f>G27+1</f>
        <v>2024</v>
      </c>
      <c r="I27" s="602">
        <f>H27+1</f>
        <v>2025</v>
      </c>
      <c r="J27" s="602" t="str">
        <f>IF(Intro!$G$21="English",Variables!B9,Variables!C9)</f>
        <v>janv-mars 2025</v>
      </c>
      <c r="K27" s="602" t="str">
        <f>IF(Intro!$G$21="English",Variables!B10,Variables!C10)</f>
        <v>janv-mars 2026</v>
      </c>
      <c r="L27" s="88"/>
      <c r="M27" s="62"/>
      <c r="O27" s="19"/>
    </row>
    <row r="28" spans="1:16" x14ac:dyDescent="0.25">
      <c r="A28" s="7"/>
      <c r="B28" s="218"/>
      <c r="E28" s="28"/>
      <c r="F28" s="62"/>
      <c r="G28" s="603"/>
      <c r="H28" s="604"/>
      <c r="I28" s="604"/>
      <c r="J28" s="604"/>
      <c r="K28" s="604"/>
      <c r="L28" s="88"/>
      <c r="M28" s="62"/>
      <c r="O28" s="19"/>
    </row>
    <row r="29" spans="1:16" x14ac:dyDescent="0.25">
      <c r="A29" s="7"/>
      <c r="B29" s="600" t="str">
        <f>IF(Intro!$G$21="English",O29,P29)</f>
        <v>TÔLES EN FEUILLES</v>
      </c>
      <c r="C29" s="601"/>
      <c r="D29" s="601"/>
      <c r="E29" s="601"/>
      <c r="F29" s="601"/>
      <c r="G29" s="601"/>
      <c r="H29" s="601"/>
      <c r="I29" s="601"/>
      <c r="J29" s="601"/>
      <c r="K29" s="601"/>
      <c r="L29" s="88"/>
      <c r="M29" s="62"/>
      <c r="O29" s="205" t="s">
        <v>390</v>
      </c>
      <c r="P29" s="205" t="s">
        <v>391</v>
      </c>
    </row>
    <row r="30" spans="1:16" ht="14.25" customHeight="1" x14ac:dyDescent="0.25">
      <c r="A30" s="7"/>
      <c r="B30" s="591" t="str">
        <f>IF(Intro!$G$21="English",O30,P30)</f>
        <v>Importations au Canada</v>
      </c>
      <c r="C30" s="592"/>
      <c r="D30" s="592"/>
      <c r="E30" s="592"/>
      <c r="F30" s="592"/>
      <c r="G30" s="592"/>
      <c r="H30" s="592"/>
      <c r="I30" s="592"/>
      <c r="J30" s="592"/>
      <c r="K30" s="592"/>
      <c r="L30" s="88"/>
      <c r="M30" s="62"/>
      <c r="O30" s="25" t="s">
        <v>171</v>
      </c>
      <c r="P30" s="211" t="s">
        <v>195</v>
      </c>
    </row>
    <row r="31" spans="1:16" ht="14.25" customHeight="1" x14ac:dyDescent="0.25">
      <c r="A31" s="7"/>
      <c r="B31" s="593" t="str">
        <f>IF(Intro!$G$21="English",O31,P31)</f>
        <v>Marchandises de premier choix</v>
      </c>
      <c r="C31" s="475"/>
      <c r="D31" s="586" t="str">
        <f>IF(Intro!$G$21="English",Variables!B23,Variables!C23)</f>
        <v>tonnes</v>
      </c>
      <c r="E31" s="586"/>
      <c r="F31" s="586"/>
      <c r="G31" s="153"/>
      <c r="H31" s="153"/>
      <c r="I31" s="153"/>
      <c r="J31" s="153"/>
      <c r="K31" s="153"/>
      <c r="L31" s="88"/>
      <c r="M31" s="62"/>
      <c r="O31" s="228" t="s">
        <v>413</v>
      </c>
      <c r="P31" s="211" t="s">
        <v>414</v>
      </c>
    </row>
    <row r="32" spans="1:16" x14ac:dyDescent="0.25">
      <c r="A32" s="7"/>
      <c r="B32" s="593"/>
      <c r="C32" s="475"/>
      <c r="D32" s="586" t="str">
        <f>IF(Intro!$G$21="English",O32,P32)</f>
        <v>valeur d'achat nette rendue (CAD)</v>
      </c>
      <c r="E32" s="586"/>
      <c r="F32" s="586"/>
      <c r="G32" s="153"/>
      <c r="H32" s="153"/>
      <c r="I32" s="153"/>
      <c r="J32" s="153"/>
      <c r="K32" s="153"/>
      <c r="L32" s="88"/>
      <c r="M32" s="62"/>
      <c r="O32" s="86" t="s">
        <v>256</v>
      </c>
      <c r="P32" s="62" t="s">
        <v>257</v>
      </c>
    </row>
    <row r="33" spans="1:16" ht="14.25" customHeight="1" x14ac:dyDescent="0.25">
      <c r="A33" s="7"/>
      <c r="B33" s="593"/>
      <c r="C33" s="475"/>
      <c r="D33" s="586" t="str">
        <f>IF(Intro!$G$21="English","$ / "&amp;Variables!B24,"$ / "&amp;Variables!C24)</f>
        <v>$ / tonne</v>
      </c>
      <c r="E33" s="586"/>
      <c r="F33" s="586"/>
      <c r="G33" s="102" t="str">
        <f>IF(G31=0,"-",G32/G31)</f>
        <v>-</v>
      </c>
      <c r="H33" s="102" t="str">
        <f>IF(H31=0,"-",H32/H31)</f>
        <v>-</v>
      </c>
      <c r="I33" s="102" t="str">
        <f>IF(I31=0,"-",I32/I31)</f>
        <v>-</v>
      </c>
      <c r="J33" s="102" t="str">
        <f>IF(J31=0,"-",J32/J31)</f>
        <v>-</v>
      </c>
      <c r="K33" s="102" t="str">
        <f>IF(K31=0,"-",K32/K31)</f>
        <v>-</v>
      </c>
      <c r="L33" s="88"/>
      <c r="M33" s="62"/>
    </row>
    <row r="34" spans="1:16" ht="14.25" customHeight="1" x14ac:dyDescent="0.25">
      <c r="A34" s="7"/>
      <c r="B34" s="593" t="str">
        <f>IF(Intro!$G$21="English",O34,P34)</f>
        <v>Marchandises de second choix</v>
      </c>
      <c r="C34" s="475"/>
      <c r="D34" s="586" t="str">
        <f>IF(Intro!$G$21="English",Variables!B23,Variables!C23)</f>
        <v>tonnes</v>
      </c>
      <c r="E34" s="586"/>
      <c r="F34" s="586"/>
      <c r="G34" s="153"/>
      <c r="H34" s="153"/>
      <c r="I34" s="153"/>
      <c r="J34" s="153"/>
      <c r="K34" s="153"/>
      <c r="L34" s="88"/>
      <c r="M34" s="62"/>
      <c r="O34" s="228" t="s">
        <v>394</v>
      </c>
      <c r="P34" s="211" t="s">
        <v>427</v>
      </c>
    </row>
    <row r="35" spans="1:16" ht="14.25" customHeight="1" x14ac:dyDescent="0.25">
      <c r="A35" s="7"/>
      <c r="B35" s="593"/>
      <c r="C35" s="475"/>
      <c r="D35" s="586" t="str">
        <f>IF(Intro!$G$21="English",O35,P35)</f>
        <v>valeur d'achat nette rendue (CAD)</v>
      </c>
      <c r="E35" s="586"/>
      <c r="F35" s="586"/>
      <c r="G35" s="153"/>
      <c r="H35" s="153"/>
      <c r="I35" s="153"/>
      <c r="J35" s="153"/>
      <c r="K35" s="153"/>
      <c r="L35" s="88"/>
      <c r="M35" s="62"/>
      <c r="O35" s="86" t="s">
        <v>256</v>
      </c>
      <c r="P35" s="62" t="s">
        <v>257</v>
      </c>
    </row>
    <row r="36" spans="1:16" x14ac:dyDescent="0.25">
      <c r="A36" s="7"/>
      <c r="B36" s="594"/>
      <c r="C36" s="595"/>
      <c r="D36" s="596" t="str">
        <f>IF(Intro!$G$21="English","$ / "&amp;Variables!B24,"$ / "&amp;Variables!C24)</f>
        <v>$ / tonne</v>
      </c>
      <c r="E36" s="596"/>
      <c r="F36" s="596"/>
      <c r="G36" s="227" t="str">
        <f>IF(G34=0,"-",G35/G34)</f>
        <v>-</v>
      </c>
      <c r="H36" s="227" t="str">
        <f>IF(H34=0,"-",H35/H34)</f>
        <v>-</v>
      </c>
      <c r="I36" s="227" t="str">
        <f>IF(I34=0,"-",I35/I34)</f>
        <v>-</v>
      </c>
      <c r="J36" s="227" t="str">
        <f>IF(J34=0,"-",J35/J34)</f>
        <v>-</v>
      </c>
      <c r="K36" s="227" t="str">
        <f>IF(K34=0,"-",K35/K34)</f>
        <v>-</v>
      </c>
      <c r="L36" s="88"/>
      <c r="M36" s="62"/>
    </row>
    <row r="37" spans="1:16" ht="14.25" customHeight="1" x14ac:dyDescent="0.25">
      <c r="A37" s="7"/>
      <c r="B37" s="597" t="str">
        <f>IF(Intro!$G$21="English",O37,P37)</f>
        <v>Total d'importations</v>
      </c>
      <c r="C37" s="598"/>
      <c r="D37" s="599" t="str">
        <f>IF(Intro!$G$21="English",Variables!B23,Variables!C23)</f>
        <v>tonnes</v>
      </c>
      <c r="E37" s="599"/>
      <c r="F37" s="599"/>
      <c r="G37" s="155">
        <f>G31+G34</f>
        <v>0</v>
      </c>
      <c r="H37" s="155">
        <f t="shared" ref="H37:K38" si="0">H31+H34</f>
        <v>0</v>
      </c>
      <c r="I37" s="155">
        <f t="shared" si="0"/>
        <v>0</v>
      </c>
      <c r="J37" s="155">
        <f t="shared" si="0"/>
        <v>0</v>
      </c>
      <c r="K37" s="155">
        <f t="shared" si="0"/>
        <v>0</v>
      </c>
      <c r="L37" s="88"/>
      <c r="M37" s="62"/>
      <c r="O37" s="72" t="s">
        <v>415</v>
      </c>
      <c r="P37" s="72" t="s">
        <v>416</v>
      </c>
    </row>
    <row r="38" spans="1:16" ht="14.25" customHeight="1" x14ac:dyDescent="0.25">
      <c r="A38" s="7"/>
      <c r="B38" s="593"/>
      <c r="C38" s="475"/>
      <c r="D38" s="586" t="str">
        <f>IF(Intro!$G$21="English",O38,P38)</f>
        <v>valeur d'achat nette rendue (CAD)</v>
      </c>
      <c r="E38" s="586"/>
      <c r="F38" s="586"/>
      <c r="G38" s="156">
        <f>G32+G35</f>
        <v>0</v>
      </c>
      <c r="H38" s="156">
        <f t="shared" si="0"/>
        <v>0</v>
      </c>
      <c r="I38" s="156">
        <f t="shared" si="0"/>
        <v>0</v>
      </c>
      <c r="J38" s="156">
        <f t="shared" si="0"/>
        <v>0</v>
      </c>
      <c r="K38" s="156">
        <f t="shared" si="0"/>
        <v>0</v>
      </c>
      <c r="L38" s="88"/>
      <c r="M38" s="62"/>
      <c r="O38" s="86" t="s">
        <v>256</v>
      </c>
      <c r="P38" s="62" t="s">
        <v>257</v>
      </c>
    </row>
    <row r="39" spans="1:16" x14ac:dyDescent="0.25">
      <c r="A39" s="7"/>
      <c r="B39" s="593"/>
      <c r="C39" s="475"/>
      <c r="D39" s="586" t="str">
        <f>IF(Intro!$G$21="English","$ / "&amp;Variables!B24,"$ / "&amp;Variables!C24)</f>
        <v>$ / tonne</v>
      </c>
      <c r="E39" s="586"/>
      <c r="F39" s="586"/>
      <c r="G39" s="102" t="str">
        <f>IF(G37=0,"-",G38/G37)</f>
        <v>-</v>
      </c>
      <c r="H39" s="102" t="str">
        <f>IF(H37=0,"-",H38/H37)</f>
        <v>-</v>
      </c>
      <c r="I39" s="102" t="str">
        <f>IF(I37=0,"-",I38/I37)</f>
        <v>-</v>
      </c>
      <c r="J39" s="102" t="str">
        <f>IF(J37=0,"-",J38/J37)</f>
        <v>-</v>
      </c>
      <c r="K39" s="102" t="str">
        <f>IF(K37=0,"-",K38/K37)</f>
        <v>-</v>
      </c>
      <c r="L39" s="88"/>
      <c r="M39" s="62"/>
    </row>
    <row r="40" spans="1:16" ht="14.25" customHeight="1" x14ac:dyDescent="0.25">
      <c r="A40" s="7"/>
      <c r="B40" s="591" t="str">
        <f>IF(Intro!$G$21="English",O40,P40)</f>
        <v>Ventes des importations au Canada</v>
      </c>
      <c r="C40" s="592"/>
      <c r="D40" s="592"/>
      <c r="E40" s="592"/>
      <c r="F40" s="592"/>
      <c r="G40" s="592"/>
      <c r="H40" s="592"/>
      <c r="I40" s="592"/>
      <c r="J40" s="592"/>
      <c r="K40" s="592"/>
      <c r="L40" s="120"/>
      <c r="M40" s="62"/>
      <c r="O40" s="228" t="s">
        <v>392</v>
      </c>
      <c r="P40" s="211" t="s">
        <v>393</v>
      </c>
    </row>
    <row r="41" spans="1:16" ht="14.25" customHeight="1" x14ac:dyDescent="0.25">
      <c r="A41" s="7"/>
      <c r="B41" s="579" t="str">
        <f>IF(Intro!$G$21="English",O41,P41)</f>
        <v>Marchandises de premier choix</v>
      </c>
      <c r="C41" s="580"/>
      <c r="D41" s="580"/>
      <c r="E41" s="580"/>
      <c r="F41" s="580"/>
      <c r="G41" s="580"/>
      <c r="H41" s="580"/>
      <c r="I41" s="580"/>
      <c r="J41" s="580"/>
      <c r="K41" s="580"/>
      <c r="L41" s="120"/>
      <c r="M41" s="62"/>
      <c r="O41" s="228" t="s">
        <v>413</v>
      </c>
      <c r="P41" s="211" t="s">
        <v>414</v>
      </c>
    </row>
    <row r="42" spans="1:16" x14ac:dyDescent="0.25">
      <c r="A42" s="7"/>
      <c r="B42" s="513" t="str">
        <f>IF(Intro!$G$21="English",O43,P43)</f>
        <v>Ventes aux distributeurs - centres de service au Canada</v>
      </c>
      <c r="C42" s="483"/>
      <c r="D42" s="586" t="str">
        <f>D31</f>
        <v>tonnes</v>
      </c>
      <c r="E42" s="586"/>
      <c r="F42" s="586"/>
      <c r="G42" s="153"/>
      <c r="H42" s="153"/>
      <c r="I42" s="153"/>
      <c r="J42" s="153"/>
      <c r="K42" s="153"/>
      <c r="L42" s="120"/>
      <c r="M42" s="62"/>
    </row>
    <row r="43" spans="1:16" x14ac:dyDescent="0.25">
      <c r="A43" s="7"/>
      <c r="B43" s="513"/>
      <c r="C43" s="483"/>
      <c r="D43" s="586" t="str">
        <f>IF(Intro!$G$21="English",O44,P44)</f>
        <v>valeur de vente nette rendue (CAD)</v>
      </c>
      <c r="E43" s="586"/>
      <c r="F43" s="586"/>
      <c r="G43" s="153"/>
      <c r="H43" s="153"/>
      <c r="I43" s="153"/>
      <c r="J43" s="153"/>
      <c r="K43" s="153"/>
      <c r="L43" s="120"/>
      <c r="M43" s="62"/>
      <c r="O43" s="49" t="str">
        <f>"Sales to "&amp;Variables!$B$26&amp;" in Canada"</f>
        <v>Sales to distributors - service centres in Canada</v>
      </c>
      <c r="P43" s="49" t="str">
        <f>"Ventes aux "&amp;Variables!$C$26&amp;" au Canada"</f>
        <v>Ventes aux distributeurs - centres de service au Canada</v>
      </c>
    </row>
    <row r="44" spans="1:16" ht="15" thickBot="1" x14ac:dyDescent="0.3">
      <c r="A44" s="7"/>
      <c r="B44" s="584"/>
      <c r="C44" s="585"/>
      <c r="D44" s="587" t="str">
        <f>D33</f>
        <v>$ / tonne</v>
      </c>
      <c r="E44" s="587"/>
      <c r="F44" s="587"/>
      <c r="G44" s="103" t="str">
        <f>IF(G42=0,"-",G43/G42)</f>
        <v>-</v>
      </c>
      <c r="H44" s="103" t="str">
        <f>IF(H42=0,"-",H43/H42)</f>
        <v>-</v>
      </c>
      <c r="I44" s="103" t="str">
        <f>IF(I42=0,"-",I43/I42)</f>
        <v>-</v>
      </c>
      <c r="J44" s="103" t="str">
        <f>IF(J42=0,"-",J43/J42)</f>
        <v>-</v>
      </c>
      <c r="K44" s="103" t="str">
        <f>IF(K42=0,"-",K43/K42)</f>
        <v>-</v>
      </c>
      <c r="L44" s="120"/>
      <c r="M44" s="62"/>
      <c r="O44" s="86" t="s">
        <v>320</v>
      </c>
      <c r="P44" s="62" t="s">
        <v>299</v>
      </c>
    </row>
    <row r="45" spans="1:16" x14ac:dyDescent="0.25">
      <c r="A45" s="7"/>
      <c r="B45" s="588" t="str">
        <f>IF(Intro!$G$21="English",O45,P45)</f>
        <v>Ventes aux utilisateurs finals au Canada</v>
      </c>
      <c r="C45" s="589"/>
      <c r="D45" s="590" t="str">
        <f>D31</f>
        <v>tonnes</v>
      </c>
      <c r="E45" s="590"/>
      <c r="F45" s="590"/>
      <c r="G45" s="154"/>
      <c r="H45" s="154"/>
      <c r="I45" s="154"/>
      <c r="J45" s="154"/>
      <c r="K45" s="154"/>
      <c r="L45" s="120"/>
      <c r="M45" s="62"/>
      <c r="O45" s="49" t="str">
        <f>"Sales to "&amp;Variables!$B$27&amp;" in Canada"</f>
        <v>Sales to end users in Canada</v>
      </c>
      <c r="P45" s="49" t="str">
        <f>"Ventes aux "&amp;Variables!$C$27&amp;" au Canada"</f>
        <v>Ventes aux utilisateurs finals au Canada</v>
      </c>
    </row>
    <row r="46" spans="1:16" x14ac:dyDescent="0.25">
      <c r="A46" s="7"/>
      <c r="B46" s="513"/>
      <c r="C46" s="483"/>
      <c r="D46" s="586" t="str">
        <f>D43</f>
        <v>valeur de vente nette rendue (CAD)</v>
      </c>
      <c r="E46" s="586"/>
      <c r="F46" s="586"/>
      <c r="G46" s="153"/>
      <c r="H46" s="153"/>
      <c r="I46" s="153"/>
      <c r="J46" s="153"/>
      <c r="K46" s="153"/>
      <c r="L46" s="120"/>
      <c r="M46" s="62"/>
      <c r="O46" s="49"/>
      <c r="P46" s="49"/>
    </row>
    <row r="47" spans="1:16" ht="15" thickBot="1" x14ac:dyDescent="0.3">
      <c r="A47" s="7"/>
      <c r="B47" s="584"/>
      <c r="C47" s="585"/>
      <c r="D47" s="587" t="str">
        <f>D33</f>
        <v>$ / tonne</v>
      </c>
      <c r="E47" s="587"/>
      <c r="F47" s="587"/>
      <c r="G47" s="103" t="str">
        <f>IF(G45=0,"-",G46/G45)</f>
        <v>-</v>
      </c>
      <c r="H47" s="103" t="str">
        <f>IF(H45=0,"-",H46/H45)</f>
        <v>-</v>
      </c>
      <c r="I47" s="103" t="str">
        <f>IF(I45=0,"-",I46/I45)</f>
        <v>-</v>
      </c>
      <c r="J47" s="103" t="str">
        <f>IF(J45=0,"-",J46/J45)</f>
        <v>-</v>
      </c>
      <c r="K47" s="103" t="str">
        <f>IF(K45=0,"-",K46/K45)</f>
        <v>-</v>
      </c>
      <c r="L47" s="120"/>
      <c r="M47" s="62"/>
      <c r="O47" s="45"/>
      <c r="P47" s="49"/>
    </row>
    <row r="48" spans="1:16" x14ac:dyDescent="0.25">
      <c r="A48" s="7"/>
      <c r="B48" s="579" t="str">
        <f>IF(Intro!$G$21="English",O48,P48)</f>
        <v>Marchandises de second choix</v>
      </c>
      <c r="C48" s="580"/>
      <c r="D48" s="580"/>
      <c r="E48" s="580"/>
      <c r="F48" s="580"/>
      <c r="G48" s="580"/>
      <c r="H48" s="580"/>
      <c r="I48" s="580"/>
      <c r="J48" s="580"/>
      <c r="K48" s="580"/>
      <c r="L48" s="120"/>
      <c r="M48" s="62"/>
      <c r="O48" s="228" t="s">
        <v>394</v>
      </c>
      <c r="P48" s="211" t="s">
        <v>427</v>
      </c>
    </row>
    <row r="49" spans="1:16" x14ac:dyDescent="0.25">
      <c r="A49" s="7"/>
      <c r="B49" s="513" t="str">
        <f>IF(Intro!$G$21="English",O49,P49)</f>
        <v>Ventes aux distributeurs - centres de service au Canada</v>
      </c>
      <c r="C49" s="483"/>
      <c r="D49" s="586" t="str">
        <f>D42</f>
        <v>tonnes</v>
      </c>
      <c r="E49" s="586"/>
      <c r="F49" s="586"/>
      <c r="G49" s="153"/>
      <c r="H49" s="153"/>
      <c r="I49" s="153"/>
      <c r="J49" s="153"/>
      <c r="K49" s="153"/>
      <c r="L49" s="120"/>
      <c r="M49" s="62"/>
      <c r="O49" s="49" t="str">
        <f>"Sales to "&amp;Variables!$B$26&amp;" in Canada"</f>
        <v>Sales to distributors - service centres in Canada</v>
      </c>
      <c r="P49" s="49" t="str">
        <f>"Ventes aux "&amp;Variables!$C$26&amp;" au Canada"</f>
        <v>Ventes aux distributeurs - centres de service au Canada</v>
      </c>
    </row>
    <row r="50" spans="1:16" x14ac:dyDescent="0.25">
      <c r="A50" s="7"/>
      <c r="B50" s="513"/>
      <c r="C50" s="483"/>
      <c r="D50" s="586" t="str">
        <f>IF(Intro!$G$21="English",O50,P50)</f>
        <v>valeur de vente nette rendue (CAD)</v>
      </c>
      <c r="E50" s="586"/>
      <c r="F50" s="586"/>
      <c r="G50" s="153"/>
      <c r="H50" s="153"/>
      <c r="I50" s="153"/>
      <c r="J50" s="153"/>
      <c r="K50" s="153"/>
      <c r="L50" s="120"/>
      <c r="M50" s="62"/>
      <c r="O50" s="86" t="s">
        <v>320</v>
      </c>
      <c r="P50" s="62" t="s">
        <v>299</v>
      </c>
    </row>
    <row r="51" spans="1:16" ht="15" thickBot="1" x14ac:dyDescent="0.3">
      <c r="A51" s="7"/>
      <c r="B51" s="584"/>
      <c r="C51" s="585"/>
      <c r="D51" s="587" t="str">
        <f>D47</f>
        <v>$ / tonne</v>
      </c>
      <c r="E51" s="587"/>
      <c r="F51" s="587"/>
      <c r="G51" s="103" t="str">
        <f>IF(G49=0,"-",G50/G49)</f>
        <v>-</v>
      </c>
      <c r="H51" s="103" t="str">
        <f>IF(H49=0,"-",H50/H49)</f>
        <v>-</v>
      </c>
      <c r="I51" s="103" t="str">
        <f>IF(I49=0,"-",I50/I49)</f>
        <v>-</v>
      </c>
      <c r="J51" s="103" t="str">
        <f>IF(J49=0,"-",J50/J49)</f>
        <v>-</v>
      </c>
      <c r="K51" s="103" t="str">
        <f>IF(K49=0,"-",K50/K49)</f>
        <v>-</v>
      </c>
      <c r="L51" s="120"/>
      <c r="M51" s="62"/>
      <c r="O51" s="45"/>
      <c r="P51" s="49"/>
    </row>
    <row r="52" spans="1:16" x14ac:dyDescent="0.25">
      <c r="A52" s="7"/>
      <c r="B52" s="588" t="str">
        <f>IF(Intro!$G$21="English",O52,P52)</f>
        <v>Ventes aux utilisateurs finals au Canada</v>
      </c>
      <c r="C52" s="589"/>
      <c r="D52" s="590" t="str">
        <f>D49</f>
        <v>tonnes</v>
      </c>
      <c r="E52" s="590"/>
      <c r="F52" s="590"/>
      <c r="G52" s="154"/>
      <c r="H52" s="154"/>
      <c r="I52" s="154"/>
      <c r="J52" s="154"/>
      <c r="K52" s="154"/>
      <c r="L52" s="120"/>
      <c r="M52" s="62"/>
      <c r="O52" s="49" t="str">
        <f>"Sales to "&amp;Variables!$B$27&amp;" in Canada"</f>
        <v>Sales to end users in Canada</v>
      </c>
      <c r="P52" s="49" t="str">
        <f>"Ventes aux "&amp;Variables!$C$27&amp;" au Canada"</f>
        <v>Ventes aux utilisateurs finals au Canada</v>
      </c>
    </row>
    <row r="53" spans="1:16" x14ac:dyDescent="0.25">
      <c r="A53" s="7"/>
      <c r="B53" s="513"/>
      <c r="C53" s="483"/>
      <c r="D53" s="586" t="str">
        <f>D50</f>
        <v>valeur de vente nette rendue (CAD)</v>
      </c>
      <c r="E53" s="586"/>
      <c r="F53" s="586"/>
      <c r="G53" s="153"/>
      <c r="H53" s="153"/>
      <c r="I53" s="153"/>
      <c r="J53" s="153"/>
      <c r="K53" s="153"/>
      <c r="L53" s="120"/>
      <c r="M53" s="62"/>
      <c r="O53" s="45"/>
      <c r="P53" s="49"/>
    </row>
    <row r="54" spans="1:16" ht="15" thickBot="1" x14ac:dyDescent="0.3">
      <c r="A54" s="7"/>
      <c r="B54" s="584"/>
      <c r="C54" s="585"/>
      <c r="D54" s="587" t="str">
        <f>D47</f>
        <v>$ / tonne</v>
      </c>
      <c r="E54" s="587"/>
      <c r="F54" s="587"/>
      <c r="G54" s="103" t="str">
        <f>IF(G52=0,"-",G53/G52)</f>
        <v>-</v>
      </c>
      <c r="H54" s="103" t="str">
        <f>IF(H52=0,"-",H53/H52)</f>
        <v>-</v>
      </c>
      <c r="I54" s="103" t="str">
        <f>IF(I52=0,"-",I53/I52)</f>
        <v>-</v>
      </c>
      <c r="J54" s="103" t="str">
        <f>IF(J52=0,"-",J53/J52)</f>
        <v>-</v>
      </c>
      <c r="K54" s="103" t="str">
        <f>IF(K52=0,"-",K53/K52)</f>
        <v>-</v>
      </c>
      <c r="L54" s="120"/>
      <c r="M54" s="62"/>
      <c r="O54" s="45"/>
      <c r="P54" s="49"/>
    </row>
    <row r="55" spans="1:16" x14ac:dyDescent="0.25">
      <c r="A55" s="7"/>
      <c r="B55" s="579" t="str">
        <f>IF(Intro!$G$21="English",O55,P55)</f>
        <v>Ventes totales des importations des tôles en feuilles au Canada</v>
      </c>
      <c r="C55" s="580"/>
      <c r="D55" s="580"/>
      <c r="E55" s="580"/>
      <c r="F55" s="580"/>
      <c r="G55" s="580"/>
      <c r="H55" s="580"/>
      <c r="I55" s="580"/>
      <c r="J55" s="580"/>
      <c r="K55" s="580"/>
      <c r="L55" s="120"/>
      <c r="M55" s="62"/>
      <c r="O55" s="228" t="s">
        <v>395</v>
      </c>
      <c r="P55" s="211" t="s">
        <v>396</v>
      </c>
    </row>
    <row r="56" spans="1:16" x14ac:dyDescent="0.25">
      <c r="A56" s="7"/>
      <c r="B56" s="479" t="str">
        <f>IF(Intro!$G$21="English",O56,P56)</f>
        <v>Ventes totales d'importations au Canada</v>
      </c>
      <c r="C56" s="480"/>
      <c r="D56" s="581" t="str">
        <f>D31</f>
        <v>tonnes</v>
      </c>
      <c r="E56" s="581"/>
      <c r="F56" s="581"/>
      <c r="G56" s="155">
        <f>G42+G45+G49+G52</f>
        <v>0</v>
      </c>
      <c r="H56" s="155">
        <f t="shared" ref="H56:K57" si="1">H42+H45+H49+H52</f>
        <v>0</v>
      </c>
      <c r="I56" s="155">
        <f t="shared" si="1"/>
        <v>0</v>
      </c>
      <c r="J56" s="155">
        <f t="shared" si="1"/>
        <v>0</v>
      </c>
      <c r="K56" s="155">
        <f t="shared" si="1"/>
        <v>0</v>
      </c>
      <c r="L56" s="120"/>
      <c r="M56" s="62"/>
      <c r="O56" s="72" t="s">
        <v>267</v>
      </c>
      <c r="P56" s="72" t="s">
        <v>268</v>
      </c>
    </row>
    <row r="57" spans="1:16" x14ac:dyDescent="0.25">
      <c r="A57" s="7"/>
      <c r="B57" s="471"/>
      <c r="C57" s="472"/>
      <c r="D57" s="582" t="str">
        <f>D46</f>
        <v>valeur de vente nette rendue (CAD)</v>
      </c>
      <c r="E57" s="582"/>
      <c r="F57" s="582"/>
      <c r="G57" s="156">
        <f>G43+G46+G50+G53</f>
        <v>0</v>
      </c>
      <c r="H57" s="156">
        <f t="shared" si="1"/>
        <v>0</v>
      </c>
      <c r="I57" s="156">
        <f t="shared" si="1"/>
        <v>0</v>
      </c>
      <c r="J57" s="156">
        <f t="shared" si="1"/>
        <v>0</v>
      </c>
      <c r="K57" s="156">
        <f t="shared" si="1"/>
        <v>0</v>
      </c>
      <c r="L57" s="120"/>
      <c r="M57" s="62"/>
    </row>
    <row r="58" spans="1:16" x14ac:dyDescent="0.25">
      <c r="A58" s="7"/>
      <c r="B58" s="471"/>
      <c r="C58" s="472"/>
      <c r="D58" s="583" t="str">
        <f>D33</f>
        <v>$ / tonne</v>
      </c>
      <c r="E58" s="583"/>
      <c r="F58" s="583"/>
      <c r="G58" s="102" t="str">
        <f>IF(G56=0,"-",G57/G56)</f>
        <v>-</v>
      </c>
      <c r="H58" s="102" t="str">
        <f t="shared" ref="H58:K58" si="2">IF(H56=0,"-",H57/H56)</f>
        <v>-</v>
      </c>
      <c r="I58" s="102" t="str">
        <f t="shared" si="2"/>
        <v>-</v>
      </c>
      <c r="J58" s="102" t="str">
        <f t="shared" si="2"/>
        <v>-</v>
      </c>
      <c r="K58" s="102" t="str">
        <f t="shared" si="2"/>
        <v>-</v>
      </c>
      <c r="L58" s="120"/>
      <c r="M58" s="62"/>
    </row>
    <row r="59" spans="1:16" x14ac:dyDescent="0.25">
      <c r="A59" s="7"/>
      <c r="B59" s="229"/>
      <c r="C59" s="230"/>
      <c r="D59" s="231"/>
      <c r="E59" s="231"/>
      <c r="F59" s="232"/>
      <c r="G59" s="232"/>
      <c r="H59" s="232"/>
      <c r="I59" s="232"/>
      <c r="J59" s="232"/>
      <c r="K59" s="233"/>
      <c r="L59" s="120"/>
      <c r="M59" s="62"/>
      <c r="O59" s="9"/>
      <c r="P59" s="9"/>
    </row>
    <row r="60" spans="1:16" x14ac:dyDescent="0.25">
      <c r="A60" s="7"/>
      <c r="B60" s="218"/>
      <c r="E60" s="28"/>
      <c r="F60" s="62"/>
      <c r="G60" s="602">
        <f>Variables!$B$6</f>
        <v>2023</v>
      </c>
      <c r="H60" s="602">
        <f>G60+1</f>
        <v>2024</v>
      </c>
      <c r="I60" s="602">
        <f>H60+1</f>
        <v>2025</v>
      </c>
      <c r="J60" s="602" t="str">
        <f>IF(Intro!$G$21="English",Variables!B9,Variables!C9)</f>
        <v>janv-mars 2025</v>
      </c>
      <c r="K60" s="602" t="str">
        <f>IF(Intro!$G$21="English",Variables!B10,Variables!C10)</f>
        <v>janv-mars 2026</v>
      </c>
      <c r="L60" s="120"/>
      <c r="M60" s="62"/>
      <c r="O60" s="9"/>
      <c r="P60" s="9"/>
    </row>
    <row r="61" spans="1:16" x14ac:dyDescent="0.25">
      <c r="A61" s="7"/>
      <c r="B61" s="218"/>
      <c r="E61" s="28"/>
      <c r="F61" s="62"/>
      <c r="G61" s="603"/>
      <c r="H61" s="604"/>
      <c r="I61" s="604"/>
      <c r="J61" s="604"/>
      <c r="K61" s="604"/>
      <c r="L61" s="120"/>
      <c r="M61" s="62"/>
      <c r="O61" s="9"/>
      <c r="P61" s="9"/>
    </row>
    <row r="62" spans="1:16" x14ac:dyDescent="0.25">
      <c r="A62" s="7"/>
      <c r="B62" s="600" t="str">
        <f>IF(Intro!$G$21="English",O62,P62)</f>
        <v>TÔLES COUPÉES À LONGUEUR À PARTIR DE BOBINES</v>
      </c>
      <c r="C62" s="601"/>
      <c r="D62" s="601"/>
      <c r="E62" s="601"/>
      <c r="F62" s="601"/>
      <c r="G62" s="601"/>
      <c r="H62" s="601"/>
      <c r="I62" s="601"/>
      <c r="J62" s="601"/>
      <c r="K62" s="601"/>
      <c r="L62" s="120"/>
      <c r="M62" s="62"/>
      <c r="O62" s="19" t="s">
        <v>397</v>
      </c>
      <c r="P62" s="62" t="s">
        <v>398</v>
      </c>
    </row>
    <row r="63" spans="1:16" x14ac:dyDescent="0.25">
      <c r="A63" s="7"/>
      <c r="B63" s="591" t="str">
        <f>IF(Intro!$G$21="English",O63,P63)</f>
        <v>Importations au Canada</v>
      </c>
      <c r="C63" s="592"/>
      <c r="D63" s="592"/>
      <c r="E63" s="592"/>
      <c r="F63" s="592"/>
      <c r="G63" s="592"/>
      <c r="H63" s="592"/>
      <c r="I63" s="592"/>
      <c r="J63" s="592"/>
      <c r="K63" s="592"/>
      <c r="L63" s="120"/>
      <c r="M63" s="62"/>
      <c r="O63" s="25" t="s">
        <v>171</v>
      </c>
      <c r="P63" s="211" t="s">
        <v>195</v>
      </c>
    </row>
    <row r="64" spans="1:16" x14ac:dyDescent="0.25">
      <c r="A64" s="7"/>
      <c r="B64" s="593" t="str">
        <f>IF(Intro!$G$21="English",O64,P64)</f>
        <v>Marchandises de premier choix</v>
      </c>
      <c r="C64" s="475"/>
      <c r="D64" s="586" t="str">
        <f>D56</f>
        <v>tonnes</v>
      </c>
      <c r="E64" s="586"/>
      <c r="F64" s="586"/>
      <c r="G64" s="153"/>
      <c r="H64" s="153"/>
      <c r="I64" s="153"/>
      <c r="J64" s="153"/>
      <c r="K64" s="153"/>
      <c r="L64" s="120"/>
      <c r="M64" s="62"/>
      <c r="O64" s="228" t="s">
        <v>413</v>
      </c>
      <c r="P64" s="211" t="s">
        <v>414</v>
      </c>
    </row>
    <row r="65" spans="1:16" x14ac:dyDescent="0.25">
      <c r="A65" s="7"/>
      <c r="B65" s="593"/>
      <c r="C65" s="475"/>
      <c r="D65" s="586" t="str">
        <f>IF(Intro!$G$21="English",O65,P65)</f>
        <v>valeur d'achat nette rendue (CAD)</v>
      </c>
      <c r="E65" s="586"/>
      <c r="F65" s="586"/>
      <c r="G65" s="153"/>
      <c r="H65" s="153"/>
      <c r="I65" s="153"/>
      <c r="J65" s="153"/>
      <c r="K65" s="153"/>
      <c r="L65" s="120"/>
      <c r="M65" s="62"/>
      <c r="O65" s="86" t="s">
        <v>256</v>
      </c>
      <c r="P65" s="62" t="s">
        <v>257</v>
      </c>
    </row>
    <row r="66" spans="1:16" x14ac:dyDescent="0.25">
      <c r="A66" s="7"/>
      <c r="B66" s="593"/>
      <c r="C66" s="475"/>
      <c r="D66" s="586" t="str">
        <f>IF(Intro!$G$21="English","$ / "&amp;Variables!B24,"$ / "&amp;Variables!C24)</f>
        <v>$ / tonne</v>
      </c>
      <c r="E66" s="586"/>
      <c r="F66" s="586"/>
      <c r="G66" s="102" t="str">
        <f>IF(G64=0,"-",G65/G64)</f>
        <v>-</v>
      </c>
      <c r="H66" s="102" t="str">
        <f>IF(H64=0,"-",H65/H64)</f>
        <v>-</v>
      </c>
      <c r="I66" s="102" t="str">
        <f>IF(I64=0,"-",I65/I64)</f>
        <v>-</v>
      </c>
      <c r="J66" s="102" t="str">
        <f>IF(J64=0,"-",J65/J64)</f>
        <v>-</v>
      </c>
      <c r="K66" s="102" t="str">
        <f>IF(K64=0,"-",K65/K64)</f>
        <v>-</v>
      </c>
      <c r="L66" s="120"/>
      <c r="M66" s="62"/>
      <c r="O66" s="9"/>
      <c r="P66" s="9"/>
    </row>
    <row r="67" spans="1:16" x14ac:dyDescent="0.25">
      <c r="A67" s="7"/>
      <c r="B67" s="593" t="str">
        <f>IF(Intro!$G$21="English",O67,P67)</f>
        <v>Marchandises de second choix</v>
      </c>
      <c r="C67" s="475"/>
      <c r="D67" s="586" t="str">
        <f>D64</f>
        <v>tonnes</v>
      </c>
      <c r="E67" s="586"/>
      <c r="F67" s="586"/>
      <c r="G67" s="153"/>
      <c r="H67" s="153"/>
      <c r="I67" s="153"/>
      <c r="J67" s="153"/>
      <c r="K67" s="153"/>
      <c r="L67" s="120"/>
      <c r="M67" s="62"/>
      <c r="O67" s="228" t="s">
        <v>394</v>
      </c>
      <c r="P67" s="211" t="s">
        <v>427</v>
      </c>
    </row>
    <row r="68" spans="1:16" x14ac:dyDescent="0.25">
      <c r="A68" s="7"/>
      <c r="B68" s="593"/>
      <c r="C68" s="475"/>
      <c r="D68" s="586" t="str">
        <f>IF(Intro!$G$21="English",O68,P68)</f>
        <v>valeur d'achat nette rendue (CAD)</v>
      </c>
      <c r="E68" s="586"/>
      <c r="F68" s="586"/>
      <c r="G68" s="153"/>
      <c r="H68" s="153"/>
      <c r="I68" s="153"/>
      <c r="J68" s="153"/>
      <c r="K68" s="153"/>
      <c r="L68" s="120"/>
      <c r="M68" s="62"/>
      <c r="O68" s="86" t="s">
        <v>256</v>
      </c>
      <c r="P68" s="62" t="s">
        <v>257</v>
      </c>
    </row>
    <row r="69" spans="1:16" x14ac:dyDescent="0.25">
      <c r="A69" s="7"/>
      <c r="B69" s="594"/>
      <c r="C69" s="595"/>
      <c r="D69" s="596" t="str">
        <f>IF(Intro!$G$21="English","$ / "&amp;Variables!B24,"$ / "&amp;Variables!C24)</f>
        <v>$ / tonne</v>
      </c>
      <c r="E69" s="596"/>
      <c r="F69" s="596"/>
      <c r="G69" s="227" t="str">
        <f>IF(G67=0,"-",G68/G67)</f>
        <v>-</v>
      </c>
      <c r="H69" s="227" t="str">
        <f>IF(H67=0,"-",H68/H67)</f>
        <v>-</v>
      </c>
      <c r="I69" s="227" t="str">
        <f>IF(I67=0,"-",I68/I67)</f>
        <v>-</v>
      </c>
      <c r="J69" s="227" t="str">
        <f>IF(J67=0,"-",J68/J67)</f>
        <v>-</v>
      </c>
      <c r="K69" s="227" t="str">
        <f>IF(K67=0,"-",K68/K67)</f>
        <v>-</v>
      </c>
      <c r="L69" s="120"/>
      <c r="M69" s="62"/>
      <c r="O69" s="9"/>
      <c r="P69" s="9"/>
    </row>
    <row r="70" spans="1:16" x14ac:dyDescent="0.25">
      <c r="A70" s="7"/>
      <c r="B70" s="597" t="str">
        <f>IF(Intro!$G$21="English",O70,P70)</f>
        <v>Total d'importations</v>
      </c>
      <c r="C70" s="598"/>
      <c r="D70" s="599" t="str">
        <f>D67</f>
        <v>tonnes</v>
      </c>
      <c r="E70" s="599"/>
      <c r="F70" s="599"/>
      <c r="G70" s="155">
        <f>G64+G67</f>
        <v>0</v>
      </c>
      <c r="H70" s="155">
        <f t="shared" ref="H70:K71" si="3">H64+H67</f>
        <v>0</v>
      </c>
      <c r="I70" s="155">
        <f t="shared" si="3"/>
        <v>0</v>
      </c>
      <c r="J70" s="155">
        <f t="shared" si="3"/>
        <v>0</v>
      </c>
      <c r="K70" s="155">
        <f t="shared" si="3"/>
        <v>0</v>
      </c>
      <c r="L70" s="120"/>
      <c r="M70" s="62"/>
      <c r="O70" s="72" t="s">
        <v>415</v>
      </c>
      <c r="P70" s="72" t="s">
        <v>416</v>
      </c>
    </row>
    <row r="71" spans="1:16" x14ac:dyDescent="0.25">
      <c r="A71" s="7"/>
      <c r="B71" s="593"/>
      <c r="C71" s="475"/>
      <c r="D71" s="586" t="str">
        <f>IF(Intro!$G$21="English",O71,P71)</f>
        <v>valeur d'achat nette rendue (CAD)</v>
      </c>
      <c r="E71" s="586"/>
      <c r="F71" s="586"/>
      <c r="G71" s="156">
        <f>G65+G68</f>
        <v>0</v>
      </c>
      <c r="H71" s="156">
        <f t="shared" si="3"/>
        <v>0</v>
      </c>
      <c r="I71" s="156">
        <f t="shared" si="3"/>
        <v>0</v>
      </c>
      <c r="J71" s="156">
        <f t="shared" si="3"/>
        <v>0</v>
      </c>
      <c r="K71" s="156">
        <f t="shared" si="3"/>
        <v>0</v>
      </c>
      <c r="L71" s="120"/>
      <c r="M71" s="62"/>
      <c r="O71" s="86" t="s">
        <v>256</v>
      </c>
      <c r="P71" s="62" t="s">
        <v>257</v>
      </c>
    </row>
    <row r="72" spans="1:16" x14ac:dyDescent="0.25">
      <c r="A72" s="7"/>
      <c r="B72" s="593"/>
      <c r="C72" s="475"/>
      <c r="D72" s="586" t="str">
        <f>IF(Intro!$G$21="English","$ / "&amp;Variables!B24,"$ / "&amp;Variables!C24)</f>
        <v>$ / tonne</v>
      </c>
      <c r="E72" s="586"/>
      <c r="F72" s="586"/>
      <c r="G72" s="102" t="str">
        <f>IF(G70=0,"-",G71/G70)</f>
        <v>-</v>
      </c>
      <c r="H72" s="102" t="str">
        <f>IF(H70=0,"-",H71/H70)</f>
        <v>-</v>
      </c>
      <c r="I72" s="102" t="str">
        <f>IF(I70=0,"-",I71/I70)</f>
        <v>-</v>
      </c>
      <c r="J72" s="102" t="str">
        <f>IF(J70=0,"-",J71/J70)</f>
        <v>-</v>
      </c>
      <c r="K72" s="102" t="str">
        <f>IF(K70=0,"-",K71/K70)</f>
        <v>-</v>
      </c>
      <c r="L72" s="120"/>
      <c r="M72" s="62"/>
      <c r="O72" s="9"/>
      <c r="P72" s="9"/>
    </row>
    <row r="73" spans="1:16" x14ac:dyDescent="0.25">
      <c r="A73" s="7"/>
      <c r="B73" s="591" t="str">
        <f>IF(Intro!$G$21="English",O73,P73)</f>
        <v>Ventes des importations au Canada</v>
      </c>
      <c r="C73" s="592"/>
      <c r="D73" s="592"/>
      <c r="E73" s="592"/>
      <c r="F73" s="592"/>
      <c r="G73" s="592"/>
      <c r="H73" s="592"/>
      <c r="I73" s="592"/>
      <c r="J73" s="592"/>
      <c r="K73" s="592"/>
      <c r="L73" s="120"/>
      <c r="M73" s="62"/>
      <c r="O73" s="228" t="s">
        <v>392</v>
      </c>
      <c r="P73" s="211" t="s">
        <v>393</v>
      </c>
    </row>
    <row r="74" spans="1:16" x14ac:dyDescent="0.25">
      <c r="A74" s="7"/>
      <c r="B74" s="579" t="str">
        <f>IF(Intro!$G$21="English",O74,P74)</f>
        <v>Marchandises de premier choix</v>
      </c>
      <c r="C74" s="580"/>
      <c r="D74" s="580"/>
      <c r="E74" s="580"/>
      <c r="F74" s="580"/>
      <c r="G74" s="580"/>
      <c r="H74" s="580"/>
      <c r="I74" s="580"/>
      <c r="J74" s="580"/>
      <c r="K74" s="580"/>
      <c r="L74" s="120"/>
      <c r="M74" s="62"/>
      <c r="O74" s="228" t="s">
        <v>413</v>
      </c>
      <c r="P74" s="211" t="s">
        <v>414</v>
      </c>
    </row>
    <row r="75" spans="1:16" x14ac:dyDescent="0.25">
      <c r="A75" s="7"/>
      <c r="B75" s="513" t="str">
        <f>IF(Intro!$G$21="English",O75,P75)</f>
        <v>Ventes aux distributeurs - centres de service au Canada</v>
      </c>
      <c r="C75" s="483"/>
      <c r="D75" s="586" t="str">
        <f>D64</f>
        <v>tonnes</v>
      </c>
      <c r="E75" s="586"/>
      <c r="F75" s="586"/>
      <c r="G75" s="153"/>
      <c r="H75" s="153"/>
      <c r="I75" s="153"/>
      <c r="J75" s="153"/>
      <c r="K75" s="153"/>
      <c r="L75" s="120"/>
      <c r="M75" s="62"/>
      <c r="O75" s="49" t="str">
        <f>"Sales to "&amp;Variables!$B$26&amp;" in Canada"</f>
        <v>Sales to distributors - service centres in Canada</v>
      </c>
      <c r="P75" s="49" t="str">
        <f>"Ventes aux "&amp;Variables!$C$26&amp;" au Canada"</f>
        <v>Ventes aux distributeurs - centres de service au Canada</v>
      </c>
    </row>
    <row r="76" spans="1:16" x14ac:dyDescent="0.25">
      <c r="A76" s="7"/>
      <c r="B76" s="513"/>
      <c r="C76" s="483"/>
      <c r="D76" s="586" t="str">
        <f>IF(Intro!$G$21="English",O76,P76)</f>
        <v>valeur de vente nette rendue (CAD)</v>
      </c>
      <c r="E76" s="586"/>
      <c r="F76" s="586"/>
      <c r="G76" s="153"/>
      <c r="H76" s="153"/>
      <c r="I76" s="153"/>
      <c r="J76" s="153"/>
      <c r="K76" s="153"/>
      <c r="L76" s="120"/>
      <c r="M76" s="62"/>
      <c r="O76" s="86" t="s">
        <v>320</v>
      </c>
      <c r="P76" s="62" t="s">
        <v>299</v>
      </c>
    </row>
    <row r="77" spans="1:16" ht="15" thickBot="1" x14ac:dyDescent="0.3">
      <c r="A77" s="7"/>
      <c r="B77" s="584"/>
      <c r="C77" s="585"/>
      <c r="D77" s="587" t="str">
        <f>D66</f>
        <v>$ / tonne</v>
      </c>
      <c r="E77" s="587"/>
      <c r="F77" s="587"/>
      <c r="G77" s="103" t="str">
        <f>IF(G75=0,"-",G76/G75)</f>
        <v>-</v>
      </c>
      <c r="H77" s="103" t="str">
        <f>IF(H75=0,"-",H76/H75)</f>
        <v>-</v>
      </c>
      <c r="I77" s="103" t="str">
        <f>IF(I75=0,"-",I76/I75)</f>
        <v>-</v>
      </c>
      <c r="J77" s="103" t="str">
        <f>IF(J75=0,"-",J76/J75)</f>
        <v>-</v>
      </c>
      <c r="K77" s="103" t="str">
        <f>IF(K75=0,"-",K76/K75)</f>
        <v>-</v>
      </c>
      <c r="L77" s="120"/>
      <c r="M77" s="62"/>
      <c r="O77" s="9"/>
      <c r="P77" s="9"/>
    </row>
    <row r="78" spans="1:16" x14ac:dyDescent="0.25">
      <c r="A78" s="7"/>
      <c r="B78" s="588" t="str">
        <f>IF(Intro!$G$21="English",O78,P78)</f>
        <v>Ventes aux utilisateurs finals au Canada</v>
      </c>
      <c r="C78" s="589"/>
      <c r="D78" s="590" t="str">
        <f>D64</f>
        <v>tonnes</v>
      </c>
      <c r="E78" s="590"/>
      <c r="F78" s="590"/>
      <c r="G78" s="154"/>
      <c r="H78" s="154"/>
      <c r="I78" s="154"/>
      <c r="J78" s="154"/>
      <c r="K78" s="154"/>
      <c r="L78" s="120"/>
      <c r="M78" s="62"/>
      <c r="O78" s="49" t="str">
        <f>"Sales to "&amp;Variables!$B$27&amp;" in Canada"</f>
        <v>Sales to end users in Canada</v>
      </c>
      <c r="P78" s="49" t="str">
        <f>"Ventes aux "&amp;Variables!$C$27&amp;" au Canada"</f>
        <v>Ventes aux utilisateurs finals au Canada</v>
      </c>
    </row>
    <row r="79" spans="1:16" x14ac:dyDescent="0.25">
      <c r="A79" s="7"/>
      <c r="B79" s="513"/>
      <c r="C79" s="483"/>
      <c r="D79" s="586" t="str">
        <f>D76</f>
        <v>valeur de vente nette rendue (CAD)</v>
      </c>
      <c r="E79" s="586"/>
      <c r="F79" s="586"/>
      <c r="G79" s="153"/>
      <c r="H79" s="153"/>
      <c r="I79" s="153"/>
      <c r="J79" s="153"/>
      <c r="K79" s="153"/>
      <c r="L79" s="120"/>
      <c r="M79" s="62"/>
      <c r="O79" s="9"/>
      <c r="P79" s="9"/>
    </row>
    <row r="80" spans="1:16" ht="15" thickBot="1" x14ac:dyDescent="0.3">
      <c r="A80" s="7"/>
      <c r="B80" s="584"/>
      <c r="C80" s="585"/>
      <c r="D80" s="587" t="str">
        <f>D66</f>
        <v>$ / tonne</v>
      </c>
      <c r="E80" s="587"/>
      <c r="F80" s="587"/>
      <c r="G80" s="103" t="str">
        <f>IF(G78=0,"-",G79/G78)</f>
        <v>-</v>
      </c>
      <c r="H80" s="103" t="str">
        <f>IF(H78=0,"-",H79/H78)</f>
        <v>-</v>
      </c>
      <c r="I80" s="103" t="str">
        <f>IF(I78=0,"-",I79/I78)</f>
        <v>-</v>
      </c>
      <c r="J80" s="103" t="str">
        <f>IF(J78=0,"-",J79/J78)</f>
        <v>-</v>
      </c>
      <c r="K80" s="103" t="str">
        <f>IF(K78=0,"-",K79/K78)</f>
        <v>-</v>
      </c>
      <c r="L80" s="120"/>
      <c r="M80" s="62"/>
      <c r="O80" s="9"/>
      <c r="P80" s="9"/>
    </row>
    <row r="81" spans="1:22" x14ac:dyDescent="0.25">
      <c r="A81" s="7"/>
      <c r="B81" s="579" t="str">
        <f>IF(Intro!$G$21="English",O81,P81)</f>
        <v>Marchandises de second choix</v>
      </c>
      <c r="C81" s="580"/>
      <c r="D81" s="580"/>
      <c r="E81" s="580"/>
      <c r="F81" s="580"/>
      <c r="G81" s="580"/>
      <c r="H81" s="580"/>
      <c r="I81" s="580"/>
      <c r="J81" s="580"/>
      <c r="K81" s="580"/>
      <c r="L81" s="120"/>
      <c r="M81" s="62"/>
      <c r="O81" s="228" t="s">
        <v>394</v>
      </c>
      <c r="P81" s="211" t="s">
        <v>427</v>
      </c>
    </row>
    <row r="82" spans="1:22" x14ac:dyDescent="0.25">
      <c r="A82" s="7"/>
      <c r="B82" s="513" t="str">
        <f>IF(Intro!$G$21="English",O82,P82)</f>
        <v>Ventes aux distributeurs - centres de service au Canada</v>
      </c>
      <c r="C82" s="483"/>
      <c r="D82" s="586" t="str">
        <f>D75</f>
        <v>tonnes</v>
      </c>
      <c r="E82" s="586"/>
      <c r="F82" s="586"/>
      <c r="G82" s="153"/>
      <c r="H82" s="153"/>
      <c r="I82" s="153"/>
      <c r="J82" s="153"/>
      <c r="K82" s="153"/>
      <c r="L82" s="120"/>
      <c r="M82" s="62"/>
      <c r="O82" s="49" t="str">
        <f>"Sales to "&amp;Variables!$B$26&amp;" in Canada"</f>
        <v>Sales to distributors - service centres in Canada</v>
      </c>
      <c r="P82" s="49" t="str">
        <f>"Ventes aux "&amp;Variables!$C$26&amp;" au Canada"</f>
        <v>Ventes aux distributeurs - centres de service au Canada</v>
      </c>
    </row>
    <row r="83" spans="1:22" x14ac:dyDescent="0.25">
      <c r="A83" s="7"/>
      <c r="B83" s="513"/>
      <c r="C83" s="483"/>
      <c r="D83" s="586" t="str">
        <f>IF(Intro!$G$21="English",O83,P83)</f>
        <v>valeur de vente nette rendue (CAD)</v>
      </c>
      <c r="E83" s="586"/>
      <c r="F83" s="586"/>
      <c r="G83" s="153"/>
      <c r="H83" s="153"/>
      <c r="I83" s="153"/>
      <c r="J83" s="153"/>
      <c r="K83" s="153"/>
      <c r="L83" s="120"/>
      <c r="M83" s="62"/>
      <c r="O83" s="86" t="s">
        <v>320</v>
      </c>
      <c r="P83" s="62" t="s">
        <v>299</v>
      </c>
    </row>
    <row r="84" spans="1:22" ht="15" thickBot="1" x14ac:dyDescent="0.3">
      <c r="A84" s="7"/>
      <c r="B84" s="584"/>
      <c r="C84" s="585"/>
      <c r="D84" s="587" t="str">
        <f>D80</f>
        <v>$ / tonne</v>
      </c>
      <c r="E84" s="587"/>
      <c r="F84" s="587"/>
      <c r="G84" s="103" t="str">
        <f>IF(G82=0,"-",G83/G82)</f>
        <v>-</v>
      </c>
      <c r="H84" s="103" t="str">
        <f>IF(H82=0,"-",H83/H82)</f>
        <v>-</v>
      </c>
      <c r="I84" s="103" t="str">
        <f>IF(I82=0,"-",I83/I82)</f>
        <v>-</v>
      </c>
      <c r="J84" s="103" t="str">
        <f>IF(J82=0,"-",J83/J82)</f>
        <v>-</v>
      </c>
      <c r="K84" s="103" t="str">
        <f>IF(K82=0,"-",K83/K82)</f>
        <v>-</v>
      </c>
      <c r="L84" s="120"/>
      <c r="M84" s="62"/>
      <c r="O84" s="9"/>
      <c r="P84" s="9"/>
    </row>
    <row r="85" spans="1:22" x14ac:dyDescent="0.25">
      <c r="A85" s="7"/>
      <c r="B85" s="588" t="str">
        <f>IF(Intro!$G$21="English",O85,P85)</f>
        <v>Ventes aux utilisateurs finals au Canada</v>
      </c>
      <c r="C85" s="589"/>
      <c r="D85" s="590" t="str">
        <f>D82</f>
        <v>tonnes</v>
      </c>
      <c r="E85" s="590"/>
      <c r="F85" s="590"/>
      <c r="G85" s="154"/>
      <c r="H85" s="154"/>
      <c r="I85" s="154"/>
      <c r="J85" s="154"/>
      <c r="K85" s="154"/>
      <c r="L85" s="120"/>
      <c r="M85" s="62"/>
      <c r="O85" s="49" t="str">
        <f>"Sales to "&amp;Variables!$B$27&amp;" in Canada"</f>
        <v>Sales to end users in Canada</v>
      </c>
      <c r="P85" s="49" t="str">
        <f>"Ventes aux "&amp;Variables!$C$27&amp;" au Canada"</f>
        <v>Ventes aux utilisateurs finals au Canada</v>
      </c>
    </row>
    <row r="86" spans="1:22" x14ac:dyDescent="0.25">
      <c r="A86" s="7"/>
      <c r="B86" s="513"/>
      <c r="C86" s="483"/>
      <c r="D86" s="586" t="str">
        <f>D83</f>
        <v>valeur de vente nette rendue (CAD)</v>
      </c>
      <c r="E86" s="586"/>
      <c r="F86" s="586"/>
      <c r="G86" s="153"/>
      <c r="H86" s="153"/>
      <c r="I86" s="153"/>
      <c r="J86" s="153"/>
      <c r="K86" s="153"/>
      <c r="L86" s="120"/>
      <c r="M86" s="62"/>
      <c r="O86" s="9"/>
      <c r="P86" s="9"/>
    </row>
    <row r="87" spans="1:22" ht="15" thickBot="1" x14ac:dyDescent="0.3">
      <c r="A87" s="7"/>
      <c r="B87" s="584"/>
      <c r="C87" s="585"/>
      <c r="D87" s="587" t="str">
        <f>D80</f>
        <v>$ / tonne</v>
      </c>
      <c r="E87" s="587"/>
      <c r="F87" s="587"/>
      <c r="G87" s="103" t="str">
        <f>IF(G85=0,"-",G86/G85)</f>
        <v>-</v>
      </c>
      <c r="H87" s="103" t="str">
        <f>IF(H85=0,"-",H86/H85)</f>
        <v>-</v>
      </c>
      <c r="I87" s="103" t="str">
        <f>IF(I85=0,"-",I86/I85)</f>
        <v>-</v>
      </c>
      <c r="J87" s="103" t="str">
        <f>IF(J85=0,"-",J86/J85)</f>
        <v>-</v>
      </c>
      <c r="K87" s="103" t="str">
        <f>IF(K85=0,"-",K86/K85)</f>
        <v>-</v>
      </c>
      <c r="L87" s="120"/>
      <c r="M87" s="62"/>
      <c r="O87" s="9"/>
      <c r="P87" s="9"/>
    </row>
    <row r="88" spans="1:22" x14ac:dyDescent="0.25">
      <c r="A88" s="7"/>
      <c r="B88" s="579" t="str">
        <f>IF(Intro!$G$21="English",O88,P88)</f>
        <v>Ventes totales des importations des tôles coupées à longueur à partir de bobines au Canada</v>
      </c>
      <c r="C88" s="580"/>
      <c r="D88" s="580"/>
      <c r="E88" s="580"/>
      <c r="F88" s="580"/>
      <c r="G88" s="580"/>
      <c r="H88" s="580"/>
      <c r="I88" s="580"/>
      <c r="J88" s="580"/>
      <c r="K88" s="580"/>
      <c r="L88" s="120"/>
      <c r="M88" s="62"/>
      <c r="O88" s="228" t="s">
        <v>426</v>
      </c>
      <c r="P88" s="211" t="s">
        <v>403</v>
      </c>
    </row>
    <row r="89" spans="1:22" x14ac:dyDescent="0.25">
      <c r="A89" s="7"/>
      <c r="B89" s="479" t="str">
        <f>IF(Intro!$G$21="English",O89,P89)</f>
        <v>Ventes totales d'importations au Canada</v>
      </c>
      <c r="C89" s="480"/>
      <c r="D89" s="581" t="str">
        <f>D64</f>
        <v>tonnes</v>
      </c>
      <c r="E89" s="581"/>
      <c r="F89" s="581"/>
      <c r="G89" s="155">
        <f>G75+G78+G82+G85</f>
        <v>0</v>
      </c>
      <c r="H89" s="155">
        <f t="shared" ref="H89:K90" si="4">H75+H78+H82+H85</f>
        <v>0</v>
      </c>
      <c r="I89" s="155">
        <f t="shared" si="4"/>
        <v>0</v>
      </c>
      <c r="J89" s="155">
        <f t="shared" si="4"/>
        <v>0</v>
      </c>
      <c r="K89" s="155">
        <f t="shared" si="4"/>
        <v>0</v>
      </c>
      <c r="L89" s="120"/>
      <c r="M89" s="62"/>
      <c r="O89" s="72" t="s">
        <v>267</v>
      </c>
      <c r="P89" s="72" t="s">
        <v>268</v>
      </c>
    </row>
    <row r="90" spans="1:22" x14ac:dyDescent="0.25">
      <c r="A90" s="7"/>
      <c r="B90" s="471"/>
      <c r="C90" s="472"/>
      <c r="D90" s="582" t="str">
        <f>D79</f>
        <v>valeur de vente nette rendue (CAD)</v>
      </c>
      <c r="E90" s="582"/>
      <c r="F90" s="582"/>
      <c r="G90" s="156">
        <f>G76+G79+G83+G86</f>
        <v>0</v>
      </c>
      <c r="H90" s="156">
        <f t="shared" si="4"/>
        <v>0</v>
      </c>
      <c r="I90" s="156">
        <f t="shared" si="4"/>
        <v>0</v>
      </c>
      <c r="J90" s="156">
        <f t="shared" si="4"/>
        <v>0</v>
      </c>
      <c r="K90" s="156">
        <f t="shared" si="4"/>
        <v>0</v>
      </c>
      <c r="L90" s="120"/>
      <c r="M90" s="62"/>
    </row>
    <row r="91" spans="1:22" x14ac:dyDescent="0.25">
      <c r="A91" s="7"/>
      <c r="B91" s="471"/>
      <c r="C91" s="472"/>
      <c r="D91" s="583" t="str">
        <f>D66</f>
        <v>$ / tonne</v>
      </c>
      <c r="E91" s="583"/>
      <c r="F91" s="583"/>
      <c r="G91" s="102" t="str">
        <f>IF(G89=0,"-",G90/G89)</f>
        <v>-</v>
      </c>
      <c r="H91" s="102" t="str">
        <f t="shared" ref="H91:K91" si="5">IF(H89=0,"-",H90/H89)</f>
        <v>-</v>
      </c>
      <c r="I91" s="102" t="str">
        <f t="shared" si="5"/>
        <v>-</v>
      </c>
      <c r="J91" s="102" t="str">
        <f t="shared" si="5"/>
        <v>-</v>
      </c>
      <c r="K91" s="102" t="str">
        <f t="shared" si="5"/>
        <v>-</v>
      </c>
      <c r="L91" s="120"/>
      <c r="M91" s="62"/>
    </row>
    <row r="92" spans="1:22" s="9" customFormat="1" x14ac:dyDescent="0.25">
      <c r="A92" s="89"/>
      <c r="B92" s="173"/>
      <c r="C92" s="174"/>
      <c r="D92" s="627"/>
      <c r="E92" s="627"/>
      <c r="F92" s="175"/>
      <c r="G92" s="175"/>
      <c r="H92" s="175"/>
      <c r="I92" s="175"/>
      <c r="J92" s="175"/>
      <c r="K92" s="176"/>
      <c r="L92" s="177"/>
    </row>
    <row r="93" spans="1:22" x14ac:dyDescent="0.25">
      <c r="A93" s="7"/>
      <c r="B93" s="503" t="s">
        <v>15</v>
      </c>
      <c r="C93" s="504"/>
      <c r="D93" s="504"/>
      <c r="E93" s="504"/>
      <c r="F93" s="504"/>
      <c r="G93" s="504"/>
      <c r="H93" s="504"/>
      <c r="I93" s="504"/>
      <c r="J93" s="504"/>
      <c r="K93" s="504"/>
      <c r="L93" s="505"/>
      <c r="M93" s="62"/>
    </row>
    <row r="94" spans="1:22" x14ac:dyDescent="0.25">
      <c r="A94" s="7"/>
      <c r="B94" s="56"/>
      <c r="C94" s="57"/>
      <c r="D94" s="57"/>
      <c r="E94" s="58"/>
      <c r="F94" s="58"/>
      <c r="G94" s="58"/>
      <c r="H94" s="58"/>
      <c r="I94" s="58"/>
      <c r="J94" s="58"/>
      <c r="K94" s="58"/>
      <c r="L94" s="59"/>
      <c r="M94" s="62"/>
    </row>
    <row r="95" spans="1:22" s="10" customFormat="1" x14ac:dyDescent="0.25">
      <c r="A95" s="7"/>
      <c r="B95" s="605" t="str">
        <f>'Imp-Chin. Taipei chin.'!B95</f>
        <v>Indiquez le pourcentage moyen des valeurs de vente nettes livrées qui représente les frais de livraison.</v>
      </c>
      <c r="C95" s="628"/>
      <c r="D95" s="628"/>
      <c r="E95" s="628"/>
      <c r="F95" s="628"/>
      <c r="G95" s="628"/>
      <c r="H95" s="628"/>
      <c r="I95" s="628"/>
      <c r="J95" s="628"/>
      <c r="K95" s="628"/>
      <c r="L95" s="629"/>
      <c r="M95" s="47"/>
      <c r="N95" s="47"/>
      <c r="O95" s="62"/>
      <c r="P95" s="62"/>
      <c r="Q95" s="49"/>
      <c r="R95" s="48"/>
      <c r="S95" s="48"/>
      <c r="T95" s="47"/>
      <c r="U95" s="47"/>
      <c r="V95" s="47"/>
    </row>
    <row r="96" spans="1:22" s="10" customFormat="1" x14ac:dyDescent="0.25">
      <c r="A96" s="7"/>
      <c r="B96" s="605" t="str">
        <f>'Imp-Chin. Taipei chin.'!B96</f>
        <v>Note - Ne répondez à cette question que si votre entreprise a vendu les marchandises du 1er janvier 2023 au 31 mars 2026.</v>
      </c>
      <c r="C96" s="628"/>
      <c r="D96" s="628"/>
      <c r="E96" s="628"/>
      <c r="F96" s="628"/>
      <c r="G96" s="628"/>
      <c r="H96" s="628"/>
      <c r="I96" s="628"/>
      <c r="J96" s="628"/>
      <c r="K96" s="628"/>
      <c r="L96" s="629"/>
      <c r="M96" s="47"/>
      <c r="N96" s="47"/>
      <c r="O96" s="19"/>
      <c r="P96" s="62"/>
      <c r="Q96" s="49"/>
      <c r="R96" s="48"/>
      <c r="S96" s="48"/>
      <c r="T96" s="47"/>
      <c r="U96" s="47"/>
      <c r="V96" s="47"/>
    </row>
    <row r="97" spans="1:22" x14ac:dyDescent="0.25">
      <c r="A97" s="7"/>
      <c r="B97" s="611"/>
      <c r="C97" s="612"/>
      <c r="D97" s="612"/>
      <c r="E97" s="612"/>
      <c r="F97" s="612"/>
      <c r="G97" s="630"/>
      <c r="H97" s="630"/>
      <c r="I97" s="630"/>
      <c r="J97" s="630"/>
      <c r="K97" s="630"/>
      <c r="L97" s="631"/>
      <c r="M97" s="47"/>
      <c r="N97" s="47"/>
      <c r="Q97" s="45"/>
      <c r="R97" s="48"/>
      <c r="S97" s="48"/>
      <c r="T97" s="47"/>
      <c r="U97" s="47"/>
      <c r="V97" s="47"/>
    </row>
    <row r="98" spans="1:22" x14ac:dyDescent="0.25">
      <c r="A98" s="7"/>
      <c r="B98" s="78"/>
      <c r="C98" s="105"/>
      <c r="D98" s="602">
        <f>Variables!$B$6</f>
        <v>2023</v>
      </c>
      <c r="E98" s="602">
        <f>D98+1</f>
        <v>2024</v>
      </c>
      <c r="F98" s="602">
        <f>E98+1</f>
        <v>2025</v>
      </c>
      <c r="G98" s="602" t="str">
        <f>IF(Intro!$G$21="English",Variables!B9,Variables!C9)</f>
        <v>janv-mars 2025</v>
      </c>
      <c r="H98" s="602" t="str">
        <f>IF(Intro!$G$21="English",Variables!B10,Variables!C10)</f>
        <v>janv-mars 2026</v>
      </c>
      <c r="I98" s="62"/>
      <c r="J98" s="48"/>
      <c r="K98" s="48"/>
      <c r="L98" s="46"/>
      <c r="M98" s="47"/>
      <c r="N98" s="47"/>
      <c r="Q98" s="45"/>
      <c r="R98" s="48"/>
      <c r="S98" s="48"/>
      <c r="T98" s="47"/>
      <c r="U98" s="47"/>
      <c r="V98" s="47"/>
    </row>
    <row r="99" spans="1:22" x14ac:dyDescent="0.25">
      <c r="A99" s="7"/>
      <c r="B99" s="78"/>
      <c r="C99" s="106"/>
      <c r="D99" s="604"/>
      <c r="E99" s="604"/>
      <c r="F99" s="604"/>
      <c r="G99" s="604"/>
      <c r="H99" s="603"/>
      <c r="I99" s="62"/>
      <c r="J99" s="48"/>
      <c r="K99" s="48"/>
      <c r="L99" s="46"/>
      <c r="M99" s="47"/>
      <c r="N99" s="47"/>
      <c r="Q99" s="45"/>
      <c r="R99" s="48"/>
      <c r="S99" s="48"/>
      <c r="T99" s="47"/>
      <c r="U99" s="47"/>
      <c r="V99" s="47"/>
    </row>
    <row r="100" spans="1:22" x14ac:dyDescent="0.25">
      <c r="A100" s="7"/>
      <c r="B100" s="108"/>
      <c r="C100" s="107" t="str">
        <f>'Imp-Chin. Taipei chin.'!C100</f>
        <v>Coût de livraison (%)</v>
      </c>
      <c r="D100" s="151"/>
      <c r="E100" s="151"/>
      <c r="F100" s="151"/>
      <c r="G100" s="151"/>
      <c r="H100" s="151"/>
      <c r="I100" s="62"/>
      <c r="J100" s="48"/>
      <c r="K100" s="48"/>
      <c r="L100" s="46"/>
      <c r="M100" s="47"/>
      <c r="N100" s="47"/>
      <c r="Q100" s="45"/>
      <c r="R100" s="48"/>
      <c r="S100" s="48"/>
      <c r="T100" s="47"/>
      <c r="U100" s="47"/>
      <c r="V100" s="47"/>
    </row>
    <row r="101" spans="1:22" x14ac:dyDescent="0.25">
      <c r="A101" s="7"/>
      <c r="B101" s="50"/>
      <c r="C101" s="92"/>
      <c r="D101" s="93"/>
      <c r="E101" s="92"/>
      <c r="F101" s="92"/>
      <c r="G101" s="92"/>
      <c r="H101" s="92"/>
      <c r="I101" s="92"/>
      <c r="J101" s="164"/>
      <c r="K101" s="164"/>
      <c r="L101" s="165"/>
      <c r="M101" s="47"/>
      <c r="N101" s="47"/>
      <c r="Q101" s="49"/>
      <c r="R101" s="48"/>
      <c r="S101" s="48"/>
      <c r="T101" s="47"/>
      <c r="U101" s="47"/>
      <c r="V101" s="47"/>
    </row>
    <row r="102" spans="1:22" ht="14.25" customHeight="1" x14ac:dyDescent="0.25">
      <c r="A102" s="7"/>
      <c r="B102" s="605" t="str">
        <f>'Imp-Chin. Taipei chin.'!B102</f>
        <v>Si les pourcentages ont changé d'une période à l'autre, veuillez en indiquer la raison.</v>
      </c>
      <c r="C102" s="606"/>
      <c r="D102" s="606"/>
      <c r="E102" s="606"/>
      <c r="F102" s="606"/>
      <c r="G102" s="606"/>
      <c r="H102" s="606"/>
      <c r="I102" s="606"/>
      <c r="J102" s="606"/>
      <c r="K102" s="606"/>
      <c r="L102" s="607"/>
      <c r="M102" s="47"/>
      <c r="N102" s="47"/>
      <c r="Q102" s="49"/>
      <c r="R102" s="48"/>
      <c r="S102" s="48"/>
      <c r="T102" s="47"/>
      <c r="U102" s="47"/>
      <c r="V102" s="47"/>
    </row>
    <row r="103" spans="1:22" x14ac:dyDescent="0.25">
      <c r="A103" s="7"/>
      <c r="B103" s="163"/>
      <c r="C103" s="164"/>
      <c r="D103" s="164"/>
      <c r="E103" s="164"/>
      <c r="F103" s="164"/>
      <c r="G103" s="164"/>
      <c r="H103" s="164"/>
      <c r="I103" s="164"/>
      <c r="J103" s="164"/>
      <c r="K103" s="164"/>
      <c r="L103" s="165"/>
      <c r="M103" s="47"/>
      <c r="N103" s="47"/>
      <c r="Q103" s="49"/>
      <c r="R103" s="48"/>
      <c r="S103" s="48"/>
      <c r="T103" s="47"/>
      <c r="U103" s="47"/>
      <c r="V103" s="47"/>
    </row>
    <row r="104" spans="1:22" x14ac:dyDescent="0.25">
      <c r="A104" s="7"/>
      <c r="B104" s="624"/>
      <c r="C104" s="625"/>
      <c r="D104" s="625"/>
      <c r="E104" s="625"/>
      <c r="F104" s="625"/>
      <c r="G104" s="625"/>
      <c r="H104" s="625"/>
      <c r="I104" s="625"/>
      <c r="J104" s="625"/>
      <c r="K104" s="625"/>
      <c r="L104" s="626"/>
      <c r="M104" s="47"/>
      <c r="N104" s="47"/>
      <c r="Q104" s="49"/>
      <c r="R104" s="48"/>
      <c r="S104" s="48"/>
      <c r="T104" s="47"/>
      <c r="U104" s="47"/>
      <c r="V104" s="47"/>
    </row>
    <row r="105" spans="1:22" x14ac:dyDescent="0.25">
      <c r="A105" s="7"/>
      <c r="B105" s="624"/>
      <c r="C105" s="625"/>
      <c r="D105" s="625"/>
      <c r="E105" s="625"/>
      <c r="F105" s="625"/>
      <c r="G105" s="625"/>
      <c r="H105" s="625"/>
      <c r="I105" s="625"/>
      <c r="J105" s="625"/>
      <c r="K105" s="625"/>
      <c r="L105" s="626"/>
      <c r="M105" s="47"/>
      <c r="N105" s="47"/>
      <c r="Q105" s="49"/>
      <c r="R105" s="48"/>
      <c r="S105" s="48"/>
      <c r="T105" s="47"/>
      <c r="U105" s="47"/>
      <c r="V105" s="47"/>
    </row>
    <row r="106" spans="1:22" x14ac:dyDescent="0.25">
      <c r="A106" s="7"/>
      <c r="B106" s="624"/>
      <c r="C106" s="625"/>
      <c r="D106" s="625"/>
      <c r="E106" s="625"/>
      <c r="F106" s="625"/>
      <c r="G106" s="625"/>
      <c r="H106" s="625"/>
      <c r="I106" s="625"/>
      <c r="J106" s="625"/>
      <c r="K106" s="625"/>
      <c r="L106" s="626"/>
      <c r="M106" s="47"/>
      <c r="N106" s="47"/>
      <c r="Q106" s="49"/>
      <c r="R106" s="48"/>
      <c r="S106" s="48"/>
      <c r="T106" s="47"/>
      <c r="U106" s="47"/>
      <c r="V106" s="47"/>
    </row>
    <row r="107" spans="1:22" x14ac:dyDescent="0.25">
      <c r="A107" s="7"/>
      <c r="B107" s="624"/>
      <c r="C107" s="625"/>
      <c r="D107" s="625"/>
      <c r="E107" s="625"/>
      <c r="F107" s="625"/>
      <c r="G107" s="625"/>
      <c r="H107" s="625"/>
      <c r="I107" s="625"/>
      <c r="J107" s="625"/>
      <c r="K107" s="625"/>
      <c r="L107" s="626"/>
      <c r="M107" s="47"/>
      <c r="N107" s="47"/>
      <c r="Q107" s="49"/>
      <c r="R107" s="48"/>
      <c r="S107" s="48"/>
      <c r="T107" s="47"/>
      <c r="U107" s="47"/>
      <c r="V107" s="47"/>
    </row>
    <row r="108" spans="1:22" x14ac:dyDescent="0.25">
      <c r="A108" s="7"/>
      <c r="B108" s="624"/>
      <c r="C108" s="625"/>
      <c r="D108" s="625"/>
      <c r="E108" s="625"/>
      <c r="F108" s="625"/>
      <c r="G108" s="625"/>
      <c r="H108" s="625"/>
      <c r="I108" s="625"/>
      <c r="J108" s="625"/>
      <c r="K108" s="625"/>
      <c r="L108" s="626"/>
      <c r="M108" s="47"/>
      <c r="N108" s="47"/>
      <c r="Q108" s="49"/>
      <c r="R108" s="48"/>
      <c r="S108" s="48"/>
      <c r="T108" s="47"/>
      <c r="U108" s="47"/>
      <c r="V108" s="47"/>
    </row>
    <row r="109" spans="1:22" x14ac:dyDescent="0.25">
      <c r="A109" s="7"/>
      <c r="B109" s="624"/>
      <c r="C109" s="625"/>
      <c r="D109" s="625"/>
      <c r="E109" s="625"/>
      <c r="F109" s="625"/>
      <c r="G109" s="625"/>
      <c r="H109" s="625"/>
      <c r="I109" s="625"/>
      <c r="J109" s="625"/>
      <c r="K109" s="625"/>
      <c r="L109" s="626"/>
      <c r="M109" s="47"/>
      <c r="N109" s="47"/>
      <c r="Q109" s="48"/>
      <c r="R109" s="48"/>
      <c r="S109" s="48"/>
      <c r="T109" s="47"/>
      <c r="U109" s="47"/>
      <c r="V109" s="47"/>
    </row>
    <row r="110" spans="1:22" s="55" customFormat="1" x14ac:dyDescent="0.25">
      <c r="A110" s="94"/>
      <c r="B110" s="624"/>
      <c r="C110" s="625"/>
      <c r="D110" s="625"/>
      <c r="E110" s="625"/>
      <c r="F110" s="625"/>
      <c r="G110" s="625"/>
      <c r="H110" s="625"/>
      <c r="I110" s="625"/>
      <c r="J110" s="625"/>
      <c r="K110" s="625"/>
      <c r="L110" s="626"/>
      <c r="N110" s="95"/>
      <c r="O110" s="62"/>
      <c r="P110" s="62"/>
    </row>
    <row r="111" spans="1:22" s="55" customFormat="1" x14ac:dyDescent="0.25">
      <c r="A111" s="94"/>
      <c r="B111" s="624"/>
      <c r="C111" s="625"/>
      <c r="D111" s="625"/>
      <c r="E111" s="625"/>
      <c r="F111" s="625"/>
      <c r="G111" s="625"/>
      <c r="H111" s="625"/>
      <c r="I111" s="625"/>
      <c r="J111" s="625"/>
      <c r="K111" s="625"/>
      <c r="L111" s="626"/>
      <c r="N111" s="95"/>
    </row>
    <row r="112" spans="1:22" s="55" customFormat="1" x14ac:dyDescent="0.25">
      <c r="A112" s="94"/>
      <c r="B112" s="181"/>
      <c r="C112" s="182"/>
      <c r="D112" s="182"/>
      <c r="E112" s="182"/>
      <c r="F112" s="182"/>
      <c r="G112" s="182"/>
      <c r="H112" s="182"/>
      <c r="I112" s="182"/>
      <c r="J112" s="182"/>
      <c r="K112" s="182"/>
      <c r="L112" s="183"/>
      <c r="N112" s="95"/>
    </row>
    <row r="113" spans="1:16" s="55" customFormat="1" x14ac:dyDescent="0.25">
      <c r="A113" s="94"/>
      <c r="B113" s="4"/>
      <c r="C113" s="47"/>
      <c r="D113" s="47"/>
      <c r="E113" s="47"/>
      <c r="F113" s="47"/>
      <c r="G113" s="47"/>
      <c r="H113" s="47"/>
      <c r="I113" s="47"/>
      <c r="J113" s="47"/>
      <c r="K113" s="47"/>
      <c r="L113" s="47"/>
      <c r="N113" s="95"/>
      <c r="O113" s="62"/>
      <c r="P113" s="62"/>
    </row>
    <row r="114" spans="1:16" s="55" customFormat="1" x14ac:dyDescent="0.25">
      <c r="A114" s="94"/>
      <c r="B114" s="4"/>
      <c r="C114" s="47"/>
      <c r="D114" s="47"/>
      <c r="E114" s="47"/>
      <c r="F114" s="47"/>
      <c r="G114" s="47"/>
      <c r="H114" s="47"/>
      <c r="I114" s="47"/>
      <c r="J114" s="47"/>
      <c r="K114" s="47"/>
      <c r="L114" s="47"/>
      <c r="N114" s="95"/>
      <c r="O114" s="10"/>
      <c r="P114" s="10"/>
    </row>
    <row r="116" spans="1:16" x14ac:dyDescent="0.25">
      <c r="O116" s="10"/>
      <c r="P116" s="10"/>
    </row>
  </sheetData>
  <sheetProtection algorithmName="SHA-512" hashValue="KJt3vo2Bou4q/jsMng5C+jY+YroK5DCzeuj90VJ6p/iPQz5xMB6oq24CFNdeQnza9pKuARTkRSldpI/BITwvQQ==" saltValue="xrgaTBB1KwiuVVGcxK10rw==" spinCount="100000" sheet="1" objects="1" scenarios="1" selectLockedCells="1"/>
  <mergeCells count="115">
    <mergeCell ref="B104:L111"/>
    <mergeCell ref="G27:G28"/>
    <mergeCell ref="H27:H28"/>
    <mergeCell ref="I27:I28"/>
    <mergeCell ref="J27:J28"/>
    <mergeCell ref="D31:F31"/>
    <mergeCell ref="D32:F32"/>
    <mergeCell ref="D34:F34"/>
    <mergeCell ref="D35:F35"/>
    <mergeCell ref="D36:F36"/>
    <mergeCell ref="D37:F37"/>
    <mergeCell ref="D38:F38"/>
    <mergeCell ref="E98:E99"/>
    <mergeCell ref="F98:F99"/>
    <mergeCell ref="G98:G99"/>
    <mergeCell ref="B102:L102"/>
    <mergeCell ref="D92:E92"/>
    <mergeCell ref="B95:L95"/>
    <mergeCell ref="B96:L96"/>
    <mergeCell ref="B97:L97"/>
    <mergeCell ref="B93:L93"/>
    <mergeCell ref="D98:D99"/>
    <mergeCell ref="D42:F42"/>
    <mergeCell ref="H98:H99"/>
    <mergeCell ref="B4:L4"/>
    <mergeCell ref="B5:L5"/>
    <mergeCell ref="B6:L6"/>
    <mergeCell ref="B37:C39"/>
    <mergeCell ref="K27:K28"/>
    <mergeCell ref="D39:F39"/>
    <mergeCell ref="B29:K29"/>
    <mergeCell ref="B20:L20"/>
    <mergeCell ref="B21:L21"/>
    <mergeCell ref="B34:C36"/>
    <mergeCell ref="B16:L16"/>
    <mergeCell ref="B9:L9"/>
    <mergeCell ref="B10:L10"/>
    <mergeCell ref="B12:L12"/>
    <mergeCell ref="B8:L8"/>
    <mergeCell ref="D44:F44"/>
    <mergeCell ref="B45:C47"/>
    <mergeCell ref="D45:F45"/>
    <mergeCell ref="D46:F46"/>
    <mergeCell ref="D47:F47"/>
    <mergeCell ref="B13:L14"/>
    <mergeCell ref="B15:L15"/>
    <mergeCell ref="B17:L17"/>
    <mergeCell ref="B18:L18"/>
    <mergeCell ref="D25:K25"/>
    <mergeCell ref="B23:F24"/>
    <mergeCell ref="G23:K24"/>
    <mergeCell ref="B30:K30"/>
    <mergeCell ref="B31:C33"/>
    <mergeCell ref="D33:F33"/>
    <mergeCell ref="B40:K40"/>
    <mergeCell ref="B41:K41"/>
    <mergeCell ref="B42:C44"/>
    <mergeCell ref="D43:F43"/>
    <mergeCell ref="B52:C54"/>
    <mergeCell ref="D52:F52"/>
    <mergeCell ref="D53:F53"/>
    <mergeCell ref="D54:F54"/>
    <mergeCell ref="B55:K55"/>
    <mergeCell ref="B48:K48"/>
    <mergeCell ref="B49:C51"/>
    <mergeCell ref="D49:F49"/>
    <mergeCell ref="D50:F50"/>
    <mergeCell ref="D51:F51"/>
    <mergeCell ref="G60:G61"/>
    <mergeCell ref="H60:H61"/>
    <mergeCell ref="I60:I61"/>
    <mergeCell ref="J60:J61"/>
    <mergeCell ref="K60:K61"/>
    <mergeCell ref="B56:C58"/>
    <mergeCell ref="D56:F56"/>
    <mergeCell ref="D57:F57"/>
    <mergeCell ref="D58:F58"/>
    <mergeCell ref="B67:C69"/>
    <mergeCell ref="D67:F67"/>
    <mergeCell ref="D68:F68"/>
    <mergeCell ref="D69:F69"/>
    <mergeCell ref="B70:C72"/>
    <mergeCell ref="D70:F70"/>
    <mergeCell ref="D71:F71"/>
    <mergeCell ref="D72:F72"/>
    <mergeCell ref="B62:K62"/>
    <mergeCell ref="B63:K63"/>
    <mergeCell ref="B64:C66"/>
    <mergeCell ref="D64:F64"/>
    <mergeCell ref="D65:F65"/>
    <mergeCell ref="D66:F66"/>
    <mergeCell ref="B78:C80"/>
    <mergeCell ref="D78:F78"/>
    <mergeCell ref="D79:F79"/>
    <mergeCell ref="D80:F80"/>
    <mergeCell ref="B81:K81"/>
    <mergeCell ref="B73:K73"/>
    <mergeCell ref="B74:K74"/>
    <mergeCell ref="B75:C77"/>
    <mergeCell ref="D75:F75"/>
    <mergeCell ref="D76:F76"/>
    <mergeCell ref="D77:F77"/>
    <mergeCell ref="B88:K88"/>
    <mergeCell ref="B89:C91"/>
    <mergeCell ref="D89:F89"/>
    <mergeCell ref="D90:F90"/>
    <mergeCell ref="D91:F91"/>
    <mergeCell ref="B82:C84"/>
    <mergeCell ref="D82:F82"/>
    <mergeCell ref="D83:F83"/>
    <mergeCell ref="D84:F84"/>
    <mergeCell ref="B85:C87"/>
    <mergeCell ref="D85:F85"/>
    <mergeCell ref="D86:F86"/>
    <mergeCell ref="D87:F87"/>
  </mergeCells>
  <dataValidations count="4">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92:J92 G89:K91 G56:K58 G44:K44 G39:K39 G33:K33 G36:K36 G47:K47 G51:K51 G54:K54 G77:K77 G72:K72 G66:K66 G69:K69 G80:K80 G84:K84 G87:K87 F59:J59" xr:uid="{1B36E32B-E6C0-45F4-95F4-3FA6D92D2A10}">
      <formula1>1000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97" xr:uid="{FF1AB627-826C-4DB4-AC05-2F30079552DF}">
      <formula1>1001</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A1 D100:H100 G31:K32 G42:K43 G45:K46 G34:K35 G37:K38 G49:K50 G52:K53 G64:K65 G75:K76 G78:K79 G67:K68 G70:K71 G82:K83 G85:K86" xr:uid="{13087763-FCF8-4996-B6A5-81AA0CC3E8CE}">
      <formula1>0</formula1>
    </dataValidation>
    <dataValidation type="textLength" operator="lessThanOrEqual" allowBlank="1" showInputMessage="1" showErrorMessage="1" prompt="1000 character limit/limite de 1000 caractères" sqref="D25:K25 B104:L111" xr:uid="{BB5E017E-B372-4823-B1F1-809DCE2B306A}">
      <formula1>1000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8" min="1"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5F596-3B09-4F76-9650-9AB0B436C832}">
  <sheetPr codeName="Sheet13">
    <tabColor rgb="FFFFC000"/>
  </sheetPr>
  <dimension ref="A1"/>
  <sheetViews>
    <sheetView showGridLines="0" workbookViewId="0"/>
  </sheetViews>
  <sheetFormatPr defaultColWidth="9.140625" defaultRowHeight="14.25" x14ac:dyDescent="0.25"/>
  <cols>
    <col min="1" max="16384" width="9.140625" style="30"/>
  </cols>
  <sheetData/>
  <sheetProtection algorithmName="SHA-512" hashValue="XSTMvwSnFA9GeDFindOPnCRd0Wk3a6mtEo3UUJHubEL/vfSpCtUk0Di25OdNlOcrjIpivnEdokCJ/BZ7iViKQg==" saltValue="5yesm+1NOZ7RyVEW+opm7Q==" spinCount="100000" sheet="1" objects="1" scenarios="1" selectLockedCells="1"/>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5DAE4-310E-4972-8BC4-E5E70C5AE1F0}">
  <sheetPr codeName="Sheet14">
    <tabColor rgb="FF92D050"/>
    <pageSetUpPr fitToPage="1"/>
  </sheetPr>
  <dimension ref="A1:P104"/>
  <sheetViews>
    <sheetView showGridLines="0" zoomScaleNormal="100" zoomScaleSheetLayoutView="55" workbookViewId="0"/>
  </sheetViews>
  <sheetFormatPr defaultColWidth="9.42578125" defaultRowHeight="14.25" x14ac:dyDescent="0.25"/>
  <cols>
    <col min="1" max="1" width="1.5703125" style="8" customWidth="1"/>
    <col min="2" max="12" width="14.5703125" style="1" customWidth="1"/>
    <col min="13" max="13" width="14.5703125" style="9" customWidth="1"/>
    <col min="14" max="14" width="14.5703125" style="62" customWidth="1"/>
    <col min="15" max="16" width="14.5703125" style="62" hidden="1" customWidth="1"/>
    <col min="17" max="16384" width="9.42578125" style="62"/>
  </cols>
  <sheetData>
    <row r="1" spans="1:16" x14ac:dyDescent="0.25">
      <c r="O1" s="62" t="s">
        <v>312</v>
      </c>
      <c r="P1" s="62" t="s">
        <v>312</v>
      </c>
    </row>
    <row r="2" spans="1:16" x14ac:dyDescent="0.25">
      <c r="B2" s="11" t="str">
        <f>Pro!B2</f>
        <v>PROTÉGÉ</v>
      </c>
      <c r="C2" s="11"/>
      <c r="O2" s="160" t="s">
        <v>68</v>
      </c>
      <c r="P2" s="160" t="s">
        <v>81</v>
      </c>
    </row>
    <row r="3" spans="1:16" x14ac:dyDescent="0.25">
      <c r="B3" s="13"/>
      <c r="C3" s="13"/>
      <c r="O3" s="2"/>
      <c r="P3" s="2"/>
    </row>
    <row r="4" spans="1:16" s="2" customFormat="1" x14ac:dyDescent="0.25">
      <c r="A4" s="4"/>
      <c r="B4" s="383" t="str">
        <f>Info!B4</f>
        <v>QUESTIONNAIRE À L'INTENTION DES IMPORTATEURS</v>
      </c>
      <c r="C4" s="383"/>
      <c r="D4" s="383"/>
      <c r="E4" s="383"/>
      <c r="F4" s="383"/>
      <c r="G4" s="383"/>
      <c r="H4" s="383"/>
      <c r="I4" s="383"/>
      <c r="J4" s="383"/>
      <c r="K4" s="383"/>
      <c r="L4" s="383"/>
      <c r="M4" s="23"/>
      <c r="N4" s="23"/>
      <c r="O4" s="21"/>
      <c r="P4" s="21"/>
    </row>
    <row r="5" spans="1:16" s="2" customFormat="1" x14ac:dyDescent="0.25">
      <c r="A5" s="4"/>
      <c r="B5" s="383" t="str">
        <f>Info!B5</f>
        <v>RR-2025-007</v>
      </c>
      <c r="C5" s="383"/>
      <c r="D5" s="383"/>
      <c r="E5" s="383"/>
      <c r="F5" s="383"/>
      <c r="G5" s="383"/>
      <c r="H5" s="383"/>
      <c r="I5" s="383"/>
      <c r="J5" s="383"/>
      <c r="K5" s="383"/>
      <c r="L5" s="383"/>
      <c r="M5" s="23"/>
      <c r="N5" s="23"/>
      <c r="O5" s="21"/>
      <c r="P5" s="21"/>
    </row>
    <row r="6" spans="1:16" s="6" customFormat="1" x14ac:dyDescent="0.25">
      <c r="A6" s="4"/>
      <c r="B6" s="383" t="str">
        <f>Info!B6</f>
        <v>TÔLES FORTES</v>
      </c>
      <c r="C6" s="383"/>
      <c r="D6" s="383"/>
      <c r="E6" s="383"/>
      <c r="F6" s="383"/>
      <c r="G6" s="383"/>
      <c r="H6" s="383"/>
      <c r="I6" s="383"/>
      <c r="J6" s="383"/>
      <c r="K6" s="383"/>
      <c r="L6" s="383"/>
      <c r="M6" s="21"/>
      <c r="N6" s="21"/>
      <c r="O6" s="22"/>
    </row>
    <row r="7" spans="1:16" s="6" customFormat="1" x14ac:dyDescent="0.25">
      <c r="A7" s="4"/>
      <c r="B7" s="81"/>
      <c r="C7" s="109"/>
      <c r="D7" s="109"/>
      <c r="E7" s="109"/>
      <c r="F7" s="109"/>
      <c r="G7" s="109"/>
      <c r="H7" s="109"/>
      <c r="I7" s="109"/>
      <c r="J7" s="109"/>
      <c r="K7" s="109"/>
      <c r="L7" s="109"/>
      <c r="M7" s="21"/>
      <c r="N7" s="21"/>
      <c r="O7" s="16"/>
      <c r="P7" s="16"/>
    </row>
    <row r="8" spans="1:16" s="6" customFormat="1" x14ac:dyDescent="0.25">
      <c r="A8" s="4"/>
      <c r="B8" s="538" t="str">
        <f>Public!B8</f>
        <v>Les questions suivantes font référence aux marchandises comme définies dans la description du produit de l'onglet Intro.</v>
      </c>
      <c r="C8" s="538"/>
      <c r="D8" s="538"/>
      <c r="E8" s="538"/>
      <c r="F8" s="538"/>
      <c r="G8" s="538"/>
      <c r="H8" s="538"/>
      <c r="I8" s="538"/>
      <c r="J8" s="538"/>
      <c r="K8" s="538"/>
      <c r="L8" s="538"/>
      <c r="M8" s="21"/>
      <c r="N8" s="21"/>
      <c r="O8" s="16"/>
      <c r="P8" s="16"/>
    </row>
    <row r="9" spans="1:16" s="6" customFormat="1" x14ac:dyDescent="0.25">
      <c r="A9" s="4"/>
      <c r="B9" s="538" t="str">
        <f>Public!B9</f>
        <v>Des informations sur le produit et un glossaire de termes sont disponibles dans l'onglet Info.</v>
      </c>
      <c r="C9" s="538"/>
      <c r="D9" s="538"/>
      <c r="E9" s="538"/>
      <c r="F9" s="538"/>
      <c r="G9" s="538"/>
      <c r="H9" s="538"/>
      <c r="I9" s="538"/>
      <c r="J9" s="538"/>
      <c r="K9" s="538"/>
      <c r="L9" s="538"/>
      <c r="M9" s="21"/>
      <c r="N9" s="21"/>
      <c r="O9" s="16"/>
    </row>
    <row r="10" spans="1:16" s="6" customFormat="1" x14ac:dyDescent="0.25">
      <c r="A10" s="4"/>
      <c r="B10" s="538" t="str">
        <f>Pro!B10</f>
        <v>Utilisez l'onglet AddPro si vous avez besoin de plus d'espace.</v>
      </c>
      <c r="C10" s="538"/>
      <c r="D10" s="538"/>
      <c r="E10" s="538"/>
      <c r="F10" s="538"/>
      <c r="G10" s="538"/>
      <c r="H10" s="538"/>
      <c r="I10" s="538"/>
      <c r="J10" s="538"/>
      <c r="K10" s="538"/>
      <c r="L10" s="538"/>
      <c r="M10" s="21"/>
      <c r="N10" s="21"/>
      <c r="O10" s="16"/>
      <c r="P10" s="16"/>
    </row>
    <row r="11" spans="1:16" s="6" customFormat="1" x14ac:dyDescent="0.25">
      <c r="A11" s="4"/>
      <c r="B11" s="85"/>
      <c r="C11" s="85"/>
      <c r="D11" s="20"/>
      <c r="E11" s="20"/>
      <c r="F11" s="20"/>
      <c r="G11" s="20"/>
      <c r="H11" s="20"/>
      <c r="I11" s="20"/>
      <c r="J11" s="20"/>
      <c r="K11" s="20"/>
      <c r="L11" s="20"/>
      <c r="M11" s="21"/>
      <c r="N11" s="21"/>
      <c r="O11" s="16"/>
      <c r="P11" s="16"/>
    </row>
    <row r="12" spans="1:16" s="6" customFormat="1" x14ac:dyDescent="0.25">
      <c r="A12" s="4"/>
      <c r="B12" s="538" t="str">
        <f>Pro!B12</f>
        <v>Pour les questions de cet onglet, notez ce qui suit :</v>
      </c>
      <c r="C12" s="538"/>
      <c r="D12" s="538"/>
      <c r="E12" s="538"/>
      <c r="F12" s="538"/>
      <c r="G12" s="538"/>
      <c r="H12" s="538"/>
      <c r="I12" s="538"/>
      <c r="J12" s="538"/>
      <c r="K12" s="538"/>
      <c r="L12" s="538"/>
      <c r="M12" s="21"/>
      <c r="N12" s="21"/>
      <c r="O12" s="16"/>
      <c r="P12" s="16"/>
    </row>
    <row r="13" spans="1:16" s="6" customFormat="1" x14ac:dyDescent="0.25">
      <c r="A13" s="4"/>
      <c r="B13" s="538" t="str">
        <f>Pro!B13</f>
        <v xml:space="preserve">• Veuillez indiquer seulement les ventes effectuées à partir des importations de votre entreprise. Les ventes de marchandises achetées auprès de producteurs canadiens doivent être exclues. </v>
      </c>
      <c r="C13" s="538"/>
      <c r="D13" s="538"/>
      <c r="E13" s="538"/>
      <c r="F13" s="538"/>
      <c r="G13" s="538"/>
      <c r="H13" s="538"/>
      <c r="I13" s="538"/>
      <c r="J13" s="538"/>
      <c r="K13" s="538"/>
      <c r="L13" s="538"/>
      <c r="M13" s="21"/>
      <c r="N13" s="21"/>
      <c r="O13" s="16"/>
      <c r="P13" s="16"/>
    </row>
    <row r="14" spans="1:16" s="6" customFormat="1" x14ac:dyDescent="0.25">
      <c r="A14" s="4"/>
      <c r="B14" s="538" t="str">
        <f>Pro!B15</f>
        <v>• Déclarez toutes les ventes aux entreprises associées canadiennes et étrangères.</v>
      </c>
      <c r="C14" s="538"/>
      <c r="D14" s="538"/>
      <c r="E14" s="538"/>
      <c r="F14" s="538"/>
      <c r="G14" s="538"/>
      <c r="H14" s="538"/>
      <c r="I14" s="538"/>
      <c r="J14" s="538"/>
      <c r="K14" s="538"/>
      <c r="L14" s="538"/>
      <c r="M14" s="21"/>
      <c r="N14" s="21"/>
      <c r="O14" s="16"/>
      <c r="P14" s="16"/>
    </row>
    <row r="15" spans="1:16" s="6" customFormat="1" x14ac:dyDescent="0.25">
      <c r="A15" s="4"/>
      <c r="B15" s="538" t="str">
        <f>Pro!B16</f>
        <v>• Déclarez toutes les ventes à compter de la date de l’expédition au client ou à son entrepôt.</v>
      </c>
      <c r="C15" s="538"/>
      <c r="D15" s="538"/>
      <c r="E15" s="538"/>
      <c r="F15" s="538"/>
      <c r="G15" s="538"/>
      <c r="H15" s="538"/>
      <c r="I15" s="538"/>
      <c r="J15" s="538"/>
      <c r="K15" s="538"/>
      <c r="L15" s="538"/>
      <c r="M15" s="21"/>
      <c r="N15" s="21"/>
      <c r="O15" s="16"/>
      <c r="P15" s="16"/>
    </row>
    <row r="16" spans="1:16" s="6" customFormat="1" x14ac:dyDescent="0.25">
      <c r="A16" s="4"/>
      <c r="B16" s="538" t="str">
        <f>Pro!B17</f>
        <v>• Déclarez toutes les valeurs en dollars canadiens.</v>
      </c>
      <c r="C16" s="538"/>
      <c r="D16" s="538"/>
      <c r="E16" s="538"/>
      <c r="F16" s="538"/>
      <c r="G16" s="538"/>
      <c r="H16" s="538"/>
      <c r="I16" s="538"/>
      <c r="J16" s="538"/>
      <c r="K16" s="538"/>
      <c r="L16" s="538"/>
      <c r="M16" s="21"/>
      <c r="N16" s="21"/>
      <c r="O16" s="16"/>
      <c r="P16" s="16"/>
    </row>
    <row r="17" spans="1:16" s="6" customFormat="1" x14ac:dyDescent="0.25">
      <c r="A17" s="27"/>
      <c r="B17" s="538" t="str">
        <f>'Imp-Chin. Taipei chin.'!B18</f>
        <v>• Si votre entreprise est un utilisateur final ou un détaillant, elle n’a pas besoin de déclarer ses ventes d’importations ou ses stocks d’importations.</v>
      </c>
      <c r="C17" s="538"/>
      <c r="D17" s="538"/>
      <c r="E17" s="538"/>
      <c r="F17" s="538"/>
      <c r="G17" s="538"/>
      <c r="H17" s="538"/>
      <c r="I17" s="538"/>
      <c r="J17" s="538"/>
      <c r="K17" s="538"/>
      <c r="L17" s="538"/>
      <c r="M17" s="21"/>
      <c r="N17" s="21"/>
      <c r="O17" s="16"/>
      <c r="P17" s="16"/>
    </row>
    <row r="18" spans="1:16" s="6" customFormat="1" x14ac:dyDescent="0.25">
      <c r="A18" s="4"/>
      <c r="B18" s="15"/>
      <c r="C18" s="15"/>
      <c r="D18" s="3"/>
      <c r="E18" s="3"/>
      <c r="F18" s="3"/>
      <c r="G18" s="3"/>
      <c r="H18" s="3"/>
      <c r="I18" s="3"/>
      <c r="J18" s="3"/>
      <c r="K18" s="3"/>
      <c r="L18" s="3"/>
      <c r="O18" s="16"/>
      <c r="P18" s="16"/>
    </row>
    <row r="19" spans="1:16" x14ac:dyDescent="0.25">
      <c r="A19" s="7"/>
      <c r="B19" s="384" t="str">
        <f>UPPER(IF(Intro!$G$21="English",O19,P19))</f>
        <v>STOCKS ET VENTES À L'EXPORTATION</v>
      </c>
      <c r="C19" s="385"/>
      <c r="D19" s="385"/>
      <c r="E19" s="385"/>
      <c r="F19" s="385"/>
      <c r="G19" s="385"/>
      <c r="H19" s="385"/>
      <c r="I19" s="385"/>
      <c r="J19" s="385"/>
      <c r="K19" s="385"/>
      <c r="L19" s="386"/>
      <c r="M19" s="62"/>
      <c r="O19" s="62" t="s">
        <v>278</v>
      </c>
      <c r="P19" s="62" t="s">
        <v>279</v>
      </c>
    </row>
    <row r="20" spans="1:16" x14ac:dyDescent="0.25">
      <c r="A20" s="7"/>
      <c r="B20" s="534" t="s">
        <v>12</v>
      </c>
      <c r="C20" s="535"/>
      <c r="D20" s="535"/>
      <c r="E20" s="535"/>
      <c r="F20" s="535"/>
      <c r="G20" s="535"/>
      <c r="H20" s="535"/>
      <c r="I20" s="535"/>
      <c r="J20" s="535"/>
      <c r="K20" s="535"/>
      <c r="L20" s="536"/>
      <c r="M20" s="62"/>
    </row>
    <row r="21" spans="1:16" x14ac:dyDescent="0.25">
      <c r="A21" s="7"/>
      <c r="B21" s="17"/>
      <c r="C21" s="28"/>
      <c r="D21" s="29"/>
      <c r="E21" s="29"/>
      <c r="F21" s="29"/>
      <c r="G21" s="29"/>
      <c r="H21" s="29"/>
      <c r="I21" s="29"/>
      <c r="J21" s="29"/>
      <c r="K21" s="29"/>
      <c r="L21" s="18"/>
      <c r="M21" s="62"/>
    </row>
    <row r="22" spans="1:16" x14ac:dyDescent="0.25">
      <c r="A22" s="7"/>
      <c r="B22" s="387" t="str">
        <f>IF(Intro!$G$21="English",O22,P22)</f>
        <v>Fournissez les stocks et ventes à l'exportation des marchandises importées.</v>
      </c>
      <c r="C22" s="388"/>
      <c r="D22" s="388"/>
      <c r="E22" s="388"/>
      <c r="F22" s="388"/>
      <c r="G22" s="388"/>
      <c r="H22" s="388"/>
      <c r="I22" s="388"/>
      <c r="J22" s="388"/>
      <c r="K22" s="388"/>
      <c r="L22" s="414"/>
      <c r="M22" s="62"/>
      <c r="O22" s="19" t="s">
        <v>129</v>
      </c>
      <c r="P22" s="19" t="s">
        <v>63</v>
      </c>
    </row>
    <row r="23" spans="1:16" x14ac:dyDescent="0.25">
      <c r="A23" s="7"/>
      <c r="B23" s="78"/>
      <c r="C23" s="28"/>
      <c r="D23" s="29"/>
      <c r="E23" s="29"/>
      <c r="F23" s="29"/>
      <c r="G23" s="29"/>
      <c r="H23" s="29"/>
      <c r="I23" s="29"/>
      <c r="J23" s="29"/>
      <c r="K23" s="29"/>
      <c r="L23" s="18"/>
      <c r="M23" s="62"/>
      <c r="O23" s="19"/>
    </row>
    <row r="24" spans="1:16" x14ac:dyDescent="0.25">
      <c r="A24" s="7"/>
      <c r="B24" s="78"/>
      <c r="E24" s="28"/>
      <c r="F24" s="62"/>
      <c r="G24" s="602">
        <f>Variables!$B$6</f>
        <v>2023</v>
      </c>
      <c r="H24" s="602">
        <f>G24+1</f>
        <v>2024</v>
      </c>
      <c r="I24" s="602">
        <f>H24+1</f>
        <v>2025</v>
      </c>
      <c r="J24" s="602" t="str">
        <f>IF(Intro!$G$21="English",Variables!B9,Variables!C9)</f>
        <v>janv-mars 2025</v>
      </c>
      <c r="K24" s="602" t="str">
        <f>IF(Intro!$G$21="English",Variables!B10,Variables!C10)</f>
        <v>janv-mars 2026</v>
      </c>
      <c r="L24" s="88"/>
      <c r="M24" s="62"/>
      <c r="O24" s="19"/>
    </row>
    <row r="25" spans="1:16" x14ac:dyDescent="0.25">
      <c r="A25" s="7"/>
      <c r="B25" s="78"/>
      <c r="E25" s="28"/>
      <c r="F25" s="62"/>
      <c r="G25" s="604"/>
      <c r="H25" s="604"/>
      <c r="I25" s="604"/>
      <c r="J25" s="604"/>
      <c r="K25" s="604"/>
      <c r="L25" s="88"/>
      <c r="M25" s="62"/>
      <c r="O25" s="19"/>
    </row>
    <row r="26" spans="1:16" x14ac:dyDescent="0.25">
      <c r="A26" s="7"/>
      <c r="B26" s="513" t="str">
        <f>IF(Intro!$G$21="English",O26,P26)</f>
        <v>Stock d'ouverture -Tôles en feuilles et tôles coupées à longueur</v>
      </c>
      <c r="C26" s="483"/>
      <c r="D26" s="641" t="str">
        <f>IF(Intro!$G$21="English",Variables!$B$23,Variables!$C$23)</f>
        <v>tonnes</v>
      </c>
      <c r="E26" s="641"/>
      <c r="F26" s="641"/>
      <c r="G26" s="190"/>
      <c r="H26" s="189">
        <f>G32</f>
        <v>0</v>
      </c>
      <c r="I26" s="189">
        <f>H32</f>
        <v>0</v>
      </c>
      <c r="J26" s="189">
        <f>H32</f>
        <v>0</v>
      </c>
      <c r="K26" s="189">
        <f>I32</f>
        <v>0</v>
      </c>
      <c r="L26" s="88"/>
      <c r="M26" s="62"/>
      <c r="O26" s="62" t="s">
        <v>452</v>
      </c>
      <c r="P26" s="62" t="s">
        <v>449</v>
      </c>
    </row>
    <row r="27" spans="1:16" x14ac:dyDescent="0.25">
      <c r="A27" s="7"/>
      <c r="B27" s="513"/>
      <c r="C27" s="483"/>
      <c r="D27" s="641" t="s">
        <v>172</v>
      </c>
      <c r="E27" s="641"/>
      <c r="F27" s="641"/>
      <c r="G27" s="191"/>
      <c r="H27" s="189">
        <f>G33</f>
        <v>0</v>
      </c>
      <c r="I27" s="189">
        <f>H33</f>
        <v>0</v>
      </c>
      <c r="J27" s="189">
        <f>H33</f>
        <v>0</v>
      </c>
      <c r="K27" s="189">
        <f>I33</f>
        <v>0</v>
      </c>
      <c r="L27" s="88"/>
      <c r="M27" s="62"/>
    </row>
    <row r="28" spans="1:16" ht="15" thickBot="1" x14ac:dyDescent="0.3">
      <c r="A28" s="7"/>
      <c r="B28" s="584"/>
      <c r="C28" s="585"/>
      <c r="D28" s="587" t="str">
        <f>"$ / "&amp;IF(Intro!$G$21="English",Variables!$B$24,Variables!$C$24)</f>
        <v>$ / tonne</v>
      </c>
      <c r="E28" s="587"/>
      <c r="F28" s="587"/>
      <c r="G28" s="192" t="str">
        <f>IF(G26=0,"-",G27/G26)</f>
        <v>-</v>
      </c>
      <c r="H28" s="192" t="str">
        <f>IF(H26=0,"-",H27/H26)</f>
        <v>-</v>
      </c>
      <c r="I28" s="192" t="str">
        <f>IF(I26=0,"-",I27/I26)</f>
        <v>-</v>
      </c>
      <c r="J28" s="192" t="str">
        <f>IF(J26=0,"-",J27/J26)</f>
        <v>-</v>
      </c>
      <c r="K28" s="192" t="str">
        <f>IF(K26=0,"-",K27/K26)</f>
        <v>-</v>
      </c>
      <c r="L28" s="88"/>
      <c r="M28" s="62"/>
    </row>
    <row r="29" spans="1:16" x14ac:dyDescent="0.25">
      <c r="A29" s="7"/>
      <c r="B29" s="588" t="str">
        <f>IF(Intro!$G$21="English",O29,P29)</f>
        <v>Ventes à l'exportation -Tôles en feuilles et tôles coupées à longueur</v>
      </c>
      <c r="C29" s="589"/>
      <c r="D29" s="643" t="str">
        <f>D26</f>
        <v>tonnes</v>
      </c>
      <c r="E29" s="643"/>
      <c r="F29" s="643"/>
      <c r="G29" s="193"/>
      <c r="H29" s="193"/>
      <c r="I29" s="193"/>
      <c r="J29" s="193"/>
      <c r="K29" s="193"/>
      <c r="L29" s="88"/>
      <c r="M29" s="62"/>
      <c r="O29" s="62" t="s">
        <v>430</v>
      </c>
      <c r="P29" s="62" t="s">
        <v>442</v>
      </c>
    </row>
    <row r="30" spans="1:16" x14ac:dyDescent="0.25">
      <c r="A30" s="7"/>
      <c r="B30" s="513"/>
      <c r="C30" s="483"/>
      <c r="D30" s="641" t="str">
        <f>IF(Intro!G$21="English","net delivered selling value (CAD)","valeur de vente nette rendue (CAD)")</f>
        <v>valeur de vente nette rendue (CAD)</v>
      </c>
      <c r="E30" s="641"/>
      <c r="F30" s="641"/>
      <c r="G30" s="191"/>
      <c r="H30" s="191"/>
      <c r="I30" s="191"/>
      <c r="J30" s="191"/>
      <c r="K30" s="191"/>
      <c r="L30" s="88"/>
      <c r="M30" s="62"/>
    </row>
    <row r="31" spans="1:16" ht="15" thickBot="1" x14ac:dyDescent="0.3">
      <c r="A31" s="7"/>
      <c r="B31" s="584"/>
      <c r="C31" s="585"/>
      <c r="D31" s="587" t="str">
        <f>D28</f>
        <v>$ / tonne</v>
      </c>
      <c r="E31" s="587"/>
      <c r="F31" s="587"/>
      <c r="G31" s="192" t="str">
        <f>IF(G29=0,"-",G30/G29)</f>
        <v>-</v>
      </c>
      <c r="H31" s="192" t="str">
        <f>IF(H29=0,"-",H30/H29)</f>
        <v>-</v>
      </c>
      <c r="I31" s="192" t="str">
        <f>IF(I29=0,"-",I30/I29)</f>
        <v>-</v>
      </c>
      <c r="J31" s="192" t="str">
        <f>IF(J29=0,"-",J30/J29)</f>
        <v>-</v>
      </c>
      <c r="K31" s="192" t="str">
        <f>IF(K29=0,"-",K30/K29)</f>
        <v>-</v>
      </c>
      <c r="L31" s="88"/>
      <c r="M31" s="62"/>
    </row>
    <row r="32" spans="1:16" x14ac:dyDescent="0.25">
      <c r="A32" s="7"/>
      <c r="B32" s="430" t="str">
        <f>IF(Intro!$G$21="English",O32,P32)</f>
        <v>Stock de clôture -Tôles en feuilles et tôles coupées à longueur</v>
      </c>
      <c r="C32" s="431"/>
      <c r="D32" s="642" t="str">
        <f>D26</f>
        <v>tonnes</v>
      </c>
      <c r="E32" s="642"/>
      <c r="F32" s="642"/>
      <c r="G32" s="194"/>
      <c r="H32" s="194"/>
      <c r="I32" s="194"/>
      <c r="J32" s="194"/>
      <c r="K32" s="194"/>
      <c r="L32" s="88"/>
      <c r="M32" s="62"/>
      <c r="O32" s="62" t="s">
        <v>450</v>
      </c>
      <c r="P32" s="62" t="s">
        <v>451</v>
      </c>
    </row>
    <row r="33" spans="1:16" x14ac:dyDescent="0.25">
      <c r="A33" s="7"/>
      <c r="B33" s="513"/>
      <c r="C33" s="483"/>
      <c r="D33" s="641" t="str">
        <f>D27</f>
        <v>CAD</v>
      </c>
      <c r="E33" s="641"/>
      <c r="F33" s="641"/>
      <c r="G33" s="191"/>
      <c r="H33" s="191"/>
      <c r="I33" s="191"/>
      <c r="J33" s="191"/>
      <c r="K33" s="191"/>
      <c r="L33" s="88"/>
      <c r="M33" s="62"/>
    </row>
    <row r="34" spans="1:16" x14ac:dyDescent="0.25">
      <c r="A34" s="7"/>
      <c r="B34" s="513"/>
      <c r="C34" s="483"/>
      <c r="D34" s="641" t="str">
        <f>D28</f>
        <v>$ / tonne</v>
      </c>
      <c r="E34" s="641"/>
      <c r="F34" s="641"/>
      <c r="G34" s="189" t="str">
        <f>IF(G32=0,"-",G33/G32)</f>
        <v>-</v>
      </c>
      <c r="H34" s="189" t="str">
        <f t="shared" ref="H34:I34" si="0">IF(H32=0,"-",H33/H32)</f>
        <v>-</v>
      </c>
      <c r="I34" s="189" t="str">
        <f t="shared" si="0"/>
        <v>-</v>
      </c>
      <c r="J34" s="189" t="str">
        <f t="shared" ref="J34:K34" si="1">IF(J32=0,"-",J33/J32)</f>
        <v>-</v>
      </c>
      <c r="K34" s="189" t="str">
        <f t="shared" si="1"/>
        <v>-</v>
      </c>
      <c r="L34" s="88"/>
      <c r="M34" s="62"/>
    </row>
    <row r="35" spans="1:16" x14ac:dyDescent="0.25">
      <c r="A35" s="7"/>
      <c r="B35" s="70"/>
      <c r="C35" s="114"/>
      <c r="D35" s="114"/>
      <c r="E35" s="114"/>
      <c r="F35" s="114"/>
      <c r="G35" s="114"/>
      <c r="H35" s="114"/>
      <c r="I35" s="114"/>
      <c r="J35" s="114"/>
      <c r="K35" s="114"/>
      <c r="L35" s="203"/>
      <c r="M35" s="62"/>
    </row>
    <row r="36" spans="1:16" s="10" customFormat="1" x14ac:dyDescent="0.25">
      <c r="A36" s="7"/>
      <c r="B36" s="503" t="s">
        <v>15</v>
      </c>
      <c r="C36" s="504"/>
      <c r="D36" s="504"/>
      <c r="E36" s="504"/>
      <c r="F36" s="504"/>
      <c r="G36" s="504"/>
      <c r="H36" s="504"/>
      <c r="I36" s="504"/>
      <c r="J36" s="504"/>
      <c r="K36" s="504"/>
      <c r="L36" s="505"/>
      <c r="M36" s="113"/>
      <c r="O36" s="62"/>
    </row>
    <row r="37" spans="1:16" x14ac:dyDescent="0.25">
      <c r="A37" s="7"/>
      <c r="B37" s="70"/>
      <c r="C37" s="114"/>
      <c r="D37" s="114"/>
      <c r="E37" s="114"/>
      <c r="F37" s="114"/>
      <c r="G37" s="114"/>
      <c r="H37" s="114"/>
      <c r="I37" s="114"/>
      <c r="J37" s="114"/>
      <c r="K37" s="114"/>
      <c r="L37" s="115"/>
      <c r="M37" s="62"/>
    </row>
    <row r="38" spans="1:16" x14ac:dyDescent="0.25">
      <c r="A38" s="7"/>
      <c r="B38" s="421" t="str">
        <f>IF(Intro!$G$21="English",O38,P38)</f>
        <v>En utilisant les données fournies à la question 1 sur les onglets des pays avec les données fournies à la question 1 sur l'onglet Invent-Stock, le questionnaire calcule le stock de clôture comme suit :</v>
      </c>
      <c r="C38" s="422"/>
      <c r="D38" s="422"/>
      <c r="E38" s="422"/>
      <c r="F38" s="422"/>
      <c r="G38" s="422"/>
      <c r="H38" s="422"/>
      <c r="I38" s="422"/>
      <c r="J38" s="422"/>
      <c r="K38" s="422"/>
      <c r="L38" s="450"/>
      <c r="M38" s="62"/>
      <c r="O38" s="62" t="s">
        <v>309</v>
      </c>
      <c r="P38" s="62" t="s">
        <v>310</v>
      </c>
    </row>
    <row r="39" spans="1:16" x14ac:dyDescent="0.25">
      <c r="A39" s="7"/>
      <c r="B39" s="70"/>
      <c r="C39" s="114"/>
      <c r="D39" s="114"/>
      <c r="E39" s="114"/>
      <c r="F39" s="114"/>
      <c r="G39" s="114"/>
      <c r="H39" s="114"/>
      <c r="I39" s="114"/>
      <c r="J39" s="114"/>
      <c r="K39" s="114"/>
      <c r="L39" s="115"/>
      <c r="M39" s="62"/>
    </row>
    <row r="40" spans="1:16" x14ac:dyDescent="0.25">
      <c r="A40" s="7"/>
      <c r="B40" s="78"/>
      <c r="F40" s="28"/>
      <c r="G40" s="184">
        <f>Variables!$B$6</f>
        <v>2023</v>
      </c>
      <c r="H40" s="184">
        <f>G40+1</f>
        <v>2024</v>
      </c>
      <c r="I40" s="184">
        <f>H40+1</f>
        <v>2025</v>
      </c>
      <c r="J40" s="184" t="str">
        <f>J24</f>
        <v>janv-mars 2025</v>
      </c>
      <c r="K40" s="184" t="str">
        <f>K24</f>
        <v>janv-mars 2026</v>
      </c>
      <c r="L40" s="88"/>
      <c r="M40" s="62"/>
      <c r="O40" s="19"/>
    </row>
    <row r="41" spans="1:16" x14ac:dyDescent="0.25">
      <c r="A41" s="7"/>
      <c r="B41" s="78"/>
      <c r="F41" s="28"/>
      <c r="G41" s="185"/>
      <c r="H41" s="185"/>
      <c r="I41" s="185"/>
      <c r="J41" s="185"/>
      <c r="K41" s="185"/>
      <c r="L41" s="88"/>
      <c r="M41" s="62"/>
      <c r="O41" s="19"/>
    </row>
    <row r="42" spans="1:16" x14ac:dyDescent="0.25">
      <c r="A42" s="7"/>
      <c r="B42" s="638" t="str">
        <f>IF(Intro!$G$21="English",O42,P42)</f>
        <v>Stock de clôture calculé</v>
      </c>
      <c r="C42" s="639"/>
      <c r="D42" s="639"/>
      <c r="E42" s="640"/>
      <c r="F42" s="63" t="str">
        <f>IF(Intro!$G$21="English",Variables!$B$23,Variables!$C$23)</f>
        <v>tonnes</v>
      </c>
      <c r="G42" s="189">
        <f>G26+SUM(Begin:End!G37)+SUM(Begin:End!G70)-SUM(Begin:End!G56)-(SUM(Begin:End!G89)-G29)</f>
        <v>0</v>
      </c>
      <c r="H42" s="189">
        <f>H26+SUM(Begin:End!H37)+SUM(Begin:End!H70)-SUM(Begin:End!H56)-(SUM(Begin:End!H89)-H29)</f>
        <v>0</v>
      </c>
      <c r="I42" s="189">
        <f>I26+SUM(Begin:End!I37)+SUM(Begin:End!I70)-SUM(Begin:End!I56)-(SUM(Begin:End!I89)-I29)</f>
        <v>0</v>
      </c>
      <c r="J42" s="189">
        <f>J26+SUM(Begin:End!J37)+SUM(Begin:End!J70)-SUM(Begin:End!J56)-(SUM(Begin:End!J89)-J29)</f>
        <v>0</v>
      </c>
      <c r="K42" s="189">
        <f>K26+SUM(Begin:End!K37)+SUM(Begin:End!K70)-SUM(Begin:End!K56)-(SUM(Begin:End!K89)-K29)</f>
        <v>0</v>
      </c>
      <c r="L42" s="88"/>
      <c r="M42" s="62"/>
      <c r="O42" s="62" t="s">
        <v>446</v>
      </c>
      <c r="P42" s="62" t="s">
        <v>443</v>
      </c>
    </row>
    <row r="43" spans="1:16" ht="14.1" customHeight="1" x14ac:dyDescent="0.25">
      <c r="A43" s="7"/>
      <c r="B43" s="638" t="str">
        <f>IF(Intro!$G$21="English",O43,P43)</f>
        <v>Différence entre le stock de clôture à la question 1 ci-dessus et le stock de clôture calculé à la question 2</v>
      </c>
      <c r="C43" s="639"/>
      <c r="D43" s="639"/>
      <c r="E43" s="640"/>
      <c r="F43" s="632" t="str">
        <f>IF(Intro!$G$21="English",Variables!$B$23,Variables!$C$23)</f>
        <v>tonnes</v>
      </c>
      <c r="G43" s="635">
        <f>G32-G42</f>
        <v>0</v>
      </c>
      <c r="H43" s="635">
        <f>H32-H42</f>
        <v>0</v>
      </c>
      <c r="I43" s="635">
        <f>I32-I42</f>
        <v>0</v>
      </c>
      <c r="J43" s="635">
        <f>J32-J42</f>
        <v>0</v>
      </c>
      <c r="K43" s="635">
        <f>K32-K42</f>
        <v>0</v>
      </c>
      <c r="L43" s="88"/>
      <c r="M43" s="62"/>
      <c r="O43" s="62" t="s">
        <v>444</v>
      </c>
      <c r="P43" s="62" t="s">
        <v>445</v>
      </c>
    </row>
    <row r="44" spans="1:16" x14ac:dyDescent="0.25">
      <c r="A44" s="7"/>
      <c r="B44" s="638"/>
      <c r="C44" s="639"/>
      <c r="D44" s="639"/>
      <c r="E44" s="640"/>
      <c r="F44" s="633"/>
      <c r="G44" s="636"/>
      <c r="H44" s="636"/>
      <c r="I44" s="636"/>
      <c r="J44" s="636"/>
      <c r="K44" s="636"/>
      <c r="L44" s="88"/>
      <c r="M44" s="62"/>
    </row>
    <row r="45" spans="1:16" ht="21" customHeight="1" x14ac:dyDescent="0.25">
      <c r="A45" s="7"/>
      <c r="B45" s="638"/>
      <c r="C45" s="639"/>
      <c r="D45" s="639"/>
      <c r="E45" s="640"/>
      <c r="F45" s="634"/>
      <c r="G45" s="637"/>
      <c r="H45" s="637"/>
      <c r="I45" s="637"/>
      <c r="J45" s="637"/>
      <c r="K45" s="637"/>
      <c r="L45" s="88"/>
      <c r="M45" s="62"/>
    </row>
    <row r="46" spans="1:16" x14ac:dyDescent="0.25">
      <c r="A46" s="7"/>
      <c r="B46" s="70"/>
      <c r="C46" s="114"/>
      <c r="D46" s="114"/>
      <c r="E46" s="114"/>
      <c r="F46" s="114"/>
      <c r="G46" s="114"/>
      <c r="H46" s="114"/>
      <c r="I46" s="114"/>
      <c r="J46" s="114"/>
      <c r="K46" s="114"/>
      <c r="L46" s="115"/>
      <c r="M46" s="62"/>
    </row>
    <row r="47" spans="1:16" x14ac:dyDescent="0.25">
      <c r="A47" s="7"/>
      <c r="B47" s="70"/>
      <c r="C47" s="114"/>
      <c r="D47" s="114"/>
      <c r="E47" s="114"/>
      <c r="F47" s="114"/>
      <c r="G47" s="114"/>
      <c r="H47" s="114"/>
      <c r="I47" s="114"/>
      <c r="J47" s="114"/>
      <c r="K47" s="114"/>
      <c r="L47" s="203"/>
      <c r="M47" s="62"/>
    </row>
    <row r="48" spans="1:16" x14ac:dyDescent="0.25">
      <c r="A48" s="7"/>
      <c r="B48" s="510" t="str">
        <f>IF(Intro!$G$21="English",O48,P48)</f>
        <v>Si le volume du stock de clôture à la question 1 sur l'onglet Invent-Stock diffère du stock de clôture calculé, expliquez pourquoi il y a une différence.</v>
      </c>
      <c r="C48" s="511"/>
      <c r="D48" s="511"/>
      <c r="E48" s="511"/>
      <c r="F48" s="511"/>
      <c r="G48" s="511"/>
      <c r="H48" s="511"/>
      <c r="I48" s="511"/>
      <c r="J48" s="511"/>
      <c r="K48" s="511"/>
      <c r="L48" s="512"/>
      <c r="M48" s="62"/>
      <c r="O48" s="26" t="s">
        <v>130</v>
      </c>
      <c r="P48" s="62" t="s">
        <v>302</v>
      </c>
    </row>
    <row r="49" spans="1:16" x14ac:dyDescent="0.25">
      <c r="A49" s="7"/>
      <c r="B49" s="70"/>
      <c r="C49" s="114"/>
      <c r="D49" s="114"/>
      <c r="E49" s="114"/>
      <c r="F49" s="114"/>
      <c r="G49" s="114"/>
      <c r="H49" s="114"/>
      <c r="I49" s="114"/>
      <c r="J49" s="114"/>
      <c r="K49" s="114"/>
      <c r="L49" s="115"/>
      <c r="M49" s="62"/>
    </row>
    <row r="50" spans="1:16" s="10" customFormat="1" x14ac:dyDescent="0.25">
      <c r="A50" s="7"/>
      <c r="B50" s="500"/>
      <c r="C50" s="501"/>
      <c r="D50" s="501"/>
      <c r="E50" s="501"/>
      <c r="F50" s="501"/>
      <c r="G50" s="501"/>
      <c r="H50" s="501"/>
      <c r="I50" s="501"/>
      <c r="J50" s="501"/>
      <c r="K50" s="501"/>
      <c r="L50" s="502"/>
      <c r="M50" s="30"/>
    </row>
    <row r="51" spans="1:16" s="10" customFormat="1" x14ac:dyDescent="0.25">
      <c r="A51" s="7"/>
      <c r="B51" s="500"/>
      <c r="C51" s="501"/>
      <c r="D51" s="501"/>
      <c r="E51" s="501"/>
      <c r="F51" s="501"/>
      <c r="G51" s="501"/>
      <c r="H51" s="501"/>
      <c r="I51" s="501"/>
      <c r="J51" s="501"/>
      <c r="K51" s="501"/>
      <c r="L51" s="502"/>
      <c r="M51" s="30"/>
    </row>
    <row r="52" spans="1:16" s="10" customFormat="1" x14ac:dyDescent="0.25">
      <c r="A52" s="7"/>
      <c r="B52" s="500"/>
      <c r="C52" s="501"/>
      <c r="D52" s="501"/>
      <c r="E52" s="501"/>
      <c r="F52" s="501"/>
      <c r="G52" s="501"/>
      <c r="H52" s="501"/>
      <c r="I52" s="501"/>
      <c r="J52" s="501"/>
      <c r="K52" s="501"/>
      <c r="L52" s="502"/>
      <c r="M52" s="30"/>
    </row>
    <row r="53" spans="1:16" s="10" customFormat="1" x14ac:dyDescent="0.25">
      <c r="A53" s="7"/>
      <c r="B53" s="500"/>
      <c r="C53" s="501"/>
      <c r="D53" s="501"/>
      <c r="E53" s="501"/>
      <c r="F53" s="501"/>
      <c r="G53" s="501"/>
      <c r="H53" s="501"/>
      <c r="I53" s="501"/>
      <c r="J53" s="501"/>
      <c r="K53" s="501"/>
      <c r="L53" s="502"/>
      <c r="M53" s="30"/>
    </row>
    <row r="54" spans="1:16" s="10" customFormat="1" x14ac:dyDescent="0.25">
      <c r="A54" s="7"/>
      <c r="B54" s="500"/>
      <c r="C54" s="501"/>
      <c r="D54" s="501"/>
      <c r="E54" s="501"/>
      <c r="F54" s="501"/>
      <c r="G54" s="501"/>
      <c r="H54" s="501"/>
      <c r="I54" s="501"/>
      <c r="J54" s="501"/>
      <c r="K54" s="501"/>
      <c r="L54" s="502"/>
      <c r="M54" s="30"/>
    </row>
    <row r="55" spans="1:16" s="10" customFormat="1" x14ac:dyDescent="0.25">
      <c r="A55" s="7"/>
      <c r="B55" s="500"/>
      <c r="C55" s="501"/>
      <c r="D55" s="501"/>
      <c r="E55" s="501"/>
      <c r="F55" s="501"/>
      <c r="G55" s="501"/>
      <c r="H55" s="501"/>
      <c r="I55" s="501"/>
      <c r="J55" s="501"/>
      <c r="K55" s="501"/>
      <c r="L55" s="502"/>
      <c r="M55" s="30"/>
    </row>
    <row r="56" spans="1:16" s="10" customFormat="1" x14ac:dyDescent="0.25">
      <c r="A56" s="7"/>
      <c r="B56" s="500"/>
      <c r="C56" s="501"/>
      <c r="D56" s="501"/>
      <c r="E56" s="501"/>
      <c r="F56" s="501"/>
      <c r="G56" s="501"/>
      <c r="H56" s="501"/>
      <c r="I56" s="501"/>
      <c r="J56" s="501"/>
      <c r="K56" s="501"/>
      <c r="L56" s="502"/>
      <c r="M56" s="30"/>
    </row>
    <row r="57" spans="1:16" s="10" customFormat="1" x14ac:dyDescent="0.25">
      <c r="A57" s="7"/>
      <c r="B57" s="500"/>
      <c r="C57" s="501"/>
      <c r="D57" s="501"/>
      <c r="E57" s="501"/>
      <c r="F57" s="501"/>
      <c r="G57" s="501"/>
      <c r="H57" s="501"/>
      <c r="I57" s="501"/>
      <c r="J57" s="501"/>
      <c r="K57" s="501"/>
      <c r="L57" s="502"/>
      <c r="M57" s="30"/>
    </row>
    <row r="58" spans="1:16" x14ac:dyDescent="0.25">
      <c r="A58" s="7"/>
      <c r="B58" s="110"/>
      <c r="C58" s="111"/>
      <c r="D58" s="111"/>
      <c r="E58" s="111"/>
      <c r="F58" s="111"/>
      <c r="G58" s="111"/>
      <c r="H58" s="111"/>
      <c r="I58" s="111"/>
      <c r="J58" s="111"/>
      <c r="K58" s="111"/>
      <c r="L58" s="112"/>
      <c r="M58" s="62"/>
    </row>
    <row r="59" spans="1:16" s="10" customFormat="1" x14ac:dyDescent="0.25">
      <c r="A59" s="7"/>
      <c r="B59" s="503" t="s">
        <v>16</v>
      </c>
      <c r="C59" s="504"/>
      <c r="D59" s="504"/>
      <c r="E59" s="504"/>
      <c r="F59" s="504"/>
      <c r="G59" s="504"/>
      <c r="H59" s="504"/>
      <c r="I59" s="504"/>
      <c r="J59" s="504"/>
      <c r="K59" s="504"/>
      <c r="L59" s="505"/>
      <c r="M59" s="113"/>
    </row>
    <row r="60" spans="1:16" x14ac:dyDescent="0.25">
      <c r="A60" s="7"/>
      <c r="B60" s="70"/>
      <c r="C60" s="114"/>
      <c r="D60" s="114"/>
      <c r="E60" s="114"/>
      <c r="F60" s="114"/>
      <c r="G60" s="114"/>
      <c r="H60" s="114"/>
      <c r="I60" s="114"/>
      <c r="J60" s="114"/>
      <c r="K60" s="114"/>
      <c r="L60" s="115"/>
      <c r="M60" s="62"/>
    </row>
    <row r="61" spans="1:16" ht="14.85" customHeight="1" x14ac:dyDescent="0.25">
      <c r="A61" s="7"/>
      <c r="B61" s="387" t="str">
        <f>IF(Intro!$G$21="English",O61,P61)</f>
        <v>Décrivez comment votre entreprise détermine la valeur des stocks. Fournissez tout changement dans la méthode d'évaluation des stocks ou toute réduction importante de la valeur comptabilisée des stocks depuis le 1er janvier 2023.</v>
      </c>
      <c r="C61" s="388"/>
      <c r="D61" s="388"/>
      <c r="E61" s="388"/>
      <c r="F61" s="388"/>
      <c r="G61" s="388"/>
      <c r="H61" s="388"/>
      <c r="I61" s="388"/>
      <c r="J61" s="388"/>
      <c r="K61" s="388"/>
      <c r="L61" s="414"/>
      <c r="M61" s="62"/>
      <c r="O61" s="62"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61" s="62"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62" spans="1:16" x14ac:dyDescent="0.25">
      <c r="A62" s="7"/>
      <c r="B62" s="387"/>
      <c r="C62" s="388"/>
      <c r="D62" s="388"/>
      <c r="E62" s="388"/>
      <c r="F62" s="388"/>
      <c r="G62" s="388"/>
      <c r="H62" s="388"/>
      <c r="I62" s="388"/>
      <c r="J62" s="388"/>
      <c r="K62" s="388"/>
      <c r="L62" s="414"/>
      <c r="M62" s="62"/>
    </row>
    <row r="63" spans="1:16" x14ac:dyDescent="0.25">
      <c r="A63" s="7"/>
      <c r="B63" s="70"/>
      <c r="C63" s="114"/>
      <c r="D63" s="114"/>
      <c r="E63" s="114"/>
      <c r="F63" s="114"/>
      <c r="G63" s="114"/>
      <c r="H63" s="114"/>
      <c r="I63" s="114"/>
      <c r="J63" s="114"/>
      <c r="K63" s="114"/>
      <c r="L63" s="115"/>
      <c r="M63" s="62"/>
    </row>
    <row r="64" spans="1:16" s="10" customFormat="1" x14ac:dyDescent="0.25">
      <c r="A64" s="7"/>
      <c r="B64" s="500"/>
      <c r="C64" s="501"/>
      <c r="D64" s="501"/>
      <c r="E64" s="501"/>
      <c r="F64" s="501"/>
      <c r="G64" s="501"/>
      <c r="H64" s="501"/>
      <c r="I64" s="501"/>
      <c r="J64" s="501"/>
      <c r="K64" s="501"/>
      <c r="L64" s="502"/>
      <c r="M64" s="30"/>
    </row>
    <row r="65" spans="1:16" s="10" customFormat="1" x14ac:dyDescent="0.25">
      <c r="A65" s="7"/>
      <c r="B65" s="500"/>
      <c r="C65" s="501"/>
      <c r="D65" s="501"/>
      <c r="E65" s="501"/>
      <c r="F65" s="501"/>
      <c r="G65" s="501"/>
      <c r="H65" s="501"/>
      <c r="I65" s="501"/>
      <c r="J65" s="501"/>
      <c r="K65" s="501"/>
      <c r="L65" s="502"/>
      <c r="M65" s="30"/>
    </row>
    <row r="66" spans="1:16" s="10" customFormat="1" x14ac:dyDescent="0.25">
      <c r="A66" s="7"/>
      <c r="B66" s="500"/>
      <c r="C66" s="501"/>
      <c r="D66" s="501"/>
      <c r="E66" s="501"/>
      <c r="F66" s="501"/>
      <c r="G66" s="501"/>
      <c r="H66" s="501"/>
      <c r="I66" s="501"/>
      <c r="J66" s="501"/>
      <c r="K66" s="501"/>
      <c r="L66" s="502"/>
      <c r="M66" s="30"/>
    </row>
    <row r="67" spans="1:16" s="10" customFormat="1" x14ac:dyDescent="0.25">
      <c r="A67" s="7"/>
      <c r="B67" s="500"/>
      <c r="C67" s="501"/>
      <c r="D67" s="501"/>
      <c r="E67" s="501"/>
      <c r="F67" s="501"/>
      <c r="G67" s="501"/>
      <c r="H67" s="501"/>
      <c r="I67" s="501"/>
      <c r="J67" s="501"/>
      <c r="K67" s="501"/>
      <c r="L67" s="502"/>
      <c r="M67" s="30"/>
    </row>
    <row r="68" spans="1:16" s="10" customFormat="1" x14ac:dyDescent="0.25">
      <c r="A68" s="7"/>
      <c r="B68" s="500"/>
      <c r="C68" s="501"/>
      <c r="D68" s="501"/>
      <c r="E68" s="501"/>
      <c r="F68" s="501"/>
      <c r="G68" s="501"/>
      <c r="H68" s="501"/>
      <c r="I68" s="501"/>
      <c r="J68" s="501"/>
      <c r="K68" s="501"/>
      <c r="L68" s="502"/>
      <c r="M68" s="30"/>
    </row>
    <row r="69" spans="1:16" s="10" customFormat="1" x14ac:dyDescent="0.25">
      <c r="A69" s="7"/>
      <c r="B69" s="500"/>
      <c r="C69" s="501"/>
      <c r="D69" s="501"/>
      <c r="E69" s="501"/>
      <c r="F69" s="501"/>
      <c r="G69" s="501"/>
      <c r="H69" s="501"/>
      <c r="I69" s="501"/>
      <c r="J69" s="501"/>
      <c r="K69" s="501"/>
      <c r="L69" s="502"/>
      <c r="M69" s="30"/>
    </row>
    <row r="70" spans="1:16" s="10" customFormat="1" x14ac:dyDescent="0.25">
      <c r="A70" s="7"/>
      <c r="B70" s="500"/>
      <c r="C70" s="501"/>
      <c r="D70" s="501"/>
      <c r="E70" s="501"/>
      <c r="F70" s="501"/>
      <c r="G70" s="501"/>
      <c r="H70" s="501"/>
      <c r="I70" s="501"/>
      <c r="J70" s="501"/>
      <c r="K70" s="501"/>
      <c r="L70" s="502"/>
      <c r="M70" s="30"/>
    </row>
    <row r="71" spans="1:16" s="10" customFormat="1" x14ac:dyDescent="0.25">
      <c r="A71" s="7"/>
      <c r="B71" s="500"/>
      <c r="C71" s="501"/>
      <c r="D71" s="501"/>
      <c r="E71" s="501"/>
      <c r="F71" s="501"/>
      <c r="G71" s="501"/>
      <c r="H71" s="501"/>
      <c r="I71" s="501"/>
      <c r="J71" s="501"/>
      <c r="K71" s="501"/>
      <c r="L71" s="502"/>
      <c r="M71" s="30"/>
    </row>
    <row r="72" spans="1:16" x14ac:dyDescent="0.25">
      <c r="A72" s="7"/>
      <c r="B72" s="110"/>
      <c r="C72" s="111"/>
      <c r="D72" s="111"/>
      <c r="E72" s="111"/>
      <c r="F72" s="111"/>
      <c r="G72" s="111"/>
      <c r="H72" s="111"/>
      <c r="I72" s="111"/>
      <c r="J72" s="111"/>
      <c r="K72" s="111"/>
      <c r="L72" s="112"/>
      <c r="M72" s="62"/>
    </row>
    <row r="73" spans="1:16" s="10" customFormat="1" x14ac:dyDescent="0.25">
      <c r="A73" s="7"/>
      <c r="B73" s="503" t="s">
        <v>17</v>
      </c>
      <c r="C73" s="504"/>
      <c r="D73" s="504"/>
      <c r="E73" s="504"/>
      <c r="F73" s="504"/>
      <c r="G73" s="504"/>
      <c r="H73" s="504"/>
      <c r="I73" s="504"/>
      <c r="J73" s="504"/>
      <c r="K73" s="504"/>
      <c r="L73" s="505"/>
      <c r="M73" s="113"/>
    </row>
    <row r="74" spans="1:16" x14ac:dyDescent="0.25">
      <c r="A74" s="7"/>
      <c r="B74" s="70"/>
      <c r="C74" s="114"/>
      <c r="D74" s="114"/>
      <c r="E74" s="114"/>
      <c r="F74" s="114"/>
      <c r="G74" s="114"/>
      <c r="H74" s="114"/>
      <c r="I74" s="114"/>
      <c r="J74" s="114"/>
      <c r="K74" s="114"/>
      <c r="L74" s="115"/>
      <c r="M74" s="62"/>
    </row>
    <row r="75" spans="1:16" ht="14.85" customHeight="1" x14ac:dyDescent="0.25">
      <c r="A75" s="7"/>
      <c r="B75" s="421" t="str">
        <f>IF(Intro!$G$21="English",O75,P75)</f>
        <v>Décrivez tout changement dans le volume des stocks des marchandises maintenus par votre entreprise depuis le 1er janvier 2023 et indiquez si ces changements ont eu une incidence quelconque sur la capacité de votre entreprise à fournir ses clients.</v>
      </c>
      <c r="C75" s="422"/>
      <c r="D75" s="422"/>
      <c r="E75" s="422"/>
      <c r="F75" s="422"/>
      <c r="G75" s="422"/>
      <c r="H75" s="422"/>
      <c r="I75" s="422"/>
      <c r="J75" s="422"/>
      <c r="K75" s="422"/>
      <c r="L75" s="450"/>
      <c r="M75" s="62"/>
      <c r="O75" s="62"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75" s="62"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76" spans="1:16" x14ac:dyDescent="0.25">
      <c r="A76" s="7"/>
      <c r="B76" s="421"/>
      <c r="C76" s="422"/>
      <c r="D76" s="422"/>
      <c r="E76" s="422"/>
      <c r="F76" s="422"/>
      <c r="G76" s="422"/>
      <c r="H76" s="422"/>
      <c r="I76" s="422"/>
      <c r="J76" s="422"/>
      <c r="K76" s="422"/>
      <c r="L76" s="450"/>
      <c r="M76" s="62"/>
    </row>
    <row r="77" spans="1:16" x14ac:dyDescent="0.25">
      <c r="A77" s="7"/>
      <c r="B77" s="70"/>
      <c r="C77" s="114"/>
      <c r="D77" s="114"/>
      <c r="E77" s="114"/>
      <c r="F77" s="114"/>
      <c r="G77" s="114"/>
      <c r="H77" s="114"/>
      <c r="I77" s="114"/>
      <c r="J77" s="114"/>
      <c r="K77" s="114"/>
      <c r="L77" s="115"/>
      <c r="M77" s="62"/>
    </row>
    <row r="78" spans="1:16" s="10" customFormat="1" x14ac:dyDescent="0.25">
      <c r="A78" s="7"/>
      <c r="B78" s="500"/>
      <c r="C78" s="501"/>
      <c r="D78" s="501"/>
      <c r="E78" s="501"/>
      <c r="F78" s="501"/>
      <c r="G78" s="501"/>
      <c r="H78" s="501"/>
      <c r="I78" s="501"/>
      <c r="J78" s="501"/>
      <c r="K78" s="501"/>
      <c r="L78" s="502"/>
      <c r="M78" s="30"/>
    </row>
    <row r="79" spans="1:16" s="10" customFormat="1" x14ac:dyDescent="0.25">
      <c r="A79" s="7"/>
      <c r="B79" s="500"/>
      <c r="C79" s="501"/>
      <c r="D79" s="501"/>
      <c r="E79" s="501"/>
      <c r="F79" s="501"/>
      <c r="G79" s="501"/>
      <c r="H79" s="501"/>
      <c r="I79" s="501"/>
      <c r="J79" s="501"/>
      <c r="K79" s="501"/>
      <c r="L79" s="502"/>
      <c r="M79" s="30"/>
    </row>
    <row r="80" spans="1:16" s="10" customFormat="1" x14ac:dyDescent="0.25">
      <c r="A80" s="7"/>
      <c r="B80" s="500"/>
      <c r="C80" s="501"/>
      <c r="D80" s="501"/>
      <c r="E80" s="501"/>
      <c r="F80" s="501"/>
      <c r="G80" s="501"/>
      <c r="H80" s="501"/>
      <c r="I80" s="501"/>
      <c r="J80" s="501"/>
      <c r="K80" s="501"/>
      <c r="L80" s="502"/>
      <c r="M80" s="30"/>
    </row>
    <row r="81" spans="1:16" s="10" customFormat="1" x14ac:dyDescent="0.25">
      <c r="A81" s="7"/>
      <c r="B81" s="500"/>
      <c r="C81" s="501"/>
      <c r="D81" s="501"/>
      <c r="E81" s="501"/>
      <c r="F81" s="501"/>
      <c r="G81" s="501"/>
      <c r="H81" s="501"/>
      <c r="I81" s="501"/>
      <c r="J81" s="501"/>
      <c r="K81" s="501"/>
      <c r="L81" s="502"/>
      <c r="M81" s="30"/>
    </row>
    <row r="82" spans="1:16" s="10" customFormat="1" x14ac:dyDescent="0.25">
      <c r="A82" s="7"/>
      <c r="B82" s="500"/>
      <c r="C82" s="501"/>
      <c r="D82" s="501"/>
      <c r="E82" s="501"/>
      <c r="F82" s="501"/>
      <c r="G82" s="501"/>
      <c r="H82" s="501"/>
      <c r="I82" s="501"/>
      <c r="J82" s="501"/>
      <c r="K82" s="501"/>
      <c r="L82" s="502"/>
      <c r="M82" s="30"/>
    </row>
    <row r="83" spans="1:16" s="10" customFormat="1" x14ac:dyDescent="0.25">
      <c r="A83" s="7"/>
      <c r="B83" s="500"/>
      <c r="C83" s="501"/>
      <c r="D83" s="501"/>
      <c r="E83" s="501"/>
      <c r="F83" s="501"/>
      <c r="G83" s="501"/>
      <c r="H83" s="501"/>
      <c r="I83" s="501"/>
      <c r="J83" s="501"/>
      <c r="K83" s="501"/>
      <c r="L83" s="502"/>
      <c r="M83" s="30"/>
    </row>
    <row r="84" spans="1:16" s="10" customFormat="1" x14ac:dyDescent="0.25">
      <c r="A84" s="7"/>
      <c r="B84" s="500"/>
      <c r="C84" s="501"/>
      <c r="D84" s="501"/>
      <c r="E84" s="501"/>
      <c r="F84" s="501"/>
      <c r="G84" s="501"/>
      <c r="H84" s="501"/>
      <c r="I84" s="501"/>
      <c r="J84" s="501"/>
      <c r="K84" s="501"/>
      <c r="L84" s="502"/>
      <c r="M84" s="30"/>
    </row>
    <row r="85" spans="1:16" s="10" customFormat="1" x14ac:dyDescent="0.25">
      <c r="A85" s="7"/>
      <c r="B85" s="500"/>
      <c r="C85" s="501"/>
      <c r="D85" s="501"/>
      <c r="E85" s="501"/>
      <c r="F85" s="501"/>
      <c r="G85" s="501"/>
      <c r="H85" s="501"/>
      <c r="I85" s="501"/>
      <c r="J85" s="501"/>
      <c r="K85" s="501"/>
      <c r="L85" s="502"/>
      <c r="M85" s="30"/>
    </row>
    <row r="86" spans="1:16" x14ac:dyDescent="0.25">
      <c r="A86" s="7"/>
      <c r="B86" s="110"/>
      <c r="C86" s="111"/>
      <c r="D86" s="111"/>
      <c r="E86" s="111"/>
      <c r="F86" s="111"/>
      <c r="G86" s="111"/>
      <c r="H86" s="111"/>
      <c r="I86" s="111"/>
      <c r="J86" s="111"/>
      <c r="K86" s="111"/>
      <c r="L86" s="112"/>
      <c r="M86" s="62"/>
    </row>
    <row r="87" spans="1:16" s="10" customFormat="1" x14ac:dyDescent="0.25">
      <c r="A87" s="7"/>
      <c r="B87" s="503" t="s">
        <v>18</v>
      </c>
      <c r="C87" s="504"/>
      <c r="D87" s="504"/>
      <c r="E87" s="504"/>
      <c r="F87" s="504"/>
      <c r="G87" s="504"/>
      <c r="H87" s="504"/>
      <c r="I87" s="504"/>
      <c r="J87" s="504"/>
      <c r="K87" s="504"/>
      <c r="L87" s="505"/>
      <c r="M87" s="113"/>
    </row>
    <row r="88" spans="1:16" x14ac:dyDescent="0.25">
      <c r="A88" s="7"/>
      <c r="B88" s="70"/>
      <c r="C88" s="114"/>
      <c r="D88" s="114"/>
      <c r="E88" s="114"/>
      <c r="F88" s="114"/>
      <c r="G88" s="114"/>
      <c r="H88" s="114"/>
      <c r="I88" s="114"/>
      <c r="J88" s="114"/>
      <c r="K88" s="114"/>
      <c r="L88" s="115"/>
      <c r="M88" s="62"/>
    </row>
    <row r="89" spans="1:16" ht="14.85" customHeight="1" x14ac:dyDescent="0.25">
      <c r="A89" s="7"/>
      <c r="B89" s="421" t="str">
        <f>IF(Intro!$G$21="English",O89,P89)</f>
        <v>Décrivez les plans de votre entreprise pour gérer les niveaux de stocks au cours des deux prochaines années. Fournissez les motifs et les hypothèses sous-tendant ces objectifs et ces stratégies.</v>
      </c>
      <c r="C89" s="422"/>
      <c r="D89" s="422"/>
      <c r="E89" s="422"/>
      <c r="F89" s="422"/>
      <c r="G89" s="422"/>
      <c r="H89" s="422"/>
      <c r="I89" s="422"/>
      <c r="J89" s="422"/>
      <c r="K89" s="422"/>
      <c r="L89" s="450"/>
      <c r="M89" s="62"/>
      <c r="O89" s="62" t="s">
        <v>158</v>
      </c>
      <c r="P89" s="62" t="s">
        <v>115</v>
      </c>
    </row>
    <row r="90" spans="1:16" x14ac:dyDescent="0.25">
      <c r="A90" s="7"/>
      <c r="B90" s="70"/>
      <c r="C90" s="114"/>
      <c r="D90" s="114"/>
      <c r="E90" s="114"/>
      <c r="F90" s="114"/>
      <c r="G90" s="114"/>
      <c r="H90" s="114"/>
      <c r="I90" s="114"/>
      <c r="J90" s="114"/>
      <c r="K90" s="114"/>
      <c r="L90" s="115"/>
      <c r="M90" s="62"/>
    </row>
    <row r="91" spans="1:16" s="10" customFormat="1" x14ac:dyDescent="0.25">
      <c r="A91" s="7"/>
      <c r="B91" s="500"/>
      <c r="C91" s="501"/>
      <c r="D91" s="501"/>
      <c r="E91" s="501"/>
      <c r="F91" s="501"/>
      <c r="G91" s="501"/>
      <c r="H91" s="501"/>
      <c r="I91" s="501"/>
      <c r="J91" s="501"/>
      <c r="K91" s="501"/>
      <c r="L91" s="502"/>
      <c r="M91" s="30"/>
    </row>
    <row r="92" spans="1:16" s="10" customFormat="1" x14ac:dyDescent="0.25">
      <c r="A92" s="7"/>
      <c r="B92" s="500"/>
      <c r="C92" s="501"/>
      <c r="D92" s="501"/>
      <c r="E92" s="501"/>
      <c r="F92" s="501"/>
      <c r="G92" s="501"/>
      <c r="H92" s="501"/>
      <c r="I92" s="501"/>
      <c r="J92" s="501"/>
      <c r="K92" s="501"/>
      <c r="L92" s="502"/>
      <c r="M92" s="30"/>
    </row>
    <row r="93" spans="1:16" s="10" customFormat="1" x14ac:dyDescent="0.25">
      <c r="A93" s="7"/>
      <c r="B93" s="500"/>
      <c r="C93" s="501"/>
      <c r="D93" s="501"/>
      <c r="E93" s="501"/>
      <c r="F93" s="501"/>
      <c r="G93" s="501"/>
      <c r="H93" s="501"/>
      <c r="I93" s="501"/>
      <c r="J93" s="501"/>
      <c r="K93" s="501"/>
      <c r="L93" s="502"/>
      <c r="M93" s="30"/>
    </row>
    <row r="94" spans="1:16" s="10" customFormat="1" x14ac:dyDescent="0.25">
      <c r="A94" s="7"/>
      <c r="B94" s="500"/>
      <c r="C94" s="501"/>
      <c r="D94" s="501"/>
      <c r="E94" s="501"/>
      <c r="F94" s="501"/>
      <c r="G94" s="501"/>
      <c r="H94" s="501"/>
      <c r="I94" s="501"/>
      <c r="J94" s="501"/>
      <c r="K94" s="501"/>
      <c r="L94" s="502"/>
      <c r="M94" s="30"/>
    </row>
    <row r="95" spans="1:16" s="10" customFormat="1" x14ac:dyDescent="0.25">
      <c r="A95" s="7"/>
      <c r="B95" s="500"/>
      <c r="C95" s="501"/>
      <c r="D95" s="501"/>
      <c r="E95" s="501"/>
      <c r="F95" s="501"/>
      <c r="G95" s="501"/>
      <c r="H95" s="501"/>
      <c r="I95" s="501"/>
      <c r="J95" s="501"/>
      <c r="K95" s="501"/>
      <c r="L95" s="502"/>
      <c r="M95" s="30"/>
    </row>
    <row r="96" spans="1:16" s="10" customFormat="1" x14ac:dyDescent="0.25">
      <c r="A96" s="7"/>
      <c r="B96" s="500"/>
      <c r="C96" s="501"/>
      <c r="D96" s="501"/>
      <c r="E96" s="501"/>
      <c r="F96" s="501"/>
      <c r="G96" s="501"/>
      <c r="H96" s="501"/>
      <c r="I96" s="501"/>
      <c r="J96" s="501"/>
      <c r="K96" s="501"/>
      <c r="L96" s="502"/>
      <c r="M96" s="30"/>
    </row>
    <row r="97" spans="1:14" s="10" customFormat="1" x14ac:dyDescent="0.25">
      <c r="A97" s="7"/>
      <c r="B97" s="500"/>
      <c r="C97" s="501"/>
      <c r="D97" s="501"/>
      <c r="E97" s="501"/>
      <c r="F97" s="501"/>
      <c r="G97" s="501"/>
      <c r="H97" s="501"/>
      <c r="I97" s="501"/>
      <c r="J97" s="501"/>
      <c r="K97" s="501"/>
      <c r="L97" s="502"/>
      <c r="M97" s="30"/>
    </row>
    <row r="98" spans="1:14" s="10" customFormat="1" x14ac:dyDescent="0.25">
      <c r="A98" s="7"/>
      <c r="B98" s="500"/>
      <c r="C98" s="501"/>
      <c r="D98" s="501"/>
      <c r="E98" s="501"/>
      <c r="F98" s="501"/>
      <c r="G98" s="501"/>
      <c r="H98" s="501"/>
      <c r="I98" s="501"/>
      <c r="J98" s="501"/>
      <c r="K98" s="501"/>
      <c r="L98" s="502"/>
      <c r="M98" s="30"/>
    </row>
    <row r="99" spans="1:14" x14ac:dyDescent="0.25">
      <c r="A99" s="7"/>
      <c r="B99" s="110"/>
      <c r="C99" s="111"/>
      <c r="D99" s="111"/>
      <c r="E99" s="111"/>
      <c r="F99" s="111"/>
      <c r="G99" s="111"/>
      <c r="H99" s="111"/>
      <c r="I99" s="111"/>
      <c r="J99" s="111"/>
      <c r="K99" s="111"/>
      <c r="L99" s="112"/>
      <c r="M99" s="62"/>
    </row>
    <row r="100" spans="1:14" s="55" customFormat="1" x14ac:dyDescent="0.25">
      <c r="A100" s="94"/>
      <c r="B100" s="4"/>
      <c r="C100" s="47"/>
      <c r="D100" s="47"/>
      <c r="E100" s="47"/>
      <c r="F100" s="47"/>
      <c r="G100" s="47"/>
      <c r="H100" s="47"/>
      <c r="I100" s="47"/>
      <c r="J100" s="47"/>
      <c r="K100" s="47"/>
      <c r="L100" s="47"/>
      <c r="N100" s="95"/>
    </row>
    <row r="101" spans="1:14" s="55" customFormat="1" x14ac:dyDescent="0.25">
      <c r="A101" s="94"/>
      <c r="B101" s="4"/>
      <c r="C101" s="47"/>
      <c r="D101" s="47"/>
      <c r="E101" s="47"/>
      <c r="F101" s="47"/>
      <c r="G101" s="47"/>
      <c r="H101" s="47"/>
      <c r="I101" s="47"/>
      <c r="J101" s="47"/>
      <c r="K101" s="47"/>
      <c r="L101" s="47"/>
      <c r="N101" s="95"/>
    </row>
    <row r="102" spans="1:14" s="55" customFormat="1" x14ac:dyDescent="0.25">
      <c r="A102" s="94"/>
      <c r="B102" s="4"/>
      <c r="C102" s="47"/>
      <c r="D102" s="47"/>
      <c r="E102" s="47"/>
      <c r="F102" s="47"/>
      <c r="G102" s="47"/>
      <c r="H102" s="47"/>
      <c r="I102" s="47"/>
      <c r="J102" s="47"/>
      <c r="K102" s="47"/>
      <c r="L102" s="47"/>
      <c r="N102" s="95"/>
    </row>
    <row r="103" spans="1:14" s="55" customFormat="1" x14ac:dyDescent="0.25">
      <c r="A103" s="94"/>
      <c r="B103" s="4"/>
      <c r="C103" s="47"/>
      <c r="D103" s="47"/>
      <c r="E103" s="47"/>
      <c r="F103" s="47"/>
      <c r="G103" s="47"/>
      <c r="H103" s="47"/>
      <c r="I103" s="47"/>
      <c r="J103" s="47"/>
      <c r="K103" s="47"/>
      <c r="L103" s="47"/>
      <c r="N103" s="95"/>
    </row>
    <row r="104" spans="1:14" s="55" customFormat="1" x14ac:dyDescent="0.25">
      <c r="A104" s="94"/>
      <c r="B104" s="4"/>
      <c r="C104" s="47"/>
      <c r="D104" s="47"/>
      <c r="E104" s="47"/>
      <c r="F104" s="47"/>
      <c r="G104" s="47"/>
      <c r="H104" s="47"/>
      <c r="I104" s="47"/>
      <c r="J104" s="47"/>
      <c r="K104" s="47"/>
      <c r="L104" s="47"/>
      <c r="N104" s="95"/>
    </row>
  </sheetData>
  <sheetProtection algorithmName="SHA-512" hashValue="0RdAw+brgnkZP6v/LWGkRiJn+rmWQ+8J7LnyBTBZxbv7JEghQ6staQSUjSS3RHETdEy+RDSUlSmsVxn7otXq9w==" saltValue="FUPONR7vtaZAwmeKpIATMQ==" spinCount="100000" sheet="1" objects="1" scenarios="1" selectLockedCells="1"/>
  <mergeCells count="53">
    <mergeCell ref="B91:L98"/>
    <mergeCell ref="B50:L57"/>
    <mergeCell ref="B64:L71"/>
    <mergeCell ref="B61:L62"/>
    <mergeCell ref="B75:L76"/>
    <mergeCell ref="B78:L85"/>
    <mergeCell ref="D31:F31"/>
    <mergeCell ref="D32:F32"/>
    <mergeCell ref="D33:F33"/>
    <mergeCell ref="B89:L89"/>
    <mergeCell ref="B29:C31"/>
    <mergeCell ref="D34:F34"/>
    <mergeCell ref="D29:F29"/>
    <mergeCell ref="B87:L87"/>
    <mergeCell ref="B36:L36"/>
    <mergeCell ref="B32:C34"/>
    <mergeCell ref="B4:L4"/>
    <mergeCell ref="B5:L5"/>
    <mergeCell ref="D26:F26"/>
    <mergeCell ref="D27:F27"/>
    <mergeCell ref="D28:F28"/>
    <mergeCell ref="K24:K25"/>
    <mergeCell ref="B6:L6"/>
    <mergeCell ref="G24:G25"/>
    <mergeCell ref="H24:H25"/>
    <mergeCell ref="I24:I25"/>
    <mergeCell ref="J24:J25"/>
    <mergeCell ref="B19:L19"/>
    <mergeCell ref="B20:L20"/>
    <mergeCell ref="B26:C28"/>
    <mergeCell ref="B14:L14"/>
    <mergeCell ref="B8:L8"/>
    <mergeCell ref="B9:L9"/>
    <mergeCell ref="B10:L10"/>
    <mergeCell ref="B12:L12"/>
    <mergeCell ref="B13:L13"/>
    <mergeCell ref="B15:L15"/>
    <mergeCell ref="B16:L16"/>
    <mergeCell ref="B17:L17"/>
    <mergeCell ref="B22:L22"/>
    <mergeCell ref="B59:L59"/>
    <mergeCell ref="B73:L73"/>
    <mergeCell ref="B48:L48"/>
    <mergeCell ref="B38:L38"/>
    <mergeCell ref="F43:F45"/>
    <mergeCell ref="G43:G45"/>
    <mergeCell ref="H43:H45"/>
    <mergeCell ref="I43:I45"/>
    <mergeCell ref="J43:J45"/>
    <mergeCell ref="B42:E42"/>
    <mergeCell ref="B43:E45"/>
    <mergeCell ref="K43:K45"/>
    <mergeCell ref="D30:F30"/>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64 B78 B50:B53 B91 B66:B68 B80:B82 B93:B95" xr:uid="{6ACA9FFF-56F8-4677-B2D1-6AF270682371}">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8 G34:K34 H26:K28 G31:K31 G42:K43" xr:uid="{98978244-0A96-4FE2-821D-5B2C774BD175}">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6:G27 G29:K30 G32:K33" xr:uid="{52FF75CF-728F-46B7-833D-64BEB3C47C2F}">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8" min="1" max="11"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084EE-8712-4D5C-8F64-F3FEB49D6751}">
  <sheetPr>
    <tabColor rgb="FF92D050"/>
    <pageSetUpPr fitToPage="1"/>
  </sheetPr>
  <dimension ref="A1:P63"/>
  <sheetViews>
    <sheetView showGridLines="0" zoomScaleNormal="100" workbookViewId="0"/>
  </sheetViews>
  <sheetFormatPr defaultColWidth="9.42578125" defaultRowHeight="14.25" x14ac:dyDescent="0.25"/>
  <cols>
    <col min="1" max="1" width="1.5703125" style="8" customWidth="1"/>
    <col min="2" max="12" width="14.5703125" style="1" customWidth="1"/>
    <col min="13" max="13" width="14.5703125" style="9" customWidth="1"/>
    <col min="14" max="14" width="14.5703125" style="62" customWidth="1"/>
    <col min="15" max="16" width="14.5703125" style="62" hidden="1" customWidth="1"/>
    <col min="17" max="17" width="9.42578125" style="62" customWidth="1"/>
    <col min="18" max="16384" width="9.42578125" style="62"/>
  </cols>
  <sheetData>
    <row r="1" spans="1:16" x14ac:dyDescent="0.25">
      <c r="O1" s="62" t="s">
        <v>312</v>
      </c>
      <c r="P1" s="62" t="s">
        <v>312</v>
      </c>
    </row>
    <row r="2" spans="1:16" x14ac:dyDescent="0.25">
      <c r="B2" s="11" t="str">
        <f>Pro!B2</f>
        <v>PROTÉGÉ</v>
      </c>
      <c r="C2" s="11"/>
      <c r="O2" s="160" t="s">
        <v>68</v>
      </c>
      <c r="P2" s="160" t="s">
        <v>81</v>
      </c>
    </row>
    <row r="3" spans="1:16" x14ac:dyDescent="0.25">
      <c r="B3" s="13"/>
      <c r="C3" s="13"/>
      <c r="O3" s="2"/>
      <c r="P3" s="2"/>
    </row>
    <row r="4" spans="1:16" s="2" customFormat="1" x14ac:dyDescent="0.25">
      <c r="A4" s="4"/>
      <c r="B4" s="383" t="str">
        <f>Info!B4</f>
        <v>QUESTIONNAIRE À L'INTENTION DES IMPORTATEURS</v>
      </c>
      <c r="C4" s="383"/>
      <c r="D4" s="383"/>
      <c r="E4" s="383"/>
      <c r="F4" s="383"/>
      <c r="G4" s="383"/>
      <c r="H4" s="383"/>
      <c r="I4" s="383"/>
      <c r="J4" s="383"/>
      <c r="K4" s="383"/>
      <c r="L4" s="383"/>
      <c r="M4" s="23"/>
      <c r="N4" s="23"/>
      <c r="O4" s="21"/>
      <c r="P4" s="21"/>
    </row>
    <row r="5" spans="1:16" s="2" customFormat="1" x14ac:dyDescent="0.25">
      <c r="A5" s="4"/>
      <c r="B5" s="383" t="str">
        <f>Info!B5</f>
        <v>RR-2025-007</v>
      </c>
      <c r="C5" s="383"/>
      <c r="D5" s="383"/>
      <c r="E5" s="383"/>
      <c r="F5" s="383"/>
      <c r="G5" s="383"/>
      <c r="H5" s="383"/>
      <c r="I5" s="383"/>
      <c r="J5" s="383"/>
      <c r="K5" s="383"/>
      <c r="L5" s="383"/>
      <c r="M5" s="23"/>
      <c r="N5" s="23"/>
      <c r="O5" s="21"/>
      <c r="P5" s="21"/>
    </row>
    <row r="6" spans="1:16" s="6" customFormat="1" x14ac:dyDescent="0.25">
      <c r="A6" s="4"/>
      <c r="B6" s="383" t="str">
        <f>Info!B6</f>
        <v>TÔLES FORTES</v>
      </c>
      <c r="C6" s="383"/>
      <c r="D6" s="383"/>
      <c r="E6" s="383"/>
      <c r="F6" s="383"/>
      <c r="G6" s="383"/>
      <c r="H6" s="383"/>
      <c r="I6" s="383"/>
      <c r="J6" s="383"/>
      <c r="K6" s="383"/>
      <c r="L6" s="383"/>
      <c r="M6" s="21"/>
      <c r="N6" s="21"/>
      <c r="O6" s="16"/>
      <c r="P6" s="16"/>
    </row>
    <row r="7" spans="1:16" s="6" customFormat="1" x14ac:dyDescent="0.25">
      <c r="A7" s="4"/>
      <c r="B7" s="15"/>
      <c r="C7" s="15"/>
      <c r="D7" s="3"/>
      <c r="E7" s="3"/>
      <c r="F7" s="3"/>
      <c r="G7" s="3"/>
      <c r="H7" s="3"/>
      <c r="I7" s="3"/>
      <c r="J7" s="3"/>
      <c r="K7" s="3"/>
      <c r="L7" s="3"/>
      <c r="O7" s="16"/>
      <c r="P7" s="16"/>
    </row>
    <row r="8" spans="1:16" x14ac:dyDescent="0.25">
      <c r="B8" s="415" t="str">
        <f>UPPER(IF(Intro!$G$21="English",O8,P8))</f>
        <v>COMMENTAIRES PROTÉGÉS</v>
      </c>
      <c r="C8" s="416"/>
      <c r="D8" s="416"/>
      <c r="E8" s="416"/>
      <c r="F8" s="416"/>
      <c r="G8" s="416"/>
      <c r="H8" s="416"/>
      <c r="I8" s="416"/>
      <c r="J8" s="416"/>
      <c r="K8" s="416"/>
      <c r="L8" s="417"/>
      <c r="M8" s="62"/>
      <c r="O8" s="62" t="s">
        <v>64</v>
      </c>
      <c r="P8" s="62" t="s">
        <v>159</v>
      </c>
    </row>
    <row r="9" spans="1:16" x14ac:dyDescent="0.25">
      <c r="B9" s="17"/>
      <c r="C9" s="28"/>
      <c r="D9" s="29"/>
      <c r="E9" s="29"/>
      <c r="F9" s="29"/>
      <c r="G9" s="29"/>
      <c r="H9" s="29"/>
      <c r="I9" s="29"/>
      <c r="J9" s="29"/>
      <c r="K9" s="29"/>
      <c r="L9" s="18"/>
      <c r="M9" s="62"/>
    </row>
    <row r="10" spans="1:16" x14ac:dyDescent="0.25">
      <c r="B10" s="387" t="str">
        <f>AddPub!B10</f>
        <v>Si votre entreprise désire ajouter des commentaires concernant vos réponses, vous les inscrivez ici. Indiquez à quelle question se rapportent vos commentaires.</v>
      </c>
      <c r="C10" s="388"/>
      <c r="D10" s="388"/>
      <c r="E10" s="388"/>
      <c r="F10" s="388"/>
      <c r="G10" s="388"/>
      <c r="H10" s="388"/>
      <c r="I10" s="388"/>
      <c r="J10" s="388"/>
      <c r="K10" s="388"/>
      <c r="L10" s="414"/>
      <c r="M10" s="62"/>
      <c r="O10" s="19"/>
    </row>
    <row r="11" spans="1:16" x14ac:dyDescent="0.25">
      <c r="B11" s="78"/>
      <c r="C11" s="28"/>
      <c r="D11" s="29"/>
      <c r="E11" s="29"/>
      <c r="F11" s="29"/>
      <c r="G11" s="29"/>
      <c r="H11" s="29"/>
      <c r="I11" s="29"/>
      <c r="J11" s="29"/>
      <c r="K11" s="29"/>
      <c r="L11" s="18"/>
      <c r="M11" s="62"/>
      <c r="O11" s="158" t="s">
        <v>303</v>
      </c>
      <c r="P11" s="158" t="s">
        <v>304</v>
      </c>
    </row>
    <row r="12" spans="1:16" ht="28.5" x14ac:dyDescent="0.25">
      <c r="A12" s="89" t="s">
        <v>339</v>
      </c>
      <c r="B12" s="208"/>
      <c r="C12" s="209" t="str">
        <f>IF(Intro!$G$21="English",O11,P11)</f>
        <v>Onglet et question</v>
      </c>
      <c r="D12" s="563" t="str">
        <f>IF(Intro!$G$21="English",O12,P12)</f>
        <v>Commentaires</v>
      </c>
      <c r="E12" s="564"/>
      <c r="F12" s="564"/>
      <c r="G12" s="564"/>
      <c r="H12" s="564"/>
      <c r="I12" s="564"/>
      <c r="J12" s="564"/>
      <c r="K12" s="564"/>
      <c r="L12" s="565"/>
      <c r="M12" s="62"/>
      <c r="O12" s="19" t="s">
        <v>99</v>
      </c>
      <c r="P12" s="62" t="s">
        <v>100</v>
      </c>
    </row>
    <row r="13" spans="1:16" x14ac:dyDescent="0.25">
      <c r="A13" s="89"/>
      <c r="B13" s="559" t="str">
        <f>IF(Intro!$G$21="English",O13,P13)</f>
        <v>Commentaire 1</v>
      </c>
      <c r="C13" s="566"/>
      <c r="D13" s="567"/>
      <c r="E13" s="568"/>
      <c r="F13" s="568"/>
      <c r="G13" s="568"/>
      <c r="H13" s="568"/>
      <c r="I13" s="568"/>
      <c r="J13" s="568"/>
      <c r="K13" s="568"/>
      <c r="L13" s="569"/>
      <c r="M13" s="62"/>
      <c r="O13" s="19" t="s">
        <v>101</v>
      </c>
      <c r="P13" s="62" t="s">
        <v>102</v>
      </c>
    </row>
    <row r="14" spans="1:16" x14ac:dyDescent="0.25">
      <c r="A14" s="89"/>
      <c r="B14" s="560"/>
      <c r="C14" s="566"/>
      <c r="D14" s="570"/>
      <c r="E14" s="571"/>
      <c r="F14" s="571"/>
      <c r="G14" s="571"/>
      <c r="H14" s="571"/>
      <c r="I14" s="571"/>
      <c r="J14" s="571"/>
      <c r="K14" s="571"/>
      <c r="L14" s="572"/>
      <c r="M14" s="62"/>
      <c r="O14" s="19"/>
    </row>
    <row r="15" spans="1:16" x14ac:dyDescent="0.25">
      <c r="A15" s="89"/>
      <c r="B15" s="560"/>
      <c r="C15" s="566"/>
      <c r="D15" s="570"/>
      <c r="E15" s="571"/>
      <c r="F15" s="571"/>
      <c r="G15" s="571"/>
      <c r="H15" s="571"/>
      <c r="I15" s="571"/>
      <c r="J15" s="571"/>
      <c r="K15" s="571"/>
      <c r="L15" s="572"/>
      <c r="M15" s="62"/>
      <c r="O15" s="19"/>
    </row>
    <row r="16" spans="1:16" x14ac:dyDescent="0.25">
      <c r="A16" s="89"/>
      <c r="B16" s="560"/>
      <c r="C16" s="566"/>
      <c r="D16" s="570"/>
      <c r="E16" s="571"/>
      <c r="F16" s="571"/>
      <c r="G16" s="571"/>
      <c r="H16" s="571"/>
      <c r="I16" s="571"/>
      <c r="J16" s="571"/>
      <c r="K16" s="571"/>
      <c r="L16" s="572"/>
      <c r="M16" s="62"/>
      <c r="O16" s="19"/>
    </row>
    <row r="17" spans="1:16" x14ac:dyDescent="0.25">
      <c r="A17" s="89"/>
      <c r="B17" s="560"/>
      <c r="C17" s="566"/>
      <c r="D17" s="570"/>
      <c r="E17" s="571"/>
      <c r="F17" s="571"/>
      <c r="G17" s="571"/>
      <c r="H17" s="571"/>
      <c r="I17" s="571"/>
      <c r="J17" s="571"/>
      <c r="K17" s="571"/>
      <c r="L17" s="572"/>
      <c r="M17" s="62"/>
      <c r="O17" s="19"/>
    </row>
    <row r="18" spans="1:16" x14ac:dyDescent="0.25">
      <c r="A18" s="89"/>
      <c r="B18" s="560"/>
      <c r="C18" s="566"/>
      <c r="D18" s="570"/>
      <c r="E18" s="571"/>
      <c r="F18" s="571"/>
      <c r="G18" s="571"/>
      <c r="H18" s="571"/>
      <c r="I18" s="571"/>
      <c r="J18" s="571"/>
      <c r="K18" s="571"/>
      <c r="L18" s="572"/>
      <c r="M18" s="62"/>
      <c r="O18" s="19"/>
    </row>
    <row r="19" spans="1:16" x14ac:dyDescent="0.25">
      <c r="A19" s="89"/>
      <c r="B19" s="560"/>
      <c r="C19" s="566"/>
      <c r="D19" s="570"/>
      <c r="E19" s="571"/>
      <c r="F19" s="571"/>
      <c r="G19" s="571"/>
      <c r="H19" s="571"/>
      <c r="I19" s="571"/>
      <c r="J19" s="571"/>
      <c r="K19" s="571"/>
      <c r="L19" s="572"/>
      <c r="M19" s="62"/>
      <c r="O19" s="19"/>
    </row>
    <row r="20" spans="1:16" x14ac:dyDescent="0.25">
      <c r="A20" s="89"/>
      <c r="B20" s="560"/>
      <c r="C20" s="566"/>
      <c r="D20" s="570"/>
      <c r="E20" s="571"/>
      <c r="F20" s="571"/>
      <c r="G20" s="571"/>
      <c r="H20" s="571"/>
      <c r="I20" s="571"/>
      <c r="J20" s="571"/>
      <c r="K20" s="571"/>
      <c r="L20" s="572"/>
      <c r="M20" s="62"/>
      <c r="O20" s="19"/>
    </row>
    <row r="21" spans="1:16" x14ac:dyDescent="0.25">
      <c r="A21" s="89"/>
      <c r="B21" s="560"/>
      <c r="C21" s="566"/>
      <c r="D21" s="570"/>
      <c r="E21" s="571"/>
      <c r="F21" s="571"/>
      <c r="G21" s="571"/>
      <c r="H21" s="571"/>
      <c r="I21" s="571"/>
      <c r="J21" s="571"/>
      <c r="K21" s="571"/>
      <c r="L21" s="572"/>
      <c r="M21" s="62"/>
      <c r="O21" s="19"/>
    </row>
    <row r="22" spans="1:16" x14ac:dyDescent="0.25">
      <c r="A22" s="89"/>
      <c r="B22" s="561"/>
      <c r="C22" s="566"/>
      <c r="D22" s="573"/>
      <c r="E22" s="574"/>
      <c r="F22" s="574"/>
      <c r="G22" s="574"/>
      <c r="H22" s="574"/>
      <c r="I22" s="574"/>
      <c r="J22" s="574"/>
      <c r="K22" s="574"/>
      <c r="L22" s="575"/>
      <c r="M22" s="62"/>
      <c r="O22" s="19"/>
    </row>
    <row r="23" spans="1:16" x14ac:dyDescent="0.25">
      <c r="A23" s="89"/>
      <c r="B23" s="559" t="str">
        <f>IF(Intro!$G$21="English",O23,P23)</f>
        <v>Commentaire 2</v>
      </c>
      <c r="C23" s="566"/>
      <c r="D23" s="567"/>
      <c r="E23" s="568"/>
      <c r="F23" s="568"/>
      <c r="G23" s="568"/>
      <c r="H23" s="568"/>
      <c r="I23" s="568"/>
      <c r="J23" s="568"/>
      <c r="K23" s="568"/>
      <c r="L23" s="569"/>
      <c r="M23" s="62"/>
      <c r="O23" s="19" t="s">
        <v>103</v>
      </c>
      <c r="P23" s="62" t="s">
        <v>104</v>
      </c>
    </row>
    <row r="24" spans="1:16" x14ac:dyDescent="0.25">
      <c r="A24" s="89"/>
      <c r="B24" s="560"/>
      <c r="C24" s="566"/>
      <c r="D24" s="570"/>
      <c r="E24" s="571"/>
      <c r="F24" s="571"/>
      <c r="G24" s="571"/>
      <c r="H24" s="571"/>
      <c r="I24" s="571"/>
      <c r="J24" s="571"/>
      <c r="K24" s="571"/>
      <c r="L24" s="572"/>
      <c r="M24" s="62"/>
      <c r="O24" s="19"/>
    </row>
    <row r="25" spans="1:16" x14ac:dyDescent="0.25">
      <c r="A25" s="89"/>
      <c r="B25" s="560"/>
      <c r="C25" s="566"/>
      <c r="D25" s="570"/>
      <c r="E25" s="571"/>
      <c r="F25" s="571"/>
      <c r="G25" s="571"/>
      <c r="H25" s="571"/>
      <c r="I25" s="571"/>
      <c r="J25" s="571"/>
      <c r="K25" s="571"/>
      <c r="L25" s="572"/>
      <c r="M25" s="62"/>
      <c r="O25" s="19"/>
    </row>
    <row r="26" spans="1:16" x14ac:dyDescent="0.25">
      <c r="A26" s="89"/>
      <c r="B26" s="560"/>
      <c r="C26" s="566"/>
      <c r="D26" s="570"/>
      <c r="E26" s="571"/>
      <c r="F26" s="571"/>
      <c r="G26" s="571"/>
      <c r="H26" s="571"/>
      <c r="I26" s="571"/>
      <c r="J26" s="571"/>
      <c r="K26" s="571"/>
      <c r="L26" s="572"/>
      <c r="M26" s="62"/>
      <c r="O26" s="19"/>
    </row>
    <row r="27" spans="1:16" x14ac:dyDescent="0.25">
      <c r="A27" s="89"/>
      <c r="B27" s="560"/>
      <c r="C27" s="566"/>
      <c r="D27" s="570"/>
      <c r="E27" s="571"/>
      <c r="F27" s="571"/>
      <c r="G27" s="571"/>
      <c r="H27" s="571"/>
      <c r="I27" s="571"/>
      <c r="J27" s="571"/>
      <c r="K27" s="571"/>
      <c r="L27" s="572"/>
      <c r="M27" s="62"/>
      <c r="O27" s="19"/>
    </row>
    <row r="28" spans="1:16" x14ac:dyDescent="0.25">
      <c r="A28" s="89"/>
      <c r="B28" s="560"/>
      <c r="C28" s="566"/>
      <c r="D28" s="570"/>
      <c r="E28" s="571"/>
      <c r="F28" s="571"/>
      <c r="G28" s="571"/>
      <c r="H28" s="571"/>
      <c r="I28" s="571"/>
      <c r="J28" s="571"/>
      <c r="K28" s="571"/>
      <c r="L28" s="572"/>
      <c r="M28" s="62"/>
      <c r="O28" s="19"/>
    </row>
    <row r="29" spans="1:16" x14ac:dyDescent="0.25">
      <c r="A29" s="210"/>
      <c r="B29" s="560"/>
      <c r="C29" s="566"/>
      <c r="D29" s="570"/>
      <c r="E29" s="571"/>
      <c r="F29" s="571"/>
      <c r="G29" s="571"/>
      <c r="H29" s="571"/>
      <c r="I29" s="571"/>
      <c r="J29" s="571"/>
      <c r="K29" s="571"/>
      <c r="L29" s="572"/>
      <c r="M29" s="62"/>
      <c r="O29" s="19"/>
    </row>
    <row r="30" spans="1:16" x14ac:dyDescent="0.25">
      <c r="A30" s="89"/>
      <c r="B30" s="560"/>
      <c r="C30" s="566"/>
      <c r="D30" s="570"/>
      <c r="E30" s="571"/>
      <c r="F30" s="571"/>
      <c r="G30" s="571"/>
      <c r="H30" s="571"/>
      <c r="I30" s="571"/>
      <c r="J30" s="571"/>
      <c r="K30" s="571"/>
      <c r="L30" s="572"/>
      <c r="M30" s="62"/>
      <c r="O30" s="19"/>
    </row>
    <row r="31" spans="1:16" x14ac:dyDescent="0.25">
      <c r="A31" s="89"/>
      <c r="B31" s="560"/>
      <c r="C31" s="566"/>
      <c r="D31" s="570"/>
      <c r="E31" s="571"/>
      <c r="F31" s="571"/>
      <c r="G31" s="571"/>
      <c r="H31" s="571"/>
      <c r="I31" s="571"/>
      <c r="J31" s="571"/>
      <c r="K31" s="571"/>
      <c r="L31" s="572"/>
      <c r="M31" s="62"/>
      <c r="O31" s="19"/>
    </row>
    <row r="32" spans="1:16" x14ac:dyDescent="0.25">
      <c r="A32" s="89"/>
      <c r="B32" s="561"/>
      <c r="C32" s="566"/>
      <c r="D32" s="573"/>
      <c r="E32" s="574"/>
      <c r="F32" s="574"/>
      <c r="G32" s="574"/>
      <c r="H32" s="574"/>
      <c r="I32" s="574"/>
      <c r="J32" s="574"/>
      <c r="K32" s="574"/>
      <c r="L32" s="575"/>
      <c r="M32" s="62"/>
      <c r="O32" s="19"/>
    </row>
    <row r="33" spans="1:16" x14ac:dyDescent="0.25">
      <c r="A33" s="89"/>
      <c r="B33" s="559" t="str">
        <f>IF(Intro!$G$21="English",O33,P33)</f>
        <v>Commentaire 3</v>
      </c>
      <c r="C33" s="566"/>
      <c r="D33" s="567"/>
      <c r="E33" s="568"/>
      <c r="F33" s="568"/>
      <c r="G33" s="568"/>
      <c r="H33" s="568"/>
      <c r="I33" s="568"/>
      <c r="J33" s="568"/>
      <c r="K33" s="568"/>
      <c r="L33" s="569"/>
      <c r="M33" s="62"/>
      <c r="O33" s="19" t="s">
        <v>105</v>
      </c>
      <c r="P33" s="62" t="s">
        <v>106</v>
      </c>
    </row>
    <row r="34" spans="1:16" x14ac:dyDescent="0.25">
      <c r="A34" s="89"/>
      <c r="B34" s="560"/>
      <c r="C34" s="566"/>
      <c r="D34" s="570"/>
      <c r="E34" s="571"/>
      <c r="F34" s="571"/>
      <c r="G34" s="571"/>
      <c r="H34" s="571"/>
      <c r="I34" s="571"/>
      <c r="J34" s="571"/>
      <c r="K34" s="571"/>
      <c r="L34" s="572"/>
      <c r="M34" s="62"/>
      <c r="O34" s="19"/>
    </row>
    <row r="35" spans="1:16" x14ac:dyDescent="0.25">
      <c r="A35" s="89"/>
      <c r="B35" s="560"/>
      <c r="C35" s="566"/>
      <c r="D35" s="570"/>
      <c r="E35" s="571"/>
      <c r="F35" s="571"/>
      <c r="G35" s="571"/>
      <c r="H35" s="571"/>
      <c r="I35" s="571"/>
      <c r="J35" s="571"/>
      <c r="K35" s="571"/>
      <c r="L35" s="572"/>
      <c r="M35" s="62"/>
      <c r="O35" s="19"/>
    </row>
    <row r="36" spans="1:16" x14ac:dyDescent="0.25">
      <c r="A36" s="89"/>
      <c r="B36" s="560"/>
      <c r="C36" s="566"/>
      <c r="D36" s="570"/>
      <c r="E36" s="571"/>
      <c r="F36" s="571"/>
      <c r="G36" s="571"/>
      <c r="H36" s="571"/>
      <c r="I36" s="571"/>
      <c r="J36" s="571"/>
      <c r="K36" s="571"/>
      <c r="L36" s="572"/>
      <c r="M36" s="62"/>
      <c r="O36" s="19"/>
    </row>
    <row r="37" spans="1:16" x14ac:dyDescent="0.25">
      <c r="A37" s="89"/>
      <c r="B37" s="560"/>
      <c r="C37" s="566"/>
      <c r="D37" s="570"/>
      <c r="E37" s="571"/>
      <c r="F37" s="571"/>
      <c r="G37" s="571"/>
      <c r="H37" s="571"/>
      <c r="I37" s="571"/>
      <c r="J37" s="571"/>
      <c r="K37" s="571"/>
      <c r="L37" s="572"/>
      <c r="M37" s="62"/>
      <c r="O37" s="19"/>
    </row>
    <row r="38" spans="1:16" x14ac:dyDescent="0.25">
      <c r="A38" s="89"/>
      <c r="B38" s="560"/>
      <c r="C38" s="566"/>
      <c r="D38" s="570"/>
      <c r="E38" s="571"/>
      <c r="F38" s="571"/>
      <c r="G38" s="571"/>
      <c r="H38" s="571"/>
      <c r="I38" s="571"/>
      <c r="J38" s="571"/>
      <c r="K38" s="571"/>
      <c r="L38" s="572"/>
      <c r="M38" s="62"/>
      <c r="O38" s="19"/>
    </row>
    <row r="39" spans="1:16" x14ac:dyDescent="0.25">
      <c r="A39" s="89"/>
      <c r="B39" s="560"/>
      <c r="C39" s="566"/>
      <c r="D39" s="570"/>
      <c r="E39" s="571"/>
      <c r="F39" s="571"/>
      <c r="G39" s="571"/>
      <c r="H39" s="571"/>
      <c r="I39" s="571"/>
      <c r="J39" s="571"/>
      <c r="K39" s="571"/>
      <c r="L39" s="572"/>
      <c r="M39" s="62"/>
      <c r="O39" s="19"/>
    </row>
    <row r="40" spans="1:16" x14ac:dyDescent="0.25">
      <c r="A40" s="89"/>
      <c r="B40" s="560"/>
      <c r="C40" s="566"/>
      <c r="D40" s="570"/>
      <c r="E40" s="571"/>
      <c r="F40" s="571"/>
      <c r="G40" s="571"/>
      <c r="H40" s="571"/>
      <c r="I40" s="571"/>
      <c r="J40" s="571"/>
      <c r="K40" s="571"/>
      <c r="L40" s="572"/>
      <c r="M40" s="62"/>
      <c r="O40" s="19"/>
    </row>
    <row r="41" spans="1:16" x14ac:dyDescent="0.25">
      <c r="A41" s="89"/>
      <c r="B41" s="560"/>
      <c r="C41" s="566"/>
      <c r="D41" s="570"/>
      <c r="E41" s="571"/>
      <c r="F41" s="571"/>
      <c r="G41" s="571"/>
      <c r="H41" s="571"/>
      <c r="I41" s="571"/>
      <c r="J41" s="571"/>
      <c r="K41" s="571"/>
      <c r="L41" s="572"/>
      <c r="M41" s="62"/>
      <c r="O41" s="19"/>
    </row>
    <row r="42" spans="1:16" x14ac:dyDescent="0.25">
      <c r="A42" s="89"/>
      <c r="B42" s="561"/>
      <c r="C42" s="566"/>
      <c r="D42" s="573"/>
      <c r="E42" s="574"/>
      <c r="F42" s="574"/>
      <c r="G42" s="574"/>
      <c r="H42" s="574"/>
      <c r="I42" s="574"/>
      <c r="J42" s="574"/>
      <c r="K42" s="574"/>
      <c r="L42" s="575"/>
      <c r="M42" s="62"/>
      <c r="O42" s="19"/>
    </row>
    <row r="43" spans="1:16" x14ac:dyDescent="0.25">
      <c r="A43" s="89"/>
      <c r="B43" s="559" t="str">
        <f>IF(Intro!$G$21="English",O43,P43)</f>
        <v>Commentaire 4</v>
      </c>
      <c r="C43" s="566"/>
      <c r="D43" s="567"/>
      <c r="E43" s="568"/>
      <c r="F43" s="568"/>
      <c r="G43" s="568"/>
      <c r="H43" s="568"/>
      <c r="I43" s="568"/>
      <c r="J43" s="568"/>
      <c r="K43" s="568"/>
      <c r="L43" s="569"/>
      <c r="M43" s="62"/>
      <c r="O43" s="19" t="s">
        <v>107</v>
      </c>
      <c r="P43" s="62" t="s">
        <v>108</v>
      </c>
    </row>
    <row r="44" spans="1:16" x14ac:dyDescent="0.25">
      <c r="A44" s="89"/>
      <c r="B44" s="560"/>
      <c r="C44" s="566"/>
      <c r="D44" s="570"/>
      <c r="E44" s="571"/>
      <c r="F44" s="571"/>
      <c r="G44" s="571"/>
      <c r="H44" s="571"/>
      <c r="I44" s="571"/>
      <c r="J44" s="571"/>
      <c r="K44" s="571"/>
      <c r="L44" s="572"/>
      <c r="M44" s="62"/>
      <c r="O44" s="19"/>
    </row>
    <row r="45" spans="1:16" x14ac:dyDescent="0.25">
      <c r="A45" s="89"/>
      <c r="B45" s="560"/>
      <c r="C45" s="566"/>
      <c r="D45" s="570"/>
      <c r="E45" s="571"/>
      <c r="F45" s="571"/>
      <c r="G45" s="571"/>
      <c r="H45" s="571"/>
      <c r="I45" s="571"/>
      <c r="J45" s="571"/>
      <c r="K45" s="571"/>
      <c r="L45" s="572"/>
      <c r="M45" s="62"/>
      <c r="O45" s="19"/>
    </row>
    <row r="46" spans="1:16" x14ac:dyDescent="0.25">
      <c r="A46" s="89"/>
      <c r="B46" s="560"/>
      <c r="C46" s="566"/>
      <c r="D46" s="570"/>
      <c r="E46" s="571"/>
      <c r="F46" s="571"/>
      <c r="G46" s="571"/>
      <c r="H46" s="571"/>
      <c r="I46" s="571"/>
      <c r="J46" s="571"/>
      <c r="K46" s="571"/>
      <c r="L46" s="572"/>
      <c r="M46" s="62"/>
      <c r="O46" s="19"/>
    </row>
    <row r="47" spans="1:16" x14ac:dyDescent="0.25">
      <c r="A47" s="89"/>
      <c r="B47" s="560"/>
      <c r="C47" s="566"/>
      <c r="D47" s="570"/>
      <c r="E47" s="571"/>
      <c r="F47" s="571"/>
      <c r="G47" s="571"/>
      <c r="H47" s="571"/>
      <c r="I47" s="571"/>
      <c r="J47" s="571"/>
      <c r="K47" s="571"/>
      <c r="L47" s="572"/>
      <c r="M47" s="62"/>
      <c r="O47" s="19"/>
    </row>
    <row r="48" spans="1:16" x14ac:dyDescent="0.25">
      <c r="A48" s="89"/>
      <c r="B48" s="560"/>
      <c r="C48" s="566"/>
      <c r="D48" s="570"/>
      <c r="E48" s="571"/>
      <c r="F48" s="571"/>
      <c r="G48" s="571"/>
      <c r="H48" s="571"/>
      <c r="I48" s="571"/>
      <c r="J48" s="571"/>
      <c r="K48" s="571"/>
      <c r="L48" s="572"/>
      <c r="M48" s="62"/>
      <c r="O48" s="19"/>
    </row>
    <row r="49" spans="1:16" x14ac:dyDescent="0.25">
      <c r="A49" s="89"/>
      <c r="B49" s="560"/>
      <c r="C49" s="566"/>
      <c r="D49" s="570"/>
      <c r="E49" s="571"/>
      <c r="F49" s="571"/>
      <c r="G49" s="571"/>
      <c r="H49" s="571"/>
      <c r="I49" s="571"/>
      <c r="J49" s="571"/>
      <c r="K49" s="571"/>
      <c r="L49" s="572"/>
      <c r="M49" s="62"/>
      <c r="O49" s="19"/>
    </row>
    <row r="50" spans="1:16" x14ac:dyDescent="0.25">
      <c r="A50" s="89"/>
      <c r="B50" s="560"/>
      <c r="C50" s="566"/>
      <c r="D50" s="570"/>
      <c r="E50" s="571"/>
      <c r="F50" s="571"/>
      <c r="G50" s="571"/>
      <c r="H50" s="571"/>
      <c r="I50" s="571"/>
      <c r="J50" s="571"/>
      <c r="K50" s="571"/>
      <c r="L50" s="572"/>
      <c r="M50" s="62"/>
      <c r="O50" s="19"/>
    </row>
    <row r="51" spans="1:16" x14ac:dyDescent="0.25">
      <c r="A51" s="89"/>
      <c r="B51" s="560"/>
      <c r="C51" s="566"/>
      <c r="D51" s="570"/>
      <c r="E51" s="571"/>
      <c r="F51" s="571"/>
      <c r="G51" s="571"/>
      <c r="H51" s="571"/>
      <c r="I51" s="571"/>
      <c r="J51" s="571"/>
      <c r="K51" s="571"/>
      <c r="L51" s="572"/>
      <c r="M51" s="62"/>
      <c r="O51" s="19"/>
    </row>
    <row r="52" spans="1:16" x14ac:dyDescent="0.25">
      <c r="A52" s="89"/>
      <c r="B52" s="561"/>
      <c r="C52" s="566"/>
      <c r="D52" s="573"/>
      <c r="E52" s="574"/>
      <c r="F52" s="574"/>
      <c r="G52" s="574"/>
      <c r="H52" s="574"/>
      <c r="I52" s="574"/>
      <c r="J52" s="574"/>
      <c r="K52" s="574"/>
      <c r="L52" s="575"/>
      <c r="M52" s="62"/>
      <c r="O52" s="19"/>
    </row>
    <row r="53" spans="1:16" x14ac:dyDescent="0.25">
      <c r="A53" s="89"/>
      <c r="B53" s="559" t="str">
        <f>IF(Intro!$G$21="English",O53,P53)</f>
        <v>Commentaire 5</v>
      </c>
      <c r="C53" s="566"/>
      <c r="D53" s="567"/>
      <c r="E53" s="568"/>
      <c r="F53" s="568"/>
      <c r="G53" s="568"/>
      <c r="H53" s="568"/>
      <c r="I53" s="568"/>
      <c r="J53" s="568"/>
      <c r="K53" s="568"/>
      <c r="L53" s="569"/>
      <c r="M53" s="62"/>
      <c r="O53" s="19" t="s">
        <v>109</v>
      </c>
      <c r="P53" s="62" t="s">
        <v>110</v>
      </c>
    </row>
    <row r="54" spans="1:16" x14ac:dyDescent="0.25">
      <c r="A54" s="89"/>
      <c r="B54" s="560"/>
      <c r="C54" s="566"/>
      <c r="D54" s="570"/>
      <c r="E54" s="571"/>
      <c r="F54" s="571"/>
      <c r="G54" s="571"/>
      <c r="H54" s="571"/>
      <c r="I54" s="571"/>
      <c r="J54" s="571"/>
      <c r="K54" s="571"/>
      <c r="L54" s="572"/>
      <c r="M54" s="62"/>
      <c r="O54" s="19"/>
    </row>
    <row r="55" spans="1:16" x14ac:dyDescent="0.25">
      <c r="A55" s="89"/>
      <c r="B55" s="560"/>
      <c r="C55" s="566"/>
      <c r="D55" s="570"/>
      <c r="E55" s="571"/>
      <c r="F55" s="571"/>
      <c r="G55" s="571"/>
      <c r="H55" s="571"/>
      <c r="I55" s="571"/>
      <c r="J55" s="571"/>
      <c r="K55" s="571"/>
      <c r="L55" s="572"/>
      <c r="M55" s="62"/>
      <c r="O55" s="19"/>
    </row>
    <row r="56" spans="1:16" x14ac:dyDescent="0.25">
      <c r="A56" s="89"/>
      <c r="B56" s="560"/>
      <c r="C56" s="566"/>
      <c r="D56" s="570"/>
      <c r="E56" s="571"/>
      <c r="F56" s="571"/>
      <c r="G56" s="571"/>
      <c r="H56" s="571"/>
      <c r="I56" s="571"/>
      <c r="J56" s="571"/>
      <c r="K56" s="571"/>
      <c r="L56" s="572"/>
      <c r="M56" s="62"/>
      <c r="O56" s="19"/>
    </row>
    <row r="57" spans="1:16" x14ac:dyDescent="0.25">
      <c r="A57" s="89"/>
      <c r="B57" s="560"/>
      <c r="C57" s="566"/>
      <c r="D57" s="570"/>
      <c r="E57" s="571"/>
      <c r="F57" s="571"/>
      <c r="G57" s="571"/>
      <c r="H57" s="571"/>
      <c r="I57" s="571"/>
      <c r="J57" s="571"/>
      <c r="K57" s="571"/>
      <c r="L57" s="572"/>
      <c r="M57" s="62"/>
      <c r="O57" s="19"/>
    </row>
    <row r="58" spans="1:16" x14ac:dyDescent="0.25">
      <c r="A58" s="89"/>
      <c r="B58" s="560"/>
      <c r="C58" s="566"/>
      <c r="D58" s="570"/>
      <c r="E58" s="571"/>
      <c r="F58" s="571"/>
      <c r="G58" s="571"/>
      <c r="H58" s="571"/>
      <c r="I58" s="571"/>
      <c r="J58" s="571"/>
      <c r="K58" s="571"/>
      <c r="L58" s="572"/>
      <c r="M58" s="62"/>
      <c r="O58" s="19"/>
    </row>
    <row r="59" spans="1:16" x14ac:dyDescent="0.25">
      <c r="A59" s="89"/>
      <c r="B59" s="560"/>
      <c r="C59" s="566"/>
      <c r="D59" s="570"/>
      <c r="E59" s="571"/>
      <c r="F59" s="571"/>
      <c r="G59" s="571"/>
      <c r="H59" s="571"/>
      <c r="I59" s="571"/>
      <c r="J59" s="571"/>
      <c r="K59" s="571"/>
      <c r="L59" s="572"/>
      <c r="M59" s="62"/>
      <c r="O59" s="19"/>
    </row>
    <row r="60" spans="1:16" x14ac:dyDescent="0.25">
      <c r="A60" s="89"/>
      <c r="B60" s="560"/>
      <c r="C60" s="566"/>
      <c r="D60" s="570"/>
      <c r="E60" s="571"/>
      <c r="F60" s="571"/>
      <c r="G60" s="571"/>
      <c r="H60" s="571"/>
      <c r="I60" s="571"/>
      <c r="J60" s="571"/>
      <c r="K60" s="571"/>
      <c r="L60" s="572"/>
      <c r="M60" s="62"/>
      <c r="O60" s="19"/>
    </row>
    <row r="61" spans="1:16" x14ac:dyDescent="0.25">
      <c r="A61" s="89"/>
      <c r="B61" s="560"/>
      <c r="C61" s="566"/>
      <c r="D61" s="570"/>
      <c r="E61" s="571"/>
      <c r="F61" s="571"/>
      <c r="G61" s="571"/>
      <c r="H61" s="571"/>
      <c r="I61" s="571"/>
      <c r="J61" s="571"/>
      <c r="K61" s="571"/>
      <c r="L61" s="572"/>
      <c r="M61" s="62"/>
      <c r="O61" s="19"/>
    </row>
    <row r="62" spans="1:16" x14ac:dyDescent="0.25">
      <c r="A62" s="89"/>
      <c r="B62" s="562"/>
      <c r="C62" s="576"/>
      <c r="D62" s="573"/>
      <c r="E62" s="574"/>
      <c r="F62" s="574"/>
      <c r="G62" s="574"/>
      <c r="H62" s="574"/>
      <c r="I62" s="574"/>
      <c r="J62" s="574"/>
      <c r="K62" s="574"/>
      <c r="L62" s="575"/>
      <c r="M62" s="62"/>
      <c r="O62" s="19"/>
    </row>
    <row r="63" spans="1:16" s="55" customFormat="1" x14ac:dyDescent="0.25">
      <c r="A63" s="94"/>
      <c r="B63" s="4"/>
      <c r="C63" s="47"/>
      <c r="D63" s="47"/>
      <c r="E63" s="47"/>
      <c r="F63" s="47"/>
      <c r="G63" s="47"/>
      <c r="H63" s="47"/>
      <c r="I63" s="47"/>
      <c r="J63" s="47"/>
      <c r="K63" s="47"/>
      <c r="L63" s="47"/>
      <c r="N63" s="95"/>
    </row>
  </sheetData>
  <sheetProtection algorithmName="SHA-512" hashValue="tkh3NLa6+3iWfyFJPZAKiINBKZ0hUoK2P4+zpvxaZrv6F6cw+Ul1PImvWMg4ilSzzBszsnvHXnm17hzwITWyBQ==" saltValue="TzQx/uuBAtLYk7vFV8LjHQ==" spinCount="100000" sheet="1" objects="1" scenarios="1" selectLockedCells="1"/>
  <mergeCells count="21">
    <mergeCell ref="C33:C42"/>
    <mergeCell ref="D33:L42"/>
    <mergeCell ref="C43:C52"/>
    <mergeCell ref="D43:L52"/>
    <mergeCell ref="C53:C62"/>
    <mergeCell ref="D53:L62"/>
    <mergeCell ref="B4:L4"/>
    <mergeCell ref="B5:L5"/>
    <mergeCell ref="B6:L6"/>
    <mergeCell ref="B10:L10"/>
    <mergeCell ref="B8:L8"/>
    <mergeCell ref="D12:L12"/>
    <mergeCell ref="C13:C22"/>
    <mergeCell ref="D13:L22"/>
    <mergeCell ref="C23:C32"/>
    <mergeCell ref="D23:L32"/>
    <mergeCell ref="B13:B22"/>
    <mergeCell ref="B23:B32"/>
    <mergeCell ref="B33:B42"/>
    <mergeCell ref="B43:B52"/>
    <mergeCell ref="B53:B62"/>
  </mergeCells>
  <dataValidations count="1">
    <dataValidation type="textLength" operator="lessThanOrEqual" allowBlank="1" showInputMessage="1" showErrorMessage="1" prompt="1000 character limit/limite de 1000 caractères" sqref="D13:L62" xr:uid="{34AA97D5-B69F-4FC6-ADA3-4F33BCD9753A}">
      <formula1>1000</formula1>
    </dataValidation>
  </dataValidations>
  <printOptions horizontalCentered="1"/>
  <pageMargins left="0.25" right="0.25" top="0.75" bottom="0.75" header="0.3" footer="0.3"/>
  <pageSetup scale="63" fitToHeight="0" orientation="portrait" r:id="rId1"/>
  <headerFooter>
    <oddFooter>&amp;L&amp;A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E6E06-317F-43E4-A6C6-377C9C18C326}">
  <sheetPr codeName="Sheet16">
    <tabColor rgb="FF00B0F0"/>
    <pageSetUpPr fitToPage="1"/>
  </sheetPr>
  <dimension ref="A1:P79"/>
  <sheetViews>
    <sheetView showGridLines="0" zoomScaleNormal="100" workbookViewId="0"/>
  </sheetViews>
  <sheetFormatPr defaultColWidth="9.42578125" defaultRowHeight="14.25" x14ac:dyDescent="0.25"/>
  <cols>
    <col min="1" max="1" width="1.5703125" style="8" customWidth="1"/>
    <col min="2" max="12" width="14.5703125" style="1" customWidth="1"/>
    <col min="13" max="13" width="14.5703125" style="9" customWidth="1"/>
    <col min="14" max="14" width="14.5703125" style="62" customWidth="1"/>
    <col min="15" max="16" width="14.5703125" style="62" hidden="1" customWidth="1"/>
    <col min="17" max="19" width="9.42578125" style="62" customWidth="1"/>
    <col min="20" max="16384" width="9.42578125" style="62"/>
  </cols>
  <sheetData>
    <row r="1" spans="1:16" ht="6" customHeight="1" x14ac:dyDescent="0.25">
      <c r="O1" s="62" t="s">
        <v>312</v>
      </c>
      <c r="P1" s="62" t="s">
        <v>312</v>
      </c>
    </row>
    <row r="2" spans="1:16" x14ac:dyDescent="0.25">
      <c r="B2" s="11" t="s">
        <v>44</v>
      </c>
      <c r="O2" s="10" t="s">
        <v>68</v>
      </c>
      <c r="P2" s="10" t="s">
        <v>81</v>
      </c>
    </row>
    <row r="3" spans="1:16" ht="6" customHeight="1" x14ac:dyDescent="0.25">
      <c r="B3" s="13"/>
      <c r="O3" s="2"/>
      <c r="P3" s="2"/>
    </row>
    <row r="4" spans="1:16" s="2" customFormat="1" x14ac:dyDescent="0.25">
      <c r="A4" s="4"/>
      <c r="B4" s="383" t="str">
        <f>Info!B4</f>
        <v>QUESTIONNAIRE À L'INTENTION DES IMPORTATEURS</v>
      </c>
      <c r="C4" s="383"/>
      <c r="D4" s="383"/>
      <c r="E4" s="383"/>
      <c r="F4" s="383"/>
      <c r="G4" s="383"/>
      <c r="H4" s="383"/>
      <c r="I4" s="383"/>
      <c r="J4" s="383"/>
      <c r="K4" s="383"/>
      <c r="L4" s="383"/>
      <c r="M4" s="23"/>
      <c r="N4" s="23"/>
      <c r="O4" s="21"/>
      <c r="P4" s="21"/>
    </row>
    <row r="5" spans="1:16" s="2" customFormat="1" x14ac:dyDescent="0.25">
      <c r="A5" s="4"/>
      <c r="B5" s="383" t="str">
        <f>Info!B5</f>
        <v>RR-2025-007</v>
      </c>
      <c r="C5" s="383"/>
      <c r="D5" s="383"/>
      <c r="E5" s="383"/>
      <c r="F5" s="383"/>
      <c r="G5" s="383"/>
      <c r="H5" s="383"/>
      <c r="I5" s="383"/>
      <c r="J5" s="383"/>
      <c r="K5" s="383"/>
      <c r="L5" s="383"/>
      <c r="M5" s="23"/>
      <c r="N5" s="23"/>
      <c r="O5" s="21"/>
      <c r="P5" s="21"/>
    </row>
    <row r="6" spans="1:16" s="6" customFormat="1" x14ac:dyDescent="0.25">
      <c r="A6" s="4"/>
      <c r="B6" s="383" t="str">
        <f>Info!B6</f>
        <v>TÔLES FORTES</v>
      </c>
      <c r="C6" s="383"/>
      <c r="D6" s="383"/>
      <c r="E6" s="383"/>
      <c r="F6" s="383"/>
      <c r="G6" s="383"/>
      <c r="H6" s="383"/>
      <c r="I6" s="383"/>
      <c r="J6" s="383"/>
      <c r="K6" s="383"/>
      <c r="L6" s="383"/>
      <c r="M6" s="21"/>
      <c r="N6" s="21"/>
      <c r="O6" s="16"/>
      <c r="P6" s="16"/>
    </row>
    <row r="7" spans="1:16" s="21" customFormat="1" ht="6" customHeight="1" x14ac:dyDescent="0.25">
      <c r="A7" s="42"/>
      <c r="B7" s="43"/>
      <c r="C7" s="43"/>
      <c r="D7" s="43"/>
      <c r="E7" s="43"/>
      <c r="F7" s="43"/>
      <c r="G7" s="43"/>
      <c r="H7" s="43"/>
      <c r="I7" s="43"/>
      <c r="J7" s="43"/>
      <c r="K7" s="43"/>
      <c r="L7" s="43"/>
      <c r="O7" s="16"/>
      <c r="P7" s="16"/>
    </row>
    <row r="8" spans="1:16" x14ac:dyDescent="0.25">
      <c r="B8" s="653" t="str">
        <f>IF(Intro!$G$21="English",O8,P8)</f>
        <v>CONFIRMATION DES DONNÉES DÉCLARÉES DANS CE QUESTIONNAIRE</v>
      </c>
      <c r="C8" s="654"/>
      <c r="D8" s="654"/>
      <c r="E8" s="654"/>
      <c r="F8" s="654"/>
      <c r="G8" s="654"/>
      <c r="H8" s="654"/>
      <c r="I8" s="654"/>
      <c r="J8" s="654"/>
      <c r="K8" s="654"/>
      <c r="L8" s="655"/>
      <c r="M8" s="62"/>
      <c r="O8" s="62" t="s">
        <v>411</v>
      </c>
      <c r="P8" s="62" t="s">
        <v>412</v>
      </c>
    </row>
    <row r="9" spans="1:16" x14ac:dyDescent="0.25">
      <c r="B9" s="415" t="str">
        <f>IF(Intro!$G$21="English",O9,P9)</f>
        <v>GÉNÉRAL</v>
      </c>
      <c r="C9" s="416"/>
      <c r="D9" s="416"/>
      <c r="E9" s="416"/>
      <c r="F9" s="416"/>
      <c r="G9" s="416"/>
      <c r="H9" s="416"/>
      <c r="I9" s="416"/>
      <c r="J9" s="416"/>
      <c r="K9" s="416"/>
      <c r="L9" s="417"/>
      <c r="M9" s="62"/>
      <c r="O9" s="72" t="s">
        <v>259</v>
      </c>
      <c r="P9" s="72" t="s">
        <v>260</v>
      </c>
    </row>
    <row r="10" spans="1:16" ht="6" customHeight="1" x14ac:dyDescent="0.25">
      <c r="B10" s="70"/>
      <c r="C10" s="114"/>
      <c r="D10" s="114"/>
      <c r="E10" s="114"/>
      <c r="F10" s="114"/>
      <c r="G10" s="114"/>
      <c r="H10" s="114"/>
      <c r="I10" s="114"/>
      <c r="J10" s="114"/>
      <c r="K10" s="114"/>
      <c r="L10" s="115"/>
      <c r="M10" s="62"/>
    </row>
    <row r="11" spans="1:16" x14ac:dyDescent="0.25">
      <c r="B11" s="70"/>
      <c r="C11" s="114"/>
      <c r="D11" s="114"/>
      <c r="E11" s="114"/>
      <c r="F11" s="114"/>
      <c r="G11" s="114"/>
      <c r="H11" s="114"/>
      <c r="I11" s="114"/>
      <c r="J11" s="200" t="str">
        <f>IF(Intro!$G$21="English",O11,P11)</f>
        <v>Sélectionnez oui ou non</v>
      </c>
      <c r="K11" s="114"/>
      <c r="L11" s="198"/>
      <c r="M11" s="62"/>
      <c r="O11" s="62" t="s">
        <v>132</v>
      </c>
      <c r="P11" s="62" t="s">
        <v>133</v>
      </c>
    </row>
    <row r="12" spans="1:16" s="113" customFormat="1" ht="14.45" customHeight="1" x14ac:dyDescent="0.25">
      <c r="A12" s="94"/>
      <c r="B12" s="645" t="str">
        <f>IF(Intro!$G$21="English",O12,P12)</f>
        <v>Confirmez que toutes les données déclarées dans ce questionnaire concernent les marchandises telles que définies dans l’onglet « Intro » et excluent les marchandises telles que définies dans l’onglet « Exclusions ».</v>
      </c>
      <c r="C12" s="646"/>
      <c r="D12" s="646"/>
      <c r="E12" s="646"/>
      <c r="F12" s="646"/>
      <c r="G12" s="646"/>
      <c r="H12" s="646"/>
      <c r="I12" s="647"/>
      <c r="J12" s="651"/>
      <c r="K12" s="125"/>
      <c r="L12" s="251"/>
      <c r="O12" s="113" t="s">
        <v>431</v>
      </c>
      <c r="P12" s="113" t="s">
        <v>432</v>
      </c>
    </row>
    <row r="13" spans="1:16" s="113" customFormat="1" ht="14.45" customHeight="1" x14ac:dyDescent="0.25">
      <c r="A13" s="94"/>
      <c r="B13" s="648"/>
      <c r="C13" s="649"/>
      <c r="D13" s="649"/>
      <c r="E13" s="649"/>
      <c r="F13" s="649"/>
      <c r="G13" s="649"/>
      <c r="H13" s="649"/>
      <c r="I13" s="650"/>
      <c r="J13" s="652"/>
      <c r="K13" s="125"/>
      <c r="L13" s="251"/>
    </row>
    <row r="14" spans="1:16" s="30" customFormat="1" x14ac:dyDescent="0.25">
      <c r="A14" s="96"/>
      <c r="B14" s="513" t="str">
        <f>IF(Intro!$G$21="English",O14,P14)</f>
        <v>Confirmez que toutes les sources d'importations (pays) des marchandises ont été déclarées dans ce questionnaire.</v>
      </c>
      <c r="C14" s="483"/>
      <c r="D14" s="483"/>
      <c r="E14" s="483"/>
      <c r="F14" s="483"/>
      <c r="G14" s="483"/>
      <c r="H14" s="483"/>
      <c r="I14" s="483"/>
      <c r="J14" s="162"/>
      <c r="K14" s="1"/>
      <c r="L14" s="124"/>
      <c r="O14" s="30" t="s">
        <v>331</v>
      </c>
      <c r="P14" s="30" t="s">
        <v>332</v>
      </c>
    </row>
    <row r="15" spans="1:16" s="30" customFormat="1" x14ac:dyDescent="0.25">
      <c r="A15" s="96"/>
      <c r="B15" s="656" t="str">
        <f>IF(Intro!$G$21="English",O15,P15)</f>
        <v>Confirmez que tous les volumes déclarés dans ce questionnaire sont en tonnes.</v>
      </c>
      <c r="C15" s="657"/>
      <c r="D15" s="657"/>
      <c r="E15" s="657"/>
      <c r="F15" s="657"/>
      <c r="G15" s="657"/>
      <c r="H15" s="657"/>
      <c r="I15" s="657"/>
      <c r="J15" s="73"/>
      <c r="K15" s="1"/>
      <c r="L15" s="88"/>
      <c r="O15" s="30" t="str">
        <f>"Confirm that all volumes reported in this questionnaire are in "&amp;(Variables!B23)&amp;"."</f>
        <v>Confirm that all volumes reported in this questionnaire are in tonnes.</v>
      </c>
      <c r="P15" s="30" t="str">
        <f>"Confirmez que tous les volumes déclarés dans ce questionnaire sont en "&amp;(Variables!C23)&amp;"."</f>
        <v>Confirmez que tous les volumes déclarés dans ce questionnaire sont en tonnes.</v>
      </c>
    </row>
    <row r="16" spans="1:16" s="30" customFormat="1" x14ac:dyDescent="0.25">
      <c r="A16" s="96"/>
      <c r="B16" s="656" t="str">
        <f>IF(Intro!$G$21="English",O16,P16)</f>
        <v>Confirmez que toutes les valeurs déclarées dans ce questionnaire sont en dollars canadiens.</v>
      </c>
      <c r="C16" s="657" t="e">
        <f>IF(SUM(#REF!)&lt;&gt;0,"X","-")</f>
        <v>#REF!</v>
      </c>
      <c r="D16" s="657" t="e">
        <f>IF(SUM(#REF!)&lt;&gt;0,"X","-")</f>
        <v>#REF!</v>
      </c>
      <c r="E16" s="657" t="e">
        <f>IF(SUM(#REF!)&lt;&gt;0,"X","-")</f>
        <v>#REF!</v>
      </c>
      <c r="F16" s="657" t="e">
        <f>IF(SUM(#REF!)&lt;&gt;0,"X","-")</f>
        <v>#REF!</v>
      </c>
      <c r="G16" s="657" t="e">
        <f>IF(SUM(#REF!)&lt;&gt;0,"X","-")</f>
        <v>#REF!</v>
      </c>
      <c r="H16" s="657"/>
      <c r="I16" s="657"/>
      <c r="J16" s="73"/>
      <c r="K16" s="1"/>
      <c r="L16" s="88"/>
      <c r="O16" s="30" t="s">
        <v>161</v>
      </c>
      <c r="P16" s="30" t="s">
        <v>160</v>
      </c>
    </row>
    <row r="17" spans="1:16" s="30" customFormat="1" x14ac:dyDescent="0.25">
      <c r="A17" s="96"/>
      <c r="B17" s="656" t="str">
        <f>IF(Intro!$G$21="English",O17,P17)</f>
        <v>Confirmez que tous les renseignements déclarés le sont selon l’année civile.</v>
      </c>
      <c r="C17" s="657" t="e">
        <f>IF(SUM(#REF!)&lt;&gt;0,"X","-")</f>
        <v>#REF!</v>
      </c>
      <c r="D17" s="657" t="e">
        <f>IF(SUM(#REF!)&lt;&gt;0,"X","-")</f>
        <v>#REF!</v>
      </c>
      <c r="E17" s="657" t="e">
        <f>IF(SUM(#REF!)&lt;&gt;0,"X","-")</f>
        <v>#REF!</v>
      </c>
      <c r="F17" s="657" t="e">
        <f>IF(SUM(#REF!)&lt;&gt;0,"X","-")</f>
        <v>#REF!</v>
      </c>
      <c r="G17" s="657" t="e">
        <f>IF(SUM(#REF!)&lt;&gt;0,"X","-")</f>
        <v>#REF!</v>
      </c>
      <c r="H17" s="657"/>
      <c r="I17" s="657"/>
      <c r="J17" s="73"/>
      <c r="K17" s="1"/>
      <c r="L17" s="124"/>
      <c r="O17" s="30" t="s">
        <v>65</v>
      </c>
      <c r="P17" s="30" t="s">
        <v>66</v>
      </c>
    </row>
    <row r="18" spans="1:16" ht="6" customHeight="1" x14ac:dyDescent="0.25">
      <c r="B18" s="70"/>
      <c r="C18" s="114"/>
      <c r="D18" s="114"/>
      <c r="E18" s="114"/>
      <c r="F18" s="114"/>
      <c r="G18" s="114"/>
      <c r="H18" s="114"/>
      <c r="I18" s="114"/>
      <c r="J18" s="114"/>
      <c r="K18" s="114"/>
      <c r="L18" s="115"/>
      <c r="M18" s="62"/>
    </row>
    <row r="19" spans="1:16" s="30" customFormat="1" x14ac:dyDescent="0.25">
      <c r="A19" s="96"/>
      <c r="B19" s="387" t="str">
        <f>IF(Intro!$G$21="English",O19,P19)</f>
        <v>Si non, expliquez.</v>
      </c>
      <c r="C19" s="388"/>
      <c r="D19" s="388"/>
      <c r="E19" s="388"/>
      <c r="F19" s="388"/>
      <c r="G19" s="388"/>
      <c r="H19" s="388"/>
      <c r="I19" s="388"/>
      <c r="J19" s="388"/>
      <c r="K19" s="83"/>
      <c r="L19" s="124"/>
      <c r="O19" s="149" t="s">
        <v>290</v>
      </c>
      <c r="P19" s="6" t="s">
        <v>291</v>
      </c>
    </row>
    <row r="20" spans="1:16" s="30" customFormat="1" ht="6" customHeight="1" x14ac:dyDescent="0.25">
      <c r="A20" s="96"/>
      <c r="B20" s="139"/>
      <c r="C20" s="140"/>
      <c r="D20" s="140"/>
      <c r="E20" s="140"/>
      <c r="F20" s="140"/>
      <c r="G20" s="140"/>
      <c r="H20" s="140"/>
      <c r="I20" s="140"/>
      <c r="J20" s="140"/>
      <c r="K20" s="142"/>
      <c r="L20" s="124"/>
      <c r="O20" s="149"/>
      <c r="P20" s="6"/>
    </row>
    <row r="21" spans="1:16" s="30" customFormat="1" x14ac:dyDescent="0.25">
      <c r="A21" s="96"/>
      <c r="B21" s="658"/>
      <c r="C21" s="571"/>
      <c r="D21" s="571"/>
      <c r="E21" s="571"/>
      <c r="F21" s="571"/>
      <c r="G21" s="571"/>
      <c r="H21" s="571"/>
      <c r="I21" s="571"/>
      <c r="J21" s="571"/>
      <c r="K21" s="571"/>
      <c r="L21" s="572"/>
    </row>
    <row r="22" spans="1:16" s="30" customFormat="1" x14ac:dyDescent="0.25">
      <c r="A22" s="96"/>
      <c r="B22" s="658"/>
      <c r="C22" s="571"/>
      <c r="D22" s="571"/>
      <c r="E22" s="571"/>
      <c r="F22" s="571"/>
      <c r="G22" s="571"/>
      <c r="H22" s="571"/>
      <c r="I22" s="571"/>
      <c r="J22" s="571"/>
      <c r="K22" s="571"/>
      <c r="L22" s="572"/>
    </row>
    <row r="23" spans="1:16" s="30" customFormat="1" x14ac:dyDescent="0.25">
      <c r="A23" s="96"/>
      <c r="B23" s="658"/>
      <c r="C23" s="571"/>
      <c r="D23" s="571"/>
      <c r="E23" s="571"/>
      <c r="F23" s="571"/>
      <c r="G23" s="571"/>
      <c r="H23" s="571"/>
      <c r="I23" s="571"/>
      <c r="J23" s="571"/>
      <c r="K23" s="571"/>
      <c r="L23" s="572"/>
    </row>
    <row r="24" spans="1:16" s="30" customFormat="1" x14ac:dyDescent="0.25">
      <c r="A24" s="96"/>
      <c r="B24" s="658"/>
      <c r="C24" s="571"/>
      <c r="D24" s="571"/>
      <c r="E24" s="571"/>
      <c r="F24" s="571"/>
      <c r="G24" s="571"/>
      <c r="H24" s="571"/>
      <c r="I24" s="571"/>
      <c r="J24" s="571"/>
      <c r="K24" s="571"/>
      <c r="L24" s="572"/>
    </row>
    <row r="25" spans="1:16" s="30" customFormat="1" x14ac:dyDescent="0.25">
      <c r="A25" s="96"/>
      <c r="B25" s="658"/>
      <c r="C25" s="571"/>
      <c r="D25" s="571"/>
      <c r="E25" s="571"/>
      <c r="F25" s="571"/>
      <c r="G25" s="571"/>
      <c r="H25" s="571"/>
      <c r="I25" s="571"/>
      <c r="J25" s="571"/>
      <c r="K25" s="571"/>
      <c r="L25" s="572"/>
    </row>
    <row r="26" spans="1:16" s="30" customFormat="1" x14ac:dyDescent="0.25">
      <c r="A26" s="96"/>
      <c r="B26" s="658"/>
      <c r="C26" s="571"/>
      <c r="D26" s="571"/>
      <c r="E26" s="571"/>
      <c r="F26" s="571"/>
      <c r="G26" s="571"/>
      <c r="H26" s="571"/>
      <c r="I26" s="571"/>
      <c r="J26" s="571"/>
      <c r="K26" s="571"/>
      <c r="L26" s="572"/>
    </row>
    <row r="27" spans="1:16" s="30" customFormat="1" x14ac:dyDescent="0.25">
      <c r="A27" s="96"/>
      <c r="B27" s="658"/>
      <c r="C27" s="571"/>
      <c r="D27" s="571"/>
      <c r="E27" s="571"/>
      <c r="F27" s="571"/>
      <c r="G27" s="571"/>
      <c r="H27" s="571"/>
      <c r="I27" s="571"/>
      <c r="J27" s="571"/>
      <c r="K27" s="571"/>
      <c r="L27" s="572"/>
    </row>
    <row r="28" spans="1:16" s="30" customFormat="1" ht="8.4499999999999993" customHeight="1" x14ac:dyDescent="0.25">
      <c r="A28" s="96"/>
      <c r="B28" s="658"/>
      <c r="C28" s="571"/>
      <c r="D28" s="571"/>
      <c r="E28" s="571"/>
      <c r="F28" s="571"/>
      <c r="G28" s="571"/>
      <c r="H28" s="571"/>
      <c r="I28" s="571"/>
      <c r="J28" s="571"/>
      <c r="K28" s="571"/>
      <c r="L28" s="572"/>
    </row>
    <row r="29" spans="1:16" ht="10.15" customHeight="1" x14ac:dyDescent="0.25">
      <c r="B29" s="110"/>
      <c r="C29" s="111"/>
      <c r="D29" s="111"/>
      <c r="E29" s="111"/>
      <c r="F29" s="111"/>
      <c r="G29" s="111"/>
      <c r="H29" s="111"/>
      <c r="I29" s="111"/>
      <c r="J29" s="111"/>
      <c r="K29" s="111"/>
      <c r="L29" s="112"/>
      <c r="M29" s="62"/>
    </row>
    <row r="30" spans="1:16" x14ac:dyDescent="0.25">
      <c r="B30" s="415" t="str">
        <f>IF(Intro!$G$21="English",O30,P30)</f>
        <v>IMPORTATIONS ET VENTES</v>
      </c>
      <c r="C30" s="416"/>
      <c r="D30" s="416"/>
      <c r="E30" s="416"/>
      <c r="F30" s="416"/>
      <c r="G30" s="416"/>
      <c r="H30" s="416"/>
      <c r="I30" s="416"/>
      <c r="J30" s="416"/>
      <c r="K30" s="416"/>
      <c r="L30" s="417"/>
      <c r="M30" s="62"/>
      <c r="O30" s="72" t="s">
        <v>248</v>
      </c>
      <c r="P30" s="72" t="s">
        <v>262</v>
      </c>
    </row>
    <row r="31" spans="1:16" x14ac:dyDescent="0.25">
      <c r="B31" s="70"/>
      <c r="C31" s="114"/>
      <c r="D31" s="114"/>
      <c r="E31" s="114"/>
      <c r="F31" s="114"/>
      <c r="G31" s="114"/>
      <c r="H31" s="114"/>
      <c r="I31" s="114"/>
      <c r="J31" s="114"/>
      <c r="K31" s="114"/>
      <c r="L31" s="115"/>
      <c r="M31" s="62"/>
    </row>
    <row r="32" spans="1:16" x14ac:dyDescent="0.25">
      <c r="B32" s="421" t="str">
        <f>IF(Intro!$G$21="English",O32,P32)</f>
        <v>Les informations publiques/non confidentielles de ce tableau sont automatiquement générées à partir des informations fournies dans les onglets "Imp" et l'onglet "Invent-Stock". Toute modification de ce résumé public doit donc être effectuée dans ces onglets.</v>
      </c>
      <c r="C32" s="422"/>
      <c r="D32" s="422"/>
      <c r="E32" s="422"/>
      <c r="F32" s="422"/>
      <c r="G32" s="422"/>
      <c r="H32" s="422"/>
      <c r="I32" s="422"/>
      <c r="J32" s="422"/>
      <c r="K32" s="422"/>
      <c r="L32" s="450"/>
      <c r="M32" s="62"/>
      <c r="O32" s="62" t="s">
        <v>261</v>
      </c>
      <c r="P32" s="62" t="s">
        <v>131</v>
      </c>
    </row>
    <row r="33" spans="1:16" x14ac:dyDescent="0.25">
      <c r="B33" s="421"/>
      <c r="C33" s="422"/>
      <c r="D33" s="422"/>
      <c r="E33" s="422"/>
      <c r="F33" s="422"/>
      <c r="G33" s="422"/>
      <c r="H33" s="422"/>
      <c r="I33" s="422"/>
      <c r="J33" s="422"/>
      <c r="K33" s="422"/>
      <c r="L33" s="450"/>
      <c r="M33" s="62"/>
    </row>
    <row r="34" spans="1:16" ht="6" customHeight="1" x14ac:dyDescent="0.25">
      <c r="B34" s="78"/>
      <c r="E34" s="62"/>
      <c r="F34" s="62"/>
      <c r="G34" s="62"/>
      <c r="H34" s="62"/>
      <c r="I34" s="62"/>
      <c r="J34" s="87"/>
      <c r="K34" s="87"/>
      <c r="L34" s="88"/>
      <c r="M34" s="62"/>
      <c r="O34" s="19"/>
    </row>
    <row r="35" spans="1:16" ht="14.85" customHeight="1" x14ac:dyDescent="0.25">
      <c r="B35" s="82"/>
      <c r="D35" s="62"/>
      <c r="F35" s="602">
        <f>Variables!B6</f>
        <v>2023</v>
      </c>
      <c r="G35" s="602">
        <f>F35+1</f>
        <v>2024</v>
      </c>
      <c r="H35" s="602">
        <f>G35+1</f>
        <v>2025</v>
      </c>
      <c r="I35" s="602" t="str">
        <f>IF(Intro!$G$21="English",Variables!B9,Variables!C9)</f>
        <v>janv-mars 2025</v>
      </c>
      <c r="J35" s="602" t="str">
        <f>IF(Intro!$G$21="English",Variables!B10,Variables!C10)</f>
        <v>janv-mars 2026</v>
      </c>
      <c r="K35" s="87"/>
      <c r="L35" s="88"/>
      <c r="M35" s="62"/>
      <c r="O35" s="19"/>
    </row>
    <row r="36" spans="1:16" s="10" customFormat="1" x14ac:dyDescent="0.25">
      <c r="A36" s="24"/>
      <c r="B36" s="82"/>
      <c r="C36" s="1"/>
      <c r="E36" s="1"/>
      <c r="F36" s="604"/>
      <c r="G36" s="604"/>
      <c r="H36" s="604"/>
      <c r="I36" s="604"/>
      <c r="J36" s="604"/>
      <c r="K36" s="87"/>
      <c r="L36" s="88"/>
      <c r="O36" s="25"/>
    </row>
    <row r="37" spans="1:16" s="211" customFormat="1" x14ac:dyDescent="0.25">
      <c r="A37" s="24"/>
      <c r="B37" s="221"/>
      <c r="C37" s="1"/>
      <c r="E37" s="1"/>
      <c r="F37" s="563" t="str">
        <f>IF(Intro!$G$21="English",O37,P37)</f>
        <v>TÔLES EN FEUILLES</v>
      </c>
      <c r="G37" s="564"/>
      <c r="H37" s="564"/>
      <c r="I37" s="564"/>
      <c r="J37" s="644"/>
      <c r="K37" s="87"/>
      <c r="L37" s="88"/>
      <c r="O37" s="205" t="s">
        <v>390</v>
      </c>
      <c r="P37" s="205" t="s">
        <v>391</v>
      </c>
    </row>
    <row r="38" spans="1:16" s="211" customFormat="1" x14ac:dyDescent="0.25">
      <c r="A38" s="24"/>
      <c r="B38" s="221"/>
      <c r="C38" s="1"/>
      <c r="E38" s="1"/>
      <c r="F38" s="563" t="str">
        <f>IF(Intro!$G$21="English",O38,P38)</f>
        <v>Importations de marchandises au Canada</v>
      </c>
      <c r="G38" s="564"/>
      <c r="H38" s="564"/>
      <c r="I38" s="564"/>
      <c r="J38" s="644"/>
      <c r="K38" s="87"/>
      <c r="L38" s="88"/>
      <c r="O38" s="25" t="s">
        <v>171</v>
      </c>
      <c r="P38" s="211" t="s">
        <v>399</v>
      </c>
    </row>
    <row r="39" spans="1:16" s="30" customFormat="1" ht="14.85" customHeight="1" x14ac:dyDescent="0.25">
      <c r="A39" s="96"/>
      <c r="B39" s="119"/>
      <c r="C39" s="116"/>
      <c r="D39" s="117"/>
      <c r="E39" s="116" t="str">
        <f>IF(Intro!$G$21="English","Imports from "&amp;Variables!B30,"Importations du"&amp;Variables!C30)</f>
        <v>Importations du Taipei chinois</v>
      </c>
      <c r="F39" s="195" t="str">
        <f>IF(SUM('Imp-Chin. Taipei chin.'!G37:G38)&lt;&gt;0,"X","-")</f>
        <v>-</v>
      </c>
      <c r="G39" s="195" t="str">
        <f>IF(SUM('Imp-Chin. Taipei chin.'!H37:H38)&lt;&gt;0,"X","-")</f>
        <v>-</v>
      </c>
      <c r="H39" s="195" t="str">
        <f>IF(SUM('Imp-Chin. Taipei chin.'!I37:I38)&lt;&gt;0,"X","-")</f>
        <v>-</v>
      </c>
      <c r="I39" s="195" t="str">
        <f>IF(SUM('Imp-Chin. Taipei chin.'!J37:J38)&lt;&gt;0,"X","-")</f>
        <v>-</v>
      </c>
      <c r="J39" s="195" t="str">
        <f>IF(SUM('Imp-Chin. Taipei chin.'!K37:K38)&lt;&gt;0,"X","-")</f>
        <v>-</v>
      </c>
      <c r="K39" s="87"/>
      <c r="L39" s="88"/>
      <c r="N39" s="205"/>
      <c r="O39" s="205"/>
      <c r="P39" s="205"/>
    </row>
    <row r="40" spans="1:16" s="30" customFormat="1" ht="14.85" customHeight="1" x14ac:dyDescent="0.25">
      <c r="A40" s="96"/>
      <c r="B40" s="119"/>
      <c r="C40" s="116"/>
      <c r="D40" s="117"/>
      <c r="E40" s="116" t="str">
        <f>IF(Intro!$G$21="English","Imports from "&amp;Variables!B31,"Importations de l'"&amp;Variables!C31)</f>
        <v>Importations de l'Allemagne</v>
      </c>
      <c r="F40" s="195" t="str">
        <f>IF(SUM('Imp-Germany|Allemagne'!G37:G38)&lt;&gt;0,"X","-")</f>
        <v>-</v>
      </c>
      <c r="G40" s="195" t="str">
        <f>IF(SUM('Imp-Germany|Allemagne'!H37:H38)&lt;&gt;0,"X","-")</f>
        <v>-</v>
      </c>
      <c r="H40" s="195" t="str">
        <f>IF(SUM('Imp-Germany|Allemagne'!I37:I38)&lt;&gt;0,"X","-")</f>
        <v>-</v>
      </c>
      <c r="I40" s="195" t="str">
        <f>IF(SUM('Imp-Germany|Allemagne'!J37:J38)&lt;&gt;0,"X","-")</f>
        <v>-</v>
      </c>
      <c r="J40" s="195" t="str">
        <f>IF(SUM('Imp-Germany|Allemagne'!K37:K38)&lt;&gt;0,"X","-")</f>
        <v>-</v>
      </c>
      <c r="K40" s="87"/>
      <c r="L40" s="88"/>
    </row>
    <row r="41" spans="1:16" s="30" customFormat="1" ht="14.85" customHeight="1" x14ac:dyDescent="0.25">
      <c r="A41" s="96"/>
      <c r="B41" s="119"/>
      <c r="C41" s="116"/>
      <c r="D41" s="117"/>
      <c r="E41" s="116" t="str">
        <f>IF(Intro!$G$21="English","Imports from "&amp;Variables!B35,"Importations de la "&amp;Variables!C35)</f>
        <v>Importations de la France</v>
      </c>
      <c r="F41" s="195" t="str">
        <f>IF(SUM('Imp-France'!G37:G38)&lt;&gt;0,"X","-")</f>
        <v>-</v>
      </c>
      <c r="G41" s="195" t="str">
        <f>IF(SUM('Imp-France'!H37:H38)&lt;&gt;0,"X","-")</f>
        <v>-</v>
      </c>
      <c r="H41" s="195" t="str">
        <f>IF(SUM('Imp-France'!I37:I38)&lt;&gt;0,"X","-")</f>
        <v>-</v>
      </c>
      <c r="I41" s="195" t="str">
        <f>IF(SUM('Imp-France'!J37:J38)&lt;&gt;0,"X","-")</f>
        <v>-</v>
      </c>
      <c r="J41" s="195" t="str">
        <f>IF(SUM('Imp-France'!K37:K38)&lt;&gt;0,"X","-")</f>
        <v>-</v>
      </c>
      <c r="K41" s="87"/>
      <c r="L41" s="88"/>
    </row>
    <row r="42" spans="1:16" s="30" customFormat="1" ht="14.85" customHeight="1" x14ac:dyDescent="0.25">
      <c r="A42" s="96"/>
      <c r="B42" s="119"/>
      <c r="C42" s="116"/>
      <c r="D42" s="117"/>
      <c r="E42" s="116" t="str">
        <f>IF(Intro!$G$21="English","Imports from "&amp;Variables!B34,"Importations de la "&amp;Variables!C34)</f>
        <v>Importations de la Corée du Sud</v>
      </c>
      <c r="F42" s="195" t="str">
        <f>IF(SUM('Imp-South Korea|Corée Sud'!G37:G38)&lt;&gt;0,"X","-")</f>
        <v>-</v>
      </c>
      <c r="G42" s="195" t="str">
        <f>IF(SUM('Imp-South Korea|Corée Sud'!H37:H38)&lt;&gt;0,"X","-")</f>
        <v>-</v>
      </c>
      <c r="H42" s="195" t="str">
        <f>IF(SUM('Imp-South Korea|Corée Sud'!I37:I38)&lt;&gt;0,"X","-")</f>
        <v>-</v>
      </c>
      <c r="I42" s="195" t="str">
        <f>IF(SUM('Imp-South Korea|Corée Sud'!J37:J38)&lt;&gt;0,"X","-")</f>
        <v>-</v>
      </c>
      <c r="J42" s="195" t="str">
        <f>IF(SUM('Imp-South Korea|Corée Sud'!K37:K38)&lt;&gt;0,"X","-")</f>
        <v>-</v>
      </c>
      <c r="K42" s="87"/>
      <c r="L42" s="88"/>
    </row>
    <row r="43" spans="1:16" s="30" customFormat="1" ht="14.85" customHeight="1" x14ac:dyDescent="0.25">
      <c r="A43" s="96"/>
      <c r="B43" s="119"/>
      <c r="C43" s="116"/>
      <c r="D43" s="117"/>
      <c r="E43" s="116" t="str">
        <f>IF(Intro!$G$21="English","Imports from "&amp;Variables!B36,"Importations de la "&amp;Variables!C36)</f>
        <v>Importations de la Türkiye</v>
      </c>
      <c r="F43" s="195" t="str">
        <f>IF(SUM('Imp-Türkiye'!G37:G38)&lt;&gt;0,"X","-")</f>
        <v>-</v>
      </c>
      <c r="G43" s="195" t="str">
        <f>IF(SUM('Imp-Türkiye'!H37:H38)&lt;&gt;0,"X","-")</f>
        <v>-</v>
      </c>
      <c r="H43" s="195" t="str">
        <f>IF(SUM('Imp-Türkiye'!I37:I38)&lt;&gt;0,"X","-")</f>
        <v>-</v>
      </c>
      <c r="I43" s="195" t="str">
        <f>IF(SUM('Imp-Türkiye'!J37:J38)&lt;&gt;0,"X","-")</f>
        <v>-</v>
      </c>
      <c r="J43" s="195" t="str">
        <f>IF(SUM('Imp-Türkiye'!K37:K38)&lt;&gt;0,"X","-")</f>
        <v>-</v>
      </c>
      <c r="K43" s="87"/>
      <c r="L43" s="88"/>
    </row>
    <row r="44" spans="1:16" s="30" customFormat="1" ht="14.85" customHeight="1" x14ac:dyDescent="0.25">
      <c r="A44" s="96"/>
      <c r="B44" s="119"/>
      <c r="C44" s="116"/>
      <c r="D44" s="117"/>
      <c r="E44" s="116" t="str">
        <f>IF(Intro!$G$21="English","Imports from "&amp;Variables!B32,"Importations des "&amp;Variables!C32)</f>
        <v>Importations des États-Unis d'Amérique</v>
      </c>
      <c r="F44" s="195" t="str">
        <f>IF(SUM('Imp-US | ÉU'!G37:G38)&lt;&gt;0,"X","-")</f>
        <v>-</v>
      </c>
      <c r="G44" s="195" t="str">
        <f>IF(SUM('Imp-US | ÉU'!H37:H38)&lt;&gt;0,"X","-")</f>
        <v>-</v>
      </c>
      <c r="H44" s="195" t="str">
        <f>IF(SUM('Imp-US | ÉU'!I37:I38)&lt;&gt;0,"X","-")</f>
        <v>-</v>
      </c>
      <c r="I44" s="195" t="str">
        <f>IF(SUM('Imp-US | ÉU'!J37:J38)&lt;&gt;0,"X","-")</f>
        <v>-</v>
      </c>
      <c r="J44" s="195" t="str">
        <f>IF(SUM('Imp-US | ÉU'!K37:K38)&lt;&gt;0,"X","-")</f>
        <v>-</v>
      </c>
      <c r="K44" s="87"/>
      <c r="L44" s="88"/>
    </row>
    <row r="45" spans="1:16" s="30" customFormat="1" ht="14.85" customHeight="1" x14ac:dyDescent="0.25">
      <c r="A45" s="96"/>
      <c r="B45" s="119"/>
      <c r="C45" s="116"/>
      <c r="D45" s="117"/>
      <c r="E45" s="116" t="str">
        <f>IF(Intro!$G$21="English","Imports from "&amp;Variables!B33,"Importations d'"&amp;Variables!C33)</f>
        <v>Importations d'Autres pays</v>
      </c>
      <c r="F45" s="195" t="str">
        <f>IF(SUM('Imp-Other | Autre'!G37:G38)&lt;&gt;0,"X","-")</f>
        <v>-</v>
      </c>
      <c r="G45" s="195" t="str">
        <f>IF(SUM('Imp-Other | Autre'!H37:H38)&lt;&gt;0,"X","-")</f>
        <v>-</v>
      </c>
      <c r="H45" s="195" t="str">
        <f>IF(SUM('Imp-Other | Autre'!I37:I38)&lt;&gt;0,"X","-")</f>
        <v>-</v>
      </c>
      <c r="I45" s="195" t="str">
        <f>IF(SUM('Imp-Other | Autre'!J37:J38)&lt;&gt;0,"X","-")</f>
        <v>-</v>
      </c>
      <c r="J45" s="195" t="str">
        <f>IF(SUM('Imp-Other | Autre'!K37:K38)&lt;&gt;0,"X","-")</f>
        <v>-</v>
      </c>
      <c r="K45" s="87"/>
      <c r="L45" s="88"/>
    </row>
    <row r="46" spans="1:16" s="30" customFormat="1" ht="14.85" customHeight="1" x14ac:dyDescent="0.25">
      <c r="A46" s="96"/>
      <c r="B46" s="119"/>
      <c r="C46" s="118"/>
      <c r="D46" s="117"/>
      <c r="E46" s="118" t="str">
        <f>'Imp-Other | Autre'!B25</f>
        <v xml:space="preserve">Autres pays incluent : </v>
      </c>
      <c r="F46" s="668" t="str">
        <f>IF('Imp-Other | Autre'!D25="","-",'Imp-Other | Autre'!D25)</f>
        <v>-</v>
      </c>
      <c r="G46" s="668"/>
      <c r="H46" s="668"/>
      <c r="I46" s="668"/>
      <c r="J46" s="668"/>
      <c r="K46" s="87"/>
      <c r="L46" s="88"/>
    </row>
    <row r="47" spans="1:16" s="30" customFormat="1" x14ac:dyDescent="0.25">
      <c r="A47" s="96"/>
      <c r="B47" s="119"/>
      <c r="C47" s="118"/>
      <c r="D47" s="117"/>
      <c r="E47" s="118"/>
      <c r="F47" s="668"/>
      <c r="G47" s="668"/>
      <c r="H47" s="668"/>
      <c r="I47" s="668"/>
      <c r="J47" s="668"/>
      <c r="K47" s="87"/>
      <c r="L47" s="88"/>
    </row>
    <row r="48" spans="1:16" s="30" customFormat="1" x14ac:dyDescent="0.25">
      <c r="A48" s="96"/>
      <c r="B48" s="119"/>
      <c r="C48" s="118"/>
      <c r="D48" s="117"/>
      <c r="E48" s="118"/>
      <c r="F48" s="668"/>
      <c r="G48" s="668"/>
      <c r="H48" s="668"/>
      <c r="I48" s="668"/>
      <c r="J48" s="668"/>
      <c r="K48" s="87"/>
      <c r="L48" s="88"/>
    </row>
    <row r="49" spans="1:16" s="30" customFormat="1" ht="14.85" customHeight="1" x14ac:dyDescent="0.25">
      <c r="A49" s="96"/>
      <c r="B49" s="236"/>
      <c r="C49" s="237"/>
      <c r="D49" s="237"/>
      <c r="E49" s="237"/>
      <c r="F49" s="563" t="str">
        <f>IF(Intro!$G$21="English",O49,P49)</f>
        <v>Ventes des importations au Canada</v>
      </c>
      <c r="G49" s="564"/>
      <c r="H49" s="564"/>
      <c r="I49" s="564"/>
      <c r="J49" s="644"/>
      <c r="K49" s="87"/>
      <c r="L49" s="88"/>
      <c r="O49" s="228" t="s">
        <v>392</v>
      </c>
      <c r="P49" s="211" t="s">
        <v>393</v>
      </c>
    </row>
    <row r="50" spans="1:16" s="30" customFormat="1" ht="14.85" customHeight="1" x14ac:dyDescent="0.25">
      <c r="A50" s="96"/>
      <c r="B50" s="659" t="str">
        <f>IF(Intro!$G$21="English",O50,P50)</f>
        <v>Ventes aux distributeurs - centres de service au Canada</v>
      </c>
      <c r="C50" s="660"/>
      <c r="D50" s="660"/>
      <c r="E50" s="661"/>
      <c r="F50" s="196" t="str">
        <f>IF(SUM(Begin:End!G42:G43) + SUM(Begin:End!G49:G50)&lt;&gt;0,"X","-")</f>
        <v>-</v>
      </c>
      <c r="G50" s="196" t="str">
        <f>IF(SUM(Begin:End!H42:H43) + SUM(Begin:End!H49:H50)&lt;&gt;0,"X","-")</f>
        <v>-</v>
      </c>
      <c r="H50" s="196" t="str">
        <f>IF(SUM(Begin:End!I42:I43) + SUM(Begin:End!I49:I50)&lt;&gt;0,"X","-")</f>
        <v>-</v>
      </c>
      <c r="I50" s="196" t="str">
        <f>IF(SUM(Begin:End!J42:J43) + SUM(Begin:End!J49:J50)&lt;&gt;0,"X","-")</f>
        <v>-</v>
      </c>
      <c r="J50" s="196" t="str">
        <f>IF(SUM(Begin:End!K42:K43) + SUM(Begin:End!K49:K50)&lt;&gt;0,"X","-")</f>
        <v>-</v>
      </c>
      <c r="K50" s="87"/>
      <c r="L50" s="88"/>
      <c r="O50" s="33" t="s">
        <v>595</v>
      </c>
      <c r="P50" s="33" t="s">
        <v>596</v>
      </c>
    </row>
    <row r="51" spans="1:16" s="30" customFormat="1" ht="14.85" customHeight="1" x14ac:dyDescent="0.25">
      <c r="A51" s="96"/>
      <c r="B51" s="659" t="str">
        <f>IF(Intro!$G$21="English",O51,P51)</f>
        <v>Ventes aux utilisateurs finals au Canada</v>
      </c>
      <c r="C51" s="660"/>
      <c r="D51" s="660"/>
      <c r="E51" s="661"/>
      <c r="F51" s="196" t="str">
        <f>IF(SUM(Begin:End!G45:G46) + SUM(Begin:End!G52:G53)&lt;&gt;0,"X","-")</f>
        <v>-</v>
      </c>
      <c r="G51" s="196" t="str">
        <f>IF(SUM(Begin:End!H45:H46) + SUM(Begin:End!H52:H53)&lt;&gt;0,"X","-")</f>
        <v>-</v>
      </c>
      <c r="H51" s="196" t="str">
        <f>IF(SUM(Begin:End!I45:I46) + SUM(Begin:End!I52:I53)&lt;&gt;0,"X","-")</f>
        <v>-</v>
      </c>
      <c r="I51" s="196" t="str">
        <f>IF(SUM(Begin:End!J45:J46) + SUM(Begin:End!J52:J53)&lt;&gt;0,"X","-")</f>
        <v>-</v>
      </c>
      <c r="J51" s="196" t="str">
        <f>IF(SUM(Begin:End!K45:K46) + SUM(Begin:End!K52:K53)&lt;&gt;0,"X","-")</f>
        <v>-</v>
      </c>
      <c r="K51" s="87"/>
      <c r="L51" s="88"/>
      <c r="O51" s="33" t="s">
        <v>597</v>
      </c>
      <c r="P51" s="33" t="s">
        <v>598</v>
      </c>
    </row>
    <row r="52" spans="1:16" s="30" customFormat="1" ht="14.85" customHeight="1" x14ac:dyDescent="0.25">
      <c r="A52" s="96"/>
      <c r="B52" s="119"/>
      <c r="C52" s="116"/>
      <c r="D52" s="117"/>
      <c r="E52" s="116"/>
      <c r="F52" s="62"/>
      <c r="G52" s="62"/>
      <c r="H52" s="62"/>
      <c r="I52" s="62"/>
      <c r="J52" s="87"/>
      <c r="K52" s="87"/>
      <c r="L52" s="88"/>
    </row>
    <row r="53" spans="1:16" s="30" customFormat="1" ht="14.85" customHeight="1" x14ac:dyDescent="0.25">
      <c r="A53" s="96"/>
      <c r="B53" s="221"/>
      <c r="C53" s="1"/>
      <c r="D53" s="62"/>
      <c r="E53" s="1"/>
      <c r="F53" s="602">
        <f>Variables!B6</f>
        <v>2023</v>
      </c>
      <c r="G53" s="602">
        <f>F53+1</f>
        <v>2024</v>
      </c>
      <c r="H53" s="602">
        <f>G53+1</f>
        <v>2025</v>
      </c>
      <c r="I53" s="602" t="str">
        <f>IF(Intro!$G$21="English",Variables!B9,Variables!C9)</f>
        <v>janv-mars 2025</v>
      </c>
      <c r="J53" s="602" t="str">
        <f>IF(Intro!$G$21="English",Variables!B10,Variables!C10)</f>
        <v>janv-mars 2026</v>
      </c>
      <c r="K53" s="87"/>
      <c r="L53" s="88"/>
    </row>
    <row r="54" spans="1:16" s="30" customFormat="1" ht="14.85" customHeight="1" x14ac:dyDescent="0.25">
      <c r="A54" s="96"/>
      <c r="B54" s="221"/>
      <c r="C54" s="1"/>
      <c r="D54" s="211"/>
      <c r="E54" s="1"/>
      <c r="F54" s="604"/>
      <c r="G54" s="604"/>
      <c r="H54" s="604"/>
      <c r="I54" s="604"/>
      <c r="J54" s="604"/>
      <c r="K54" s="87"/>
      <c r="L54" s="88"/>
    </row>
    <row r="55" spans="1:16" s="30" customFormat="1" ht="14.85" customHeight="1" x14ac:dyDescent="0.25">
      <c r="A55" s="96"/>
      <c r="B55" s="221"/>
      <c r="C55" s="1"/>
      <c r="D55" s="211"/>
      <c r="E55" s="1"/>
      <c r="F55" s="563" t="str">
        <f>IF(Intro!$G$21="English",O55,P55)</f>
        <v>TÔLES COUPÉES À LONGUEUR À PARTIR DE BOBINES</v>
      </c>
      <c r="G55" s="564"/>
      <c r="H55" s="564"/>
      <c r="I55" s="564"/>
      <c r="J55" s="644"/>
      <c r="K55" s="87"/>
      <c r="L55" s="88"/>
      <c r="O55" s="19" t="s">
        <v>397</v>
      </c>
      <c r="P55" s="62" t="s">
        <v>398</v>
      </c>
    </row>
    <row r="56" spans="1:16" s="30" customFormat="1" ht="14.85" customHeight="1" x14ac:dyDescent="0.25">
      <c r="A56" s="96"/>
      <c r="B56" s="221"/>
      <c r="C56" s="1"/>
      <c r="D56" s="211"/>
      <c r="E56" s="1"/>
      <c r="F56" s="563" t="str">
        <f>IF(Intro!$G$21="English",O56,P56)</f>
        <v>Importations de marchandises au Canada</v>
      </c>
      <c r="G56" s="564"/>
      <c r="H56" s="564"/>
      <c r="I56" s="564"/>
      <c r="J56" s="644"/>
      <c r="K56" s="87"/>
      <c r="L56" s="88"/>
      <c r="O56" s="25" t="s">
        <v>171</v>
      </c>
      <c r="P56" s="211" t="s">
        <v>399</v>
      </c>
    </row>
    <row r="57" spans="1:16" s="30" customFormat="1" ht="14.85" customHeight="1" x14ac:dyDescent="0.25">
      <c r="A57" s="96"/>
      <c r="B57" s="119"/>
      <c r="C57" s="116"/>
      <c r="D57" s="117"/>
      <c r="E57" s="116" t="str">
        <f>IF(Intro!$G$21="English","Imports from "&amp;Variables!B30,"Importations du"&amp;Variables!C30)</f>
        <v>Importations du Taipei chinois</v>
      </c>
      <c r="F57" s="195" t="str">
        <f>IF(SUM('Imp-Chin. Taipei chin.'!G70:G71)&lt;&gt;0,"X","-")</f>
        <v>-</v>
      </c>
      <c r="G57" s="195" t="str">
        <f>IF(SUM('Imp-Chin. Taipei chin.'!H70:H71)&lt;&gt;0,"X","-")</f>
        <v>-</v>
      </c>
      <c r="H57" s="195" t="str">
        <f>IF(SUM('Imp-Chin. Taipei chin.'!I70:I71)&lt;&gt;0,"X","-")</f>
        <v>-</v>
      </c>
      <c r="I57" s="195" t="str">
        <f>IF(SUM('Imp-Chin. Taipei chin.'!J70:J71)&lt;&gt;0,"X","-")</f>
        <v>-</v>
      </c>
      <c r="J57" s="195" t="str">
        <f>IF(SUM('Imp-Chin. Taipei chin.'!K70:K71)&lt;&gt;0,"X","-")</f>
        <v>-</v>
      </c>
      <c r="K57" s="87"/>
      <c r="L57" s="88"/>
    </row>
    <row r="58" spans="1:16" s="30" customFormat="1" ht="14.85" customHeight="1" x14ac:dyDescent="0.25">
      <c r="A58" s="96"/>
      <c r="B58" s="119"/>
      <c r="C58" s="116"/>
      <c r="D58" s="117"/>
      <c r="E58" s="116" t="str">
        <f>IF(Intro!$G$21="English","Imports from "&amp;Variables!B31,"Importations de l'"&amp;Variables!C31)</f>
        <v>Importations de l'Allemagne</v>
      </c>
      <c r="F58" s="195" t="str">
        <f>IF(SUM('Imp-Germany|Allemagne'!G70:G71)&lt;&gt;0,"X","-")</f>
        <v>-</v>
      </c>
      <c r="G58" s="195" t="str">
        <f>IF(SUM('Imp-Germany|Allemagne'!H70:H71)&lt;&gt;0,"X","-")</f>
        <v>-</v>
      </c>
      <c r="H58" s="195" t="str">
        <f>IF(SUM('Imp-Germany|Allemagne'!I70:I71)&lt;&gt;0,"X","-")</f>
        <v>-</v>
      </c>
      <c r="I58" s="195" t="str">
        <f>IF(SUM('Imp-Germany|Allemagne'!J70:J71)&lt;&gt;0,"X","-")</f>
        <v>-</v>
      </c>
      <c r="J58" s="195" t="str">
        <f>IF(SUM('Imp-Germany|Allemagne'!K70:K71)&lt;&gt;0,"X","-")</f>
        <v>-</v>
      </c>
      <c r="K58" s="87"/>
      <c r="L58" s="88"/>
    </row>
    <row r="59" spans="1:16" s="30" customFormat="1" ht="14.85" customHeight="1" x14ac:dyDescent="0.25">
      <c r="A59" s="96"/>
      <c r="B59" s="119"/>
      <c r="C59" s="116"/>
      <c r="D59" s="117"/>
      <c r="E59" s="116" t="str">
        <f>IF(Intro!$G$21="English","Imports from "&amp;Variables!B35,"Importations de la "&amp;Variables!C35)</f>
        <v>Importations de la France</v>
      </c>
      <c r="F59" s="195" t="str">
        <f>IF(SUM('Imp-France'!G70:G71)&lt;&gt;0,"X","-")</f>
        <v>-</v>
      </c>
      <c r="G59" s="195" t="str">
        <f>IF(SUM('Imp-France'!H70:H71)&lt;&gt;0,"X","-")</f>
        <v>-</v>
      </c>
      <c r="H59" s="195" t="str">
        <f>IF(SUM('Imp-France'!I70:I71)&lt;&gt;0,"X","-")</f>
        <v>-</v>
      </c>
      <c r="I59" s="195" t="str">
        <f>IF(SUM('Imp-France'!J70:J71)&lt;&gt;0,"X","-")</f>
        <v>-</v>
      </c>
      <c r="J59" s="195" t="str">
        <f>IF(SUM('Imp-France'!K70:K71)&lt;&gt;0,"X","-")</f>
        <v>-</v>
      </c>
      <c r="K59" s="87"/>
      <c r="L59" s="88"/>
    </row>
    <row r="60" spans="1:16" s="30" customFormat="1" ht="14.85" customHeight="1" x14ac:dyDescent="0.25">
      <c r="A60" s="96"/>
      <c r="B60" s="119"/>
      <c r="C60" s="116"/>
      <c r="D60" s="117"/>
      <c r="E60" s="116" t="str">
        <f>IF(Intro!$G$21="English","Imports from "&amp;Variables!B34,"Importations de la "&amp;Variables!C34)</f>
        <v>Importations de la Corée du Sud</v>
      </c>
      <c r="F60" s="195" t="str">
        <f>IF(SUM('Imp-South Korea|Corée Sud'!G70:G71)&lt;&gt;0,"X","-")</f>
        <v>-</v>
      </c>
      <c r="G60" s="195" t="str">
        <f>IF(SUM('Imp-South Korea|Corée Sud'!H70:H71)&lt;&gt;0,"X","-")</f>
        <v>-</v>
      </c>
      <c r="H60" s="195" t="str">
        <f>IF(SUM('Imp-South Korea|Corée Sud'!I70:I71)&lt;&gt;0,"X","-")</f>
        <v>-</v>
      </c>
      <c r="I60" s="195" t="str">
        <f>IF(SUM('Imp-South Korea|Corée Sud'!J70:J71)&lt;&gt;0,"X","-")</f>
        <v>-</v>
      </c>
      <c r="J60" s="195" t="str">
        <f>IF(SUM('Imp-South Korea|Corée Sud'!K70:K71)&lt;&gt;0,"X","-")</f>
        <v>-</v>
      </c>
      <c r="K60" s="87"/>
      <c r="L60" s="88"/>
    </row>
    <row r="61" spans="1:16" s="30" customFormat="1" ht="14.85" customHeight="1" x14ac:dyDescent="0.25">
      <c r="A61" s="96"/>
      <c r="B61" s="119"/>
      <c r="C61" s="116"/>
      <c r="D61" s="117"/>
      <c r="E61" s="116" t="str">
        <f>IF(Intro!$G$21="English","Imports from "&amp;Variables!B36,"Importations de la "&amp;Variables!C36)</f>
        <v>Importations de la Türkiye</v>
      </c>
      <c r="F61" s="195" t="str">
        <f>IF(SUM('Imp-Türkiye'!G70:G71)&lt;&gt;0,"X","-")</f>
        <v>-</v>
      </c>
      <c r="G61" s="195" t="str">
        <f>IF(SUM('Imp-Türkiye'!H70:H71)&lt;&gt;0,"X","-")</f>
        <v>-</v>
      </c>
      <c r="H61" s="195" t="str">
        <f>IF(SUM('Imp-Türkiye'!I70:I71)&lt;&gt;0,"X","-")</f>
        <v>-</v>
      </c>
      <c r="I61" s="195" t="str">
        <f>IF(SUM('Imp-Türkiye'!J70:J71)&lt;&gt;0,"X","-")</f>
        <v>-</v>
      </c>
      <c r="J61" s="195" t="str">
        <f>IF(SUM('Imp-Türkiye'!K70:K71)&lt;&gt;0,"X","-")</f>
        <v>-</v>
      </c>
      <c r="K61" s="87"/>
      <c r="L61" s="88"/>
    </row>
    <row r="62" spans="1:16" s="30" customFormat="1" ht="14.85" customHeight="1" x14ac:dyDescent="0.25">
      <c r="A62" s="96"/>
      <c r="B62" s="119"/>
      <c r="C62" s="116"/>
      <c r="D62" s="117"/>
      <c r="E62" s="116" t="str">
        <f>IF(Intro!$G$21="English","Imports from "&amp;Variables!B32,"Importations des "&amp;Variables!C32)</f>
        <v>Importations des États-Unis d'Amérique</v>
      </c>
      <c r="F62" s="195" t="str">
        <f>IF(SUM('Imp-US | ÉU'!G70:G71)&lt;&gt;0,"X","-")</f>
        <v>-</v>
      </c>
      <c r="G62" s="195" t="str">
        <f>IF(SUM('Imp-US | ÉU'!H70:H71)&lt;&gt;0,"X","-")</f>
        <v>-</v>
      </c>
      <c r="H62" s="195" t="str">
        <f>IF(SUM('Imp-US | ÉU'!I70:I71)&lt;&gt;0,"X","-")</f>
        <v>-</v>
      </c>
      <c r="I62" s="195" t="str">
        <f>IF(SUM('Imp-US | ÉU'!J70:J71)&lt;&gt;0,"X","-")</f>
        <v>-</v>
      </c>
      <c r="J62" s="195" t="str">
        <f>IF(SUM('Imp-US | ÉU'!K70:K71)&lt;&gt;0,"X","-")</f>
        <v>-</v>
      </c>
      <c r="K62" s="87"/>
      <c r="L62" s="88"/>
    </row>
    <row r="63" spans="1:16" s="30" customFormat="1" ht="14.85" customHeight="1" x14ac:dyDescent="0.25">
      <c r="A63" s="96"/>
      <c r="B63" s="119"/>
      <c r="C63" s="116"/>
      <c r="D63" s="117"/>
      <c r="E63" s="116" t="str">
        <f>IF(Intro!$G$21="English","Imports from "&amp;Variables!B33,"Importations d'"&amp;Variables!C33)</f>
        <v>Importations d'Autres pays</v>
      </c>
      <c r="F63" s="195" t="str">
        <f>IF(SUM('Imp-Other | Autre'!G70:G71)&lt;&gt;0,"X","-")</f>
        <v>-</v>
      </c>
      <c r="G63" s="195" t="str">
        <f>IF(SUM('Imp-Other | Autre'!H70:H71)&lt;&gt;0,"X","-")</f>
        <v>-</v>
      </c>
      <c r="H63" s="195" t="str">
        <f>IF(SUM('Imp-Other | Autre'!I70:I71)&lt;&gt;0,"X","-")</f>
        <v>-</v>
      </c>
      <c r="I63" s="195" t="str">
        <f>IF(SUM('Imp-Other | Autre'!J70:J71)&lt;&gt;0,"X","-")</f>
        <v>-</v>
      </c>
      <c r="J63" s="195" t="str">
        <f>IF(SUM('Imp-Other | Autre'!K70:K71)&lt;&gt;0,"X","-")</f>
        <v>-</v>
      </c>
      <c r="K63" s="87"/>
      <c r="L63" s="88"/>
    </row>
    <row r="64" spans="1:16" s="30" customFormat="1" ht="14.85" customHeight="1" x14ac:dyDescent="0.25">
      <c r="A64" s="96"/>
      <c r="B64" s="119"/>
      <c r="C64" s="118"/>
      <c r="D64" s="117"/>
      <c r="E64" s="118" t="str">
        <f>E46</f>
        <v xml:space="preserve">Autres pays incluent : </v>
      </c>
      <c r="F64" s="668" t="str">
        <f>IF('Imp-Other | Autre'!D25="","-",'Imp-Other | Autre'!D25)</f>
        <v>-</v>
      </c>
      <c r="G64" s="668"/>
      <c r="H64" s="668"/>
      <c r="I64" s="668"/>
      <c r="J64" s="668"/>
      <c r="K64" s="87"/>
      <c r="L64" s="88"/>
    </row>
    <row r="65" spans="1:16" s="30" customFormat="1" ht="14.85" customHeight="1" x14ac:dyDescent="0.25">
      <c r="A65" s="96"/>
      <c r="B65" s="119"/>
      <c r="C65" s="118"/>
      <c r="D65" s="117"/>
      <c r="E65" s="118"/>
      <c r="F65" s="668"/>
      <c r="G65" s="668"/>
      <c r="H65" s="668"/>
      <c r="I65" s="668"/>
      <c r="J65" s="668"/>
      <c r="K65" s="87"/>
      <c r="L65" s="88"/>
    </row>
    <row r="66" spans="1:16" s="30" customFormat="1" ht="14.85" customHeight="1" x14ac:dyDescent="0.25">
      <c r="A66" s="96"/>
      <c r="B66" s="119"/>
      <c r="C66" s="118"/>
      <c r="D66" s="117"/>
      <c r="E66" s="118"/>
      <c r="F66" s="668"/>
      <c r="G66" s="668"/>
      <c r="H66" s="668"/>
      <c r="I66" s="668"/>
      <c r="J66" s="668"/>
      <c r="K66" s="87"/>
      <c r="L66" s="88"/>
    </row>
    <row r="67" spans="1:16" s="30" customFormat="1" ht="14.85" customHeight="1" x14ac:dyDescent="0.25">
      <c r="A67" s="96"/>
      <c r="B67" s="236"/>
      <c r="C67" s="237"/>
      <c r="D67" s="237"/>
      <c r="E67" s="237"/>
      <c r="F67" s="563" t="str">
        <f>IF(Intro!$G$21="English",O67,P67)</f>
        <v>Ventes des importations au Canada</v>
      </c>
      <c r="G67" s="564"/>
      <c r="H67" s="564"/>
      <c r="I67" s="564"/>
      <c r="J67" s="644"/>
      <c r="K67" s="87"/>
      <c r="L67" s="88"/>
      <c r="O67" s="228" t="s">
        <v>392</v>
      </c>
      <c r="P67" s="211" t="s">
        <v>393</v>
      </c>
    </row>
    <row r="68" spans="1:16" s="30" customFormat="1" ht="14.85" customHeight="1" x14ac:dyDescent="0.25">
      <c r="A68" s="96"/>
      <c r="B68" s="659" t="str">
        <f>IF(Intro!$G$21="English",O68,P68)</f>
        <v>Ventes aux distributeurs - centres de service au Canada</v>
      </c>
      <c r="C68" s="660"/>
      <c r="D68" s="660"/>
      <c r="E68" s="661"/>
      <c r="F68" s="196" t="str">
        <f>IF(SUM(Begin:End!G75:G76) + SUM(Begin:End!G82:G83)&lt;&gt;0,"X","-")</f>
        <v>-</v>
      </c>
      <c r="G68" s="196" t="str">
        <f>IF(SUM(Begin:End!H75:H76) + SUM(Begin:End!H82:H83)&lt;&gt;0,"X","-")</f>
        <v>-</v>
      </c>
      <c r="H68" s="196" t="str">
        <f>IF(SUM(Begin:End!I75:I76) + SUM(Begin:End!I82:I83)&lt;&gt;0,"X","-")</f>
        <v>-</v>
      </c>
      <c r="I68" s="196" t="str">
        <f>IF(SUM(Begin:End!J75:J76) + SUM(Begin:End!J82:J83)&lt;&gt;0,"X","-")</f>
        <v>-</v>
      </c>
      <c r="J68" s="196" t="str">
        <f>IF(SUM(Begin:End!K75:K76) + SUM(Begin:End!K82:K83)&lt;&gt;0,"X","-")</f>
        <v>-</v>
      </c>
      <c r="K68" s="87"/>
      <c r="L68" s="88"/>
      <c r="O68" s="33" t="s">
        <v>595</v>
      </c>
      <c r="P68" s="33" t="s">
        <v>596</v>
      </c>
    </row>
    <row r="69" spans="1:16" s="30" customFormat="1" ht="14.85" customHeight="1" x14ac:dyDescent="0.25">
      <c r="A69" s="96"/>
      <c r="B69" s="659" t="str">
        <f>IF(Intro!$G$21="English",O69,P69)</f>
        <v>Ventes aux utilisateurs finals au Canada</v>
      </c>
      <c r="C69" s="660"/>
      <c r="D69" s="660"/>
      <c r="E69" s="661"/>
      <c r="F69" s="196" t="str">
        <f>IF(SUM(Begin:End!G78:G79) + SUM(Begin:End!G85:G86)&lt;&gt;0,"X","-")</f>
        <v>-</v>
      </c>
      <c r="G69" s="196" t="str">
        <f>IF(SUM(Begin:End!H78:H79) + SUM(Begin:End!H85:H86)&lt;&gt;0,"X","-")</f>
        <v>-</v>
      </c>
      <c r="H69" s="196" t="str">
        <f>IF(SUM(Begin:End!I78:I79) + SUM(Begin:End!I85:I86)&lt;&gt;0,"X","-")</f>
        <v>-</v>
      </c>
      <c r="I69" s="196" t="str">
        <f>IF(SUM(Begin:End!J78:J79) + SUM(Begin:End!J85:J86)&lt;&gt;0,"X","-")</f>
        <v>-</v>
      </c>
      <c r="J69" s="196" t="str">
        <f>IF(SUM(Begin:End!K78:K79) + SUM(Begin:End!K85:K86)&lt;&gt;0,"X","-")</f>
        <v>-</v>
      </c>
      <c r="K69" s="87"/>
      <c r="L69" s="88"/>
      <c r="O69" s="33" t="s">
        <v>597</v>
      </c>
      <c r="P69" s="33" t="s">
        <v>598</v>
      </c>
    </row>
    <row r="70" spans="1:16" s="207" customFormat="1" ht="14.85" customHeight="1" x14ac:dyDescent="0.25">
      <c r="A70" s="129"/>
      <c r="B70" s="254"/>
      <c r="C70" s="255"/>
      <c r="D70" s="255"/>
      <c r="E70" s="255"/>
      <c r="F70" s="256"/>
      <c r="G70" s="256"/>
      <c r="H70" s="256"/>
      <c r="I70" s="256"/>
      <c r="J70" s="256"/>
      <c r="K70" s="257"/>
      <c r="L70" s="258"/>
      <c r="O70" s="259"/>
      <c r="P70" s="259"/>
    </row>
    <row r="71" spans="1:16" s="30" customFormat="1" ht="14.85" customHeight="1" x14ac:dyDescent="0.25">
      <c r="A71" s="96"/>
      <c r="B71" s="239"/>
      <c r="C71" s="240"/>
      <c r="D71" s="240"/>
      <c r="E71" s="240"/>
      <c r="F71" s="662" t="str">
        <f>IF(Intro!$G$21="English",O71,P71)</f>
        <v>Importations au Canada - Tôles en feuilles et tôles coupées à longueur à partir de bobines</v>
      </c>
      <c r="G71" s="663"/>
      <c r="H71" s="663"/>
      <c r="I71" s="663"/>
      <c r="J71" s="664"/>
      <c r="K71" s="87"/>
      <c r="L71" s="88"/>
      <c r="O71" s="30" t="s">
        <v>428</v>
      </c>
      <c r="P71" s="30" t="s">
        <v>440</v>
      </c>
    </row>
    <row r="72" spans="1:16" s="30" customFormat="1" ht="14.85" customHeight="1" x14ac:dyDescent="0.25">
      <c r="A72" s="96"/>
      <c r="B72" s="249"/>
      <c r="C72" s="250"/>
      <c r="D72" s="250"/>
      <c r="E72" s="250"/>
      <c r="F72" s="665"/>
      <c r="G72" s="666"/>
      <c r="H72" s="666"/>
      <c r="I72" s="666"/>
      <c r="J72" s="667"/>
      <c r="K72" s="87"/>
      <c r="L72" s="88"/>
    </row>
    <row r="73" spans="1:16" s="30" customFormat="1" ht="14.85" customHeight="1" x14ac:dyDescent="0.25">
      <c r="A73" s="96"/>
      <c r="B73" s="659" t="str">
        <f>IF(Intro!$G$21="English",O73,P73)</f>
        <v>Marchandises de premier choix</v>
      </c>
      <c r="C73" s="660"/>
      <c r="D73" s="660"/>
      <c r="E73" s="661"/>
      <c r="F73" s="196" t="str">
        <f>IF(SUM(Begin:End!G31:G32) + SUM(Begin:End!G64:G65)&lt;&gt;0,"X","-")</f>
        <v>-</v>
      </c>
      <c r="G73" s="196" t="str">
        <f>IF(SUM(Begin:End!H31:H32) + SUM(Begin:End!H64:H65)&lt;&gt;0,"X","-")</f>
        <v>-</v>
      </c>
      <c r="H73" s="196" t="str">
        <f>IF(SUM(Begin:End!I31:I32) + SUM(Begin:End!I64:I65)&lt;&gt;0,"X","-")</f>
        <v>-</v>
      </c>
      <c r="I73" s="196" t="str">
        <f>IF(SUM(Begin:End!J31:J32) + SUM(Begin:End!J64:J65)&lt;&gt;0,"X","-")</f>
        <v>-</v>
      </c>
      <c r="J73" s="196" t="str">
        <f>IF(SUM(Begin:End!K31:K32) + SUM(Begin:End!K64:K65)&lt;&gt;0,"X","-")</f>
        <v>-</v>
      </c>
      <c r="K73" s="87"/>
      <c r="L73" s="88"/>
      <c r="O73" s="30" t="s">
        <v>413</v>
      </c>
      <c r="P73" s="30" t="s">
        <v>414</v>
      </c>
    </row>
    <row r="74" spans="1:16" s="30" customFormat="1" ht="14.85" customHeight="1" x14ac:dyDescent="0.25">
      <c r="A74" s="96"/>
      <c r="B74" s="659" t="str">
        <f>IF(Intro!$G$21="English",O74,P74)</f>
        <v>Marchandises de second choix</v>
      </c>
      <c r="C74" s="660"/>
      <c r="D74" s="660"/>
      <c r="E74" s="661"/>
      <c r="F74" s="196" t="str">
        <f>IF(SUM(Begin:End!G34:G35) + SUM(Begin:End!G67:G68)&lt;&gt;0,"X","-")</f>
        <v>-</v>
      </c>
      <c r="G74" s="196" t="str">
        <f>IF(SUM(Begin:End!H34:H35) + SUM(Begin:End!H67:H68)&lt;&gt;0,"X","-")</f>
        <v>-</v>
      </c>
      <c r="H74" s="196" t="str">
        <f>IF(SUM(Begin:End!I34:I35) + SUM(Begin:End!I67:I68)&lt;&gt;0,"X","-")</f>
        <v>-</v>
      </c>
      <c r="I74" s="196" t="str">
        <f>IF(SUM(Begin:End!J34:J35) + SUM(Begin:End!J67:J68)&lt;&gt;0,"X","-")</f>
        <v>-</v>
      </c>
      <c r="J74" s="196" t="str">
        <f>IF(SUM(Begin:End!K34:K35) + SUM(Begin:End!K67:K68)&lt;&gt;0,"X","-")</f>
        <v>-</v>
      </c>
      <c r="K74" s="87"/>
      <c r="L74" s="88"/>
      <c r="O74" s="30" t="s">
        <v>394</v>
      </c>
      <c r="P74" s="30" t="s">
        <v>427</v>
      </c>
    </row>
    <row r="75" spans="1:16" s="30" customFormat="1" ht="14.85" customHeight="1" x14ac:dyDescent="0.25">
      <c r="A75" s="96"/>
      <c r="B75" s="247"/>
      <c r="C75" s="248"/>
      <c r="D75" s="248"/>
      <c r="E75" s="248"/>
      <c r="F75" s="62"/>
      <c r="G75" s="62"/>
      <c r="H75" s="62"/>
      <c r="I75" s="62"/>
      <c r="J75" s="87"/>
      <c r="K75" s="87"/>
      <c r="L75" s="88"/>
    </row>
    <row r="76" spans="1:16" s="30" customFormat="1" ht="14.85" customHeight="1" x14ac:dyDescent="0.25">
      <c r="A76" s="96"/>
      <c r="B76" s="236"/>
      <c r="C76" s="237"/>
      <c r="D76" s="237"/>
      <c r="E76" s="237"/>
      <c r="F76" s="662" t="str">
        <f>IF(Intro!$G$21="English",O76,P76)</f>
        <v>Ventes à l'exportation - tôles en feuilles et tôles coupées à longueur à partir de bobines</v>
      </c>
      <c r="G76" s="663"/>
      <c r="H76" s="663"/>
      <c r="I76" s="663"/>
      <c r="J76" s="664"/>
      <c r="K76" s="87"/>
      <c r="L76" s="88"/>
      <c r="O76" s="62" t="s">
        <v>425</v>
      </c>
      <c r="P76" s="62" t="s">
        <v>441</v>
      </c>
    </row>
    <row r="77" spans="1:16" s="30" customFormat="1" ht="14.85" customHeight="1" x14ac:dyDescent="0.25">
      <c r="A77" s="96"/>
      <c r="B77" s="249"/>
      <c r="C77" s="250"/>
      <c r="D77" s="250"/>
      <c r="E77" s="250"/>
      <c r="F77" s="665"/>
      <c r="G77" s="666"/>
      <c r="H77" s="666"/>
      <c r="I77" s="666"/>
      <c r="J77" s="667"/>
      <c r="K77" s="87"/>
      <c r="L77" s="88"/>
      <c r="O77" s="62"/>
      <c r="P77" s="62"/>
    </row>
    <row r="78" spans="1:16" s="30" customFormat="1" ht="14.85" customHeight="1" x14ac:dyDescent="0.25">
      <c r="A78" s="96"/>
      <c r="B78" s="659" t="str">
        <f>IF(Intro!$G$21="English",O78,P78)</f>
        <v>Ventes à l'exportation</v>
      </c>
      <c r="C78" s="660"/>
      <c r="D78" s="660"/>
      <c r="E78" s="661"/>
      <c r="F78" s="195" t="str">
        <f>IF(SUM('Invent | Stock'!G29:G30)&lt;&gt;0,"X","-")</f>
        <v>-</v>
      </c>
      <c r="G78" s="195" t="str">
        <f>IF(SUM('Invent | Stock'!H29:H30)&lt;&gt;0,"X","-")</f>
        <v>-</v>
      </c>
      <c r="H78" s="195" t="str">
        <f>IF(SUM('Invent | Stock'!I29:I30)&lt;&gt;0,"X","-")</f>
        <v>-</v>
      </c>
      <c r="I78" s="195" t="str">
        <f>IF(SUM('Invent | Stock'!J29:J30)&lt;&gt;0,"X","-")</f>
        <v>-</v>
      </c>
      <c r="J78" s="195" t="str">
        <f>IF(SUM('Invent | Stock'!K29:K30)&lt;&gt;0,"X","-")</f>
        <v>-</v>
      </c>
      <c r="K78" s="87"/>
      <c r="L78" s="88"/>
      <c r="O78" s="62" t="s">
        <v>258</v>
      </c>
      <c r="P78" s="62" t="s">
        <v>114</v>
      </c>
    </row>
    <row r="79" spans="1:16" ht="6" customHeight="1" x14ac:dyDescent="0.25">
      <c r="B79" s="110"/>
      <c r="C79" s="111"/>
      <c r="D79" s="111"/>
      <c r="E79" s="111"/>
      <c r="F79" s="111"/>
      <c r="G79" s="111"/>
      <c r="H79" s="111"/>
      <c r="I79" s="111"/>
      <c r="J79" s="111"/>
      <c r="K79" s="111"/>
      <c r="L79" s="112"/>
      <c r="M79" s="62"/>
    </row>
  </sheetData>
  <sheetProtection algorithmName="SHA-512" hashValue="sTJmqqodeNDgWxaH/ity5NUVVIcwRbdC11AP8R54SZ23yB7+3CCYakrXH/QN0WAGkEMHwcFmQVS59h+ZgpG4sw==" saltValue="6vBSuxUUJogXTminCYYrUA==" spinCount="100000" sheet="1" objects="1" scenarios="1" selectLockedCells="1"/>
  <mergeCells count="42">
    <mergeCell ref="F46:J48"/>
    <mergeCell ref="F35:F36"/>
    <mergeCell ref="G35:G36"/>
    <mergeCell ref="H35:H36"/>
    <mergeCell ref="I35:I36"/>
    <mergeCell ref="J35:J36"/>
    <mergeCell ref="F37:J37"/>
    <mergeCell ref="F38:J38"/>
    <mergeCell ref="B50:E50"/>
    <mergeCell ref="B51:E51"/>
    <mergeCell ref="F55:J55"/>
    <mergeCell ref="F56:J56"/>
    <mergeCell ref="F64:J66"/>
    <mergeCell ref="F53:F54"/>
    <mergeCell ref="G53:G54"/>
    <mergeCell ref="H53:H54"/>
    <mergeCell ref="I53:I54"/>
    <mergeCell ref="J53:J54"/>
    <mergeCell ref="B78:E78"/>
    <mergeCell ref="F67:J67"/>
    <mergeCell ref="B68:E68"/>
    <mergeCell ref="B69:E69"/>
    <mergeCell ref="B73:E73"/>
    <mergeCell ref="B74:E74"/>
    <mergeCell ref="F71:J72"/>
    <mergeCell ref="F76:J77"/>
    <mergeCell ref="F49:J49"/>
    <mergeCell ref="B14:I14"/>
    <mergeCell ref="B12:I13"/>
    <mergeCell ref="J12:J13"/>
    <mergeCell ref="B4:L4"/>
    <mergeCell ref="B5:L5"/>
    <mergeCell ref="B6:L6"/>
    <mergeCell ref="B9:L9"/>
    <mergeCell ref="B8:L8"/>
    <mergeCell ref="B15:I15"/>
    <mergeCell ref="B16:I16"/>
    <mergeCell ref="B17:I17"/>
    <mergeCell ref="B30:L30"/>
    <mergeCell ref="B19:J19"/>
    <mergeCell ref="B21:L28"/>
    <mergeCell ref="B32:L33"/>
  </mergeCells>
  <dataValidations disablePrompts="1"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21:B26" xr:uid="{5581C513-4446-475E-B4BD-D7F497FC6281}">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A730927-405D-4011-AA80-2EE71C4FE207}">
          <x14:formula1>
            <xm:f>Variables!$D$39:$D$40</xm:f>
          </x14:formula1>
          <xm:sqref>J12 J14:J17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D94DE-E3EE-4383-BEA6-FDECE59389F8}">
  <sheetPr codeName="Sheet3">
    <tabColor rgb="FF00B0F0"/>
    <pageSetUpPr fitToPage="1"/>
  </sheetPr>
  <dimension ref="A1:R131"/>
  <sheetViews>
    <sheetView showGridLines="0" tabSelected="1" topLeftCell="A13" zoomScaleNormal="100" workbookViewId="0">
      <selection activeCell="G21" sqref="G21:G22"/>
    </sheetView>
  </sheetViews>
  <sheetFormatPr defaultColWidth="9.42578125" defaultRowHeight="14.25" x14ac:dyDescent="0.25"/>
  <cols>
    <col min="1" max="1" width="1.5703125" style="8" customWidth="1"/>
    <col min="2" max="12" width="14.5703125" style="1" customWidth="1"/>
    <col min="13" max="13" width="14.5703125" style="9" customWidth="1"/>
    <col min="14" max="14" width="14.5703125" style="62" customWidth="1"/>
    <col min="15" max="16" width="14.5703125" style="62" hidden="1" customWidth="1"/>
    <col min="17" max="22" width="8.85546875" style="62" customWidth="1"/>
    <col min="23" max="23" width="9.42578125" style="62" customWidth="1"/>
    <col min="24" max="16384" width="9.42578125" style="62"/>
  </cols>
  <sheetData>
    <row r="1" spans="1:16" x14ac:dyDescent="0.25">
      <c r="O1" s="62" t="s">
        <v>312</v>
      </c>
      <c r="P1" s="62" t="s">
        <v>312</v>
      </c>
    </row>
    <row r="2" spans="1:16" x14ac:dyDescent="0.25">
      <c r="B2" s="11" t="s">
        <v>44</v>
      </c>
      <c r="C2" s="11"/>
      <c r="O2" s="160" t="s">
        <v>68</v>
      </c>
      <c r="P2" s="160" t="s">
        <v>81</v>
      </c>
    </row>
    <row r="3" spans="1:16" x14ac:dyDescent="0.25">
      <c r="B3" s="13"/>
      <c r="C3" s="13"/>
      <c r="O3" s="2"/>
      <c r="P3" s="2"/>
    </row>
    <row r="4" spans="1:16" s="2" customFormat="1" x14ac:dyDescent="0.25">
      <c r="A4" s="4"/>
      <c r="B4" s="383" t="s">
        <v>202</v>
      </c>
      <c r="C4" s="383"/>
      <c r="D4" s="383"/>
      <c r="E4" s="383"/>
      <c r="F4" s="383"/>
      <c r="G4" s="383"/>
      <c r="H4" s="383"/>
      <c r="I4" s="383"/>
      <c r="J4" s="383"/>
      <c r="K4" s="383"/>
      <c r="L4" s="383"/>
      <c r="M4" s="23"/>
      <c r="N4" s="23"/>
      <c r="O4" s="21"/>
      <c r="P4" s="21"/>
    </row>
    <row r="5" spans="1:16" s="2" customFormat="1" x14ac:dyDescent="0.25">
      <c r="A5" s="4"/>
      <c r="B5" s="383" t="str">
        <f>Variables!B2</f>
        <v>RR-2025-007</v>
      </c>
      <c r="C5" s="383"/>
      <c r="D5" s="383"/>
      <c r="E5" s="383"/>
      <c r="F5" s="383"/>
      <c r="G5" s="383"/>
      <c r="H5" s="383"/>
      <c r="I5" s="383"/>
      <c r="J5" s="383"/>
      <c r="K5" s="383"/>
      <c r="L5" s="383"/>
      <c r="M5" s="23"/>
      <c r="N5" s="23"/>
      <c r="O5" s="21"/>
      <c r="P5" s="21"/>
    </row>
    <row r="6" spans="1:16" s="6" customFormat="1" x14ac:dyDescent="0.25">
      <c r="A6" s="4"/>
      <c r="B6" s="383" t="str">
        <f>UPPER(Variables!B3&amp;" | "&amp;Variables!C3)</f>
        <v>HEAVY PLATE | TÔLES FORTES</v>
      </c>
      <c r="C6" s="383"/>
      <c r="D6" s="383"/>
      <c r="E6" s="383"/>
      <c r="F6" s="383"/>
      <c r="G6" s="383"/>
      <c r="H6" s="383"/>
      <c r="I6" s="383"/>
      <c r="J6" s="383"/>
      <c r="K6" s="383"/>
      <c r="L6" s="383"/>
      <c r="M6" s="21"/>
      <c r="N6" s="21"/>
      <c r="O6" s="16"/>
      <c r="P6" s="16"/>
    </row>
    <row r="7" spans="1:16" s="6" customFormat="1" x14ac:dyDescent="0.25">
      <c r="A7" s="4"/>
      <c r="B7" s="15"/>
      <c r="C7" s="15"/>
      <c r="D7" s="3"/>
      <c r="E7" s="3"/>
      <c r="F7" s="3"/>
      <c r="G7" s="3"/>
      <c r="H7" s="3"/>
      <c r="I7" s="3"/>
      <c r="J7" s="3"/>
      <c r="K7" s="3"/>
      <c r="L7" s="3"/>
      <c r="O7" s="16"/>
      <c r="P7" s="16"/>
    </row>
    <row r="8" spans="1:16" s="2" customFormat="1" x14ac:dyDescent="0.25">
      <c r="A8" s="4"/>
      <c r="B8" s="384" t="s">
        <v>203</v>
      </c>
      <c r="C8" s="385"/>
      <c r="D8" s="385"/>
      <c r="E8" s="385"/>
      <c r="F8" s="385"/>
      <c r="G8" s="385"/>
      <c r="H8" s="385"/>
      <c r="I8" s="385"/>
      <c r="J8" s="385"/>
      <c r="K8" s="385"/>
      <c r="L8" s="386"/>
      <c r="M8" s="23"/>
      <c r="N8" s="23"/>
      <c r="O8" s="21"/>
      <c r="P8" s="21"/>
    </row>
    <row r="9" spans="1:16" x14ac:dyDescent="0.25">
      <c r="B9" s="17"/>
      <c r="C9" s="28"/>
      <c r="D9" s="29"/>
      <c r="E9" s="29"/>
      <c r="F9" s="29"/>
      <c r="G9" s="29"/>
      <c r="H9" s="29"/>
      <c r="I9" s="29"/>
      <c r="J9" s="29"/>
      <c r="K9" s="29"/>
      <c r="L9" s="18"/>
      <c r="M9" s="62"/>
      <c r="O9" s="391" t="s">
        <v>306</v>
      </c>
      <c r="P9" s="391"/>
    </row>
    <row r="10" spans="1:16" x14ac:dyDescent="0.25">
      <c r="B10" s="387" t="str">
        <f>"The information requested in this questionnaire is for use by the Canadian International Trade Tribunal (the Tribunal) in connection with its expiry review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information requested in this questionnaire is for use by the Canadian International Trade Tribunal (the Tribunal) in connection with its expiry review concerning the dumping of heavy plate (as defined below) originating in or exported from Chinese Taipei and Germany. Your firm's knowledge and experience would aid the Tribunal in the proper conduct of its inquiry by helping it better understand the Canadian market for heavy plate. The Tribunal therefore requests a response to this questionnaire from your firm.</v>
      </c>
      <c r="C10" s="388"/>
      <c r="D10" s="388"/>
      <c r="E10" s="388"/>
      <c r="F10" s="388"/>
      <c r="G10" s="83"/>
      <c r="H10" s="389"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exportées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Les renseignements demandés dans le présent questionnaire seront utilisés par le Tribunal canadien du commerce extérieur (le Tribunal) dans le cadre de son réexamen relatif à l'expiration concernant le dumping de tôles fortes (telles que définies ci-dessous) originaires ou exportées du Taipei chinois et de l’Allemagne. Les connaissances et l'expérience de votre entreprise aideraient le Tribunal à mener correctement son enquête en lui permettant de mieux comprendre le marché canadien de tôles fortes. Le Tribunal demande donc à votre entreprise de répondre à ce questionnaire.</v>
      </c>
      <c r="I10" s="389"/>
      <c r="J10" s="389"/>
      <c r="K10" s="389"/>
      <c r="L10" s="390"/>
      <c r="M10" s="62"/>
      <c r="O10" s="391"/>
      <c r="P10" s="391"/>
    </row>
    <row r="11" spans="1:16" x14ac:dyDescent="0.25">
      <c r="B11" s="387"/>
      <c r="C11" s="388"/>
      <c r="D11" s="388"/>
      <c r="E11" s="388"/>
      <c r="F11" s="388"/>
      <c r="G11" s="83"/>
      <c r="H11" s="389"/>
      <c r="I11" s="389"/>
      <c r="J11" s="389"/>
      <c r="K11" s="389"/>
      <c r="L11" s="390"/>
      <c r="M11" s="62"/>
      <c r="O11" s="391"/>
      <c r="P11" s="391"/>
    </row>
    <row r="12" spans="1:16" x14ac:dyDescent="0.25">
      <c r="B12" s="387"/>
      <c r="C12" s="388"/>
      <c r="D12" s="388"/>
      <c r="E12" s="388"/>
      <c r="F12" s="388"/>
      <c r="G12" s="83"/>
      <c r="H12" s="389"/>
      <c r="I12" s="389"/>
      <c r="J12" s="389"/>
      <c r="K12" s="389"/>
      <c r="L12" s="390"/>
      <c r="M12" s="62"/>
      <c r="O12" s="391"/>
      <c r="P12" s="391"/>
    </row>
    <row r="13" spans="1:16" x14ac:dyDescent="0.25">
      <c r="B13" s="387"/>
      <c r="C13" s="388"/>
      <c r="D13" s="388"/>
      <c r="E13" s="388"/>
      <c r="F13" s="388"/>
      <c r="G13" s="83"/>
      <c r="H13" s="389"/>
      <c r="I13" s="389"/>
      <c r="J13" s="389"/>
      <c r="K13" s="389"/>
      <c r="L13" s="390"/>
      <c r="M13" s="62"/>
      <c r="O13" s="391"/>
      <c r="P13" s="391"/>
    </row>
    <row r="14" spans="1:16" x14ac:dyDescent="0.25">
      <c r="B14" s="387"/>
      <c r="C14" s="388"/>
      <c r="D14" s="388"/>
      <c r="E14" s="388"/>
      <c r="F14" s="388"/>
      <c r="G14" s="83"/>
      <c r="H14" s="389"/>
      <c r="I14" s="389"/>
      <c r="J14" s="389"/>
      <c r="K14" s="389"/>
      <c r="L14" s="390"/>
      <c r="M14" s="62"/>
      <c r="O14" s="391"/>
      <c r="P14" s="391"/>
    </row>
    <row r="15" spans="1:16" x14ac:dyDescent="0.25">
      <c r="B15" s="387"/>
      <c r="C15" s="388"/>
      <c r="D15" s="388"/>
      <c r="E15" s="388"/>
      <c r="F15" s="388"/>
      <c r="G15" s="83"/>
      <c r="H15" s="389"/>
      <c r="I15" s="389"/>
      <c r="J15" s="389"/>
      <c r="K15" s="389"/>
      <c r="L15" s="390"/>
      <c r="M15" s="62"/>
      <c r="O15" s="391"/>
      <c r="P15" s="391"/>
    </row>
    <row r="16" spans="1:16" x14ac:dyDescent="0.25">
      <c r="B16" s="387"/>
      <c r="C16" s="388"/>
      <c r="D16" s="388"/>
      <c r="E16" s="388"/>
      <c r="F16" s="388"/>
      <c r="G16" s="83"/>
      <c r="H16" s="389"/>
      <c r="I16" s="389"/>
      <c r="J16" s="389"/>
      <c r="K16" s="389"/>
      <c r="L16" s="390"/>
      <c r="M16" s="62"/>
      <c r="O16" s="391"/>
      <c r="P16" s="391"/>
    </row>
    <row r="17" spans="1:16" x14ac:dyDescent="0.25">
      <c r="B17" s="110"/>
      <c r="C17" s="111"/>
      <c r="D17" s="111"/>
      <c r="E17" s="111"/>
      <c r="F17" s="111"/>
      <c r="G17" s="111"/>
      <c r="H17" s="111"/>
      <c r="I17" s="111"/>
      <c r="J17" s="111"/>
      <c r="K17" s="111"/>
      <c r="L17" s="112"/>
      <c r="M17" s="62"/>
      <c r="O17" s="391"/>
      <c r="P17" s="391"/>
    </row>
    <row r="18" spans="1:16" s="6" customFormat="1" x14ac:dyDescent="0.25">
      <c r="A18" s="4"/>
      <c r="B18" s="15"/>
      <c r="C18" s="15"/>
      <c r="D18" s="3"/>
      <c r="E18" s="3"/>
      <c r="F18" s="3"/>
      <c r="G18" s="3"/>
      <c r="H18" s="3"/>
      <c r="I18" s="3"/>
      <c r="J18" s="3"/>
      <c r="K18" s="3"/>
      <c r="L18" s="3"/>
      <c r="O18" s="16"/>
      <c r="P18" s="16"/>
    </row>
    <row r="19" spans="1:16" s="2" customFormat="1" x14ac:dyDescent="0.25">
      <c r="A19" s="4"/>
      <c r="B19" s="415" t="s">
        <v>204</v>
      </c>
      <c r="C19" s="416"/>
      <c r="D19" s="416"/>
      <c r="E19" s="416"/>
      <c r="F19" s="416"/>
      <c r="G19" s="416"/>
      <c r="H19" s="416"/>
      <c r="I19" s="416"/>
      <c r="J19" s="416"/>
      <c r="K19" s="416"/>
      <c r="L19" s="417"/>
      <c r="M19" s="23"/>
      <c r="N19" s="23"/>
      <c r="O19" s="21"/>
      <c r="P19" s="21"/>
    </row>
    <row r="20" spans="1:16" x14ac:dyDescent="0.25">
      <c r="B20" s="17"/>
      <c r="C20" s="28"/>
      <c r="D20" s="29"/>
      <c r="E20" s="29"/>
      <c r="F20" s="29"/>
      <c r="G20" s="29"/>
      <c r="H20" s="29"/>
      <c r="I20" s="29"/>
      <c r="J20" s="29"/>
      <c r="K20" s="29"/>
      <c r="L20" s="18"/>
      <c r="M20" s="62"/>
    </row>
    <row r="21" spans="1:16" x14ac:dyDescent="0.25">
      <c r="B21" s="408" t="s">
        <v>82</v>
      </c>
      <c r="C21" s="409"/>
      <c r="D21" s="409"/>
      <c r="E21" s="409"/>
      <c r="F21" s="409"/>
      <c r="G21" s="410" t="s">
        <v>81</v>
      </c>
      <c r="H21" s="412" t="s">
        <v>151</v>
      </c>
      <c r="I21" s="412"/>
      <c r="J21" s="412"/>
      <c r="K21" s="412"/>
      <c r="L21" s="413"/>
      <c r="M21" s="62"/>
      <c r="O21" s="19"/>
    </row>
    <row r="22" spans="1:16" x14ac:dyDescent="0.25">
      <c r="B22" s="408"/>
      <c r="C22" s="409"/>
      <c r="D22" s="409"/>
      <c r="E22" s="409"/>
      <c r="F22" s="409"/>
      <c r="G22" s="411"/>
      <c r="H22" s="412"/>
      <c r="I22" s="412"/>
      <c r="J22" s="412"/>
      <c r="K22" s="412"/>
      <c r="L22" s="413"/>
      <c r="M22" s="62"/>
      <c r="O22" s="19"/>
    </row>
    <row r="23" spans="1:16" x14ac:dyDescent="0.25">
      <c r="B23" s="110"/>
      <c r="C23" s="111"/>
      <c r="D23" s="111"/>
      <c r="E23" s="111"/>
      <c r="F23" s="111"/>
      <c r="G23" s="111"/>
      <c r="H23" s="111"/>
      <c r="I23" s="111"/>
      <c r="J23" s="111"/>
      <c r="K23" s="111"/>
      <c r="L23" s="112"/>
      <c r="M23" s="62"/>
    </row>
    <row r="24" spans="1:16" s="6" customFormat="1" x14ac:dyDescent="0.25">
      <c r="A24" s="4"/>
      <c r="B24" s="15"/>
      <c r="C24" s="15"/>
      <c r="D24" s="3"/>
      <c r="E24" s="3"/>
      <c r="F24" s="3"/>
      <c r="G24" s="3"/>
      <c r="H24" s="3"/>
      <c r="I24" s="3"/>
      <c r="J24" s="3"/>
      <c r="K24" s="3"/>
      <c r="L24" s="3"/>
      <c r="O24" s="16"/>
      <c r="P24" s="16"/>
    </row>
    <row r="25" spans="1:16" s="2" customFormat="1" x14ac:dyDescent="0.25">
      <c r="A25" s="4"/>
      <c r="B25" s="384" t="str">
        <f>IF(Intro!$G$21="English",O25,P25)</f>
        <v>LA DÉFINITION "DES MARCHANDISES"</v>
      </c>
      <c r="C25" s="385" t="str">
        <f>UPPER(IF(Intro!$G$21="English",P25,Q25))</f>
        <v/>
      </c>
      <c r="D25" s="385" t="str">
        <f>UPPER(IF(Intro!$G$21="English",Q25,R25))</f>
        <v/>
      </c>
      <c r="E25" s="385" t="str">
        <f>UPPER(IF(Intro!$G$21="English",R25,S25))</f>
        <v/>
      </c>
      <c r="F25" s="385" t="str">
        <f>UPPER(IF(Intro!$G$21="English",S25,T25))</f>
        <v/>
      </c>
      <c r="G25" s="385"/>
      <c r="H25" s="385" t="str">
        <f>UPPER(IF(Intro!$G$21="English",T25,U25))</f>
        <v/>
      </c>
      <c r="I25" s="385" t="str">
        <f>UPPER(IF(Intro!$G$21="English",U25,V25))</f>
        <v/>
      </c>
      <c r="J25" s="385" t="str">
        <f>UPPER(IF(Intro!$G$21="English",V25,W25))</f>
        <v/>
      </c>
      <c r="K25" s="385" t="str">
        <f>UPPER(IF(Intro!$G$21="English",W25,X25))</f>
        <v/>
      </c>
      <c r="L25" s="386" t="str">
        <f>UPPER(IF(Intro!$G$21="English",X25,Y25))</f>
        <v/>
      </c>
      <c r="M25" s="6"/>
      <c r="N25" s="23"/>
      <c r="O25" s="21" t="s">
        <v>220</v>
      </c>
      <c r="P25" s="21" t="s">
        <v>221</v>
      </c>
    </row>
    <row r="26" spans="1:16" x14ac:dyDescent="0.25">
      <c r="B26" s="17"/>
      <c r="C26" s="28"/>
      <c r="D26" s="29"/>
      <c r="E26" s="29"/>
      <c r="F26" s="29"/>
      <c r="G26" s="29"/>
      <c r="H26" s="29"/>
      <c r="I26" s="29"/>
      <c r="J26" s="29"/>
      <c r="K26" s="29"/>
      <c r="L26" s="18"/>
      <c r="M26" s="62"/>
    </row>
    <row r="27" spans="1:16" x14ac:dyDescent="0.25">
      <c r="B27" s="387" t="str">
        <f>IF(Intro!$G$21="English",O27,P27)</f>
        <v>Les références aux « marchandises » dans ce questionnaire font référence à :</v>
      </c>
      <c r="C27" s="388"/>
      <c r="D27" s="388"/>
      <c r="E27" s="388"/>
      <c r="F27" s="388"/>
      <c r="G27" s="388"/>
      <c r="H27" s="388"/>
      <c r="I27" s="388"/>
      <c r="J27" s="388"/>
      <c r="K27" s="388"/>
      <c r="L27" s="414"/>
      <c r="M27" s="62"/>
      <c r="O27" s="62" t="s">
        <v>118</v>
      </c>
      <c r="P27" s="62" t="s">
        <v>119</v>
      </c>
    </row>
    <row r="28" spans="1:16" x14ac:dyDescent="0.25">
      <c r="B28" s="78"/>
      <c r="C28" s="79"/>
      <c r="D28" s="79"/>
      <c r="E28" s="79"/>
      <c r="F28" s="79"/>
      <c r="G28" s="79"/>
      <c r="H28" s="79"/>
      <c r="I28" s="79"/>
      <c r="J28" s="79"/>
      <c r="K28" s="79"/>
      <c r="L28" s="80"/>
      <c r="M28" s="62"/>
    </row>
    <row r="29" spans="1:16" x14ac:dyDescent="0.25">
      <c r="B29" s="70"/>
      <c r="C29" s="392" t="str">
        <f>IF(Intro!$G$21="English",Variables!B16,Variables!C16)</f>
        <v>Tôles d’acier au carbone et tôles d’acier allié résistant à faible teneur, laminées à chaud, n’ayant subi aucun autre complément d’ouvraison que le laminage à chaud, traitées thermiquement ou non, coupées à longueur, d’une largeur plus grande que 72 pouces (+/‑ 1 829 mm) à 152 pouces (+/‑ 3 860 mm) inclusivement, et d’une épaisseur variant de 0,375 pouce (+/‑ 9,525 mm) jusqu’à 4,5 pouces (+/‑ 114,3 mm) inclusivement (dont les dimensions sont plus ou moins exactes afin de tenir compte des tolérances admissibles incluses dans les normes applicables), à l’exclusion :
- des tôles en bobines, et
- des tôles dont la surface présente par intervalle un motif laminé en relief (aussi appelées « tôles de plancher »).
Il demeure entendu que les marchandises en cause incluent des tôles d’acier qui contiennent de l’acier allié en plus grande quantité que ce qui est toléré selon les normes de l’industrie à condition que l’acier ne réponde pas aux exigences des normes de l’industrie en matière de nuance d’alliage de tôle d’acier.
La liste des produits additionnels qui ont été exclus de la portée des conclusions du Tribunal peut être consultée sur le site Web du Tribunal.</v>
      </c>
      <c r="D29" s="393"/>
      <c r="E29" s="393"/>
      <c r="F29" s="393"/>
      <c r="G29" s="393"/>
      <c r="H29" s="393"/>
      <c r="I29" s="393"/>
      <c r="J29" s="393"/>
      <c r="K29" s="394"/>
      <c r="L29" s="84"/>
      <c r="M29" s="62"/>
    </row>
    <row r="30" spans="1:16" x14ac:dyDescent="0.25">
      <c r="B30" s="70"/>
      <c r="C30" s="395"/>
      <c r="D30" s="396"/>
      <c r="E30" s="396"/>
      <c r="F30" s="396"/>
      <c r="G30" s="396"/>
      <c r="H30" s="396"/>
      <c r="I30" s="396"/>
      <c r="J30" s="396"/>
      <c r="K30" s="397"/>
      <c r="L30" s="84"/>
      <c r="M30" s="62"/>
    </row>
    <row r="31" spans="1:16" x14ac:dyDescent="0.25">
      <c r="B31" s="70"/>
      <c r="C31" s="395"/>
      <c r="D31" s="396"/>
      <c r="E31" s="396"/>
      <c r="F31" s="396"/>
      <c r="G31" s="396"/>
      <c r="H31" s="396"/>
      <c r="I31" s="396"/>
      <c r="J31" s="396"/>
      <c r="K31" s="397"/>
      <c r="L31" s="84"/>
      <c r="M31" s="62"/>
    </row>
    <row r="32" spans="1:16" x14ac:dyDescent="0.25">
      <c r="B32" s="70"/>
      <c r="C32" s="395"/>
      <c r="D32" s="396"/>
      <c r="E32" s="396"/>
      <c r="F32" s="396"/>
      <c r="G32" s="396"/>
      <c r="H32" s="396"/>
      <c r="I32" s="396"/>
      <c r="J32" s="396"/>
      <c r="K32" s="397"/>
      <c r="L32" s="253"/>
      <c r="M32" s="62"/>
    </row>
    <row r="33" spans="1:16" x14ac:dyDescent="0.25">
      <c r="B33" s="70"/>
      <c r="C33" s="395"/>
      <c r="D33" s="396"/>
      <c r="E33" s="396"/>
      <c r="F33" s="396"/>
      <c r="G33" s="396"/>
      <c r="H33" s="396"/>
      <c r="I33" s="396"/>
      <c r="J33" s="396"/>
      <c r="K33" s="397"/>
      <c r="L33" s="253"/>
      <c r="M33" s="62"/>
    </row>
    <row r="34" spans="1:16" x14ac:dyDescent="0.25">
      <c r="B34" s="70"/>
      <c r="C34" s="395"/>
      <c r="D34" s="396"/>
      <c r="E34" s="396"/>
      <c r="F34" s="396"/>
      <c r="G34" s="396"/>
      <c r="H34" s="396"/>
      <c r="I34" s="396"/>
      <c r="J34" s="396"/>
      <c r="K34" s="397"/>
      <c r="L34" s="253"/>
      <c r="M34" s="62"/>
    </row>
    <row r="35" spans="1:16" x14ac:dyDescent="0.25">
      <c r="B35" s="70"/>
      <c r="C35" s="395"/>
      <c r="D35" s="396"/>
      <c r="E35" s="396"/>
      <c r="F35" s="396"/>
      <c r="G35" s="396"/>
      <c r="H35" s="396"/>
      <c r="I35" s="396"/>
      <c r="J35" s="396"/>
      <c r="K35" s="397"/>
      <c r="L35" s="253"/>
      <c r="M35" s="62"/>
    </row>
    <row r="36" spans="1:16" x14ac:dyDescent="0.25">
      <c r="B36" s="70"/>
      <c r="C36" s="395"/>
      <c r="D36" s="396"/>
      <c r="E36" s="396"/>
      <c r="F36" s="396"/>
      <c r="G36" s="396"/>
      <c r="H36" s="396"/>
      <c r="I36" s="396"/>
      <c r="J36" s="396"/>
      <c r="K36" s="397"/>
      <c r="L36" s="253"/>
      <c r="M36" s="62"/>
    </row>
    <row r="37" spans="1:16" x14ac:dyDescent="0.25">
      <c r="B37" s="70"/>
      <c r="C37" s="395"/>
      <c r="D37" s="396"/>
      <c r="E37" s="396"/>
      <c r="F37" s="396"/>
      <c r="G37" s="396"/>
      <c r="H37" s="396"/>
      <c r="I37" s="396"/>
      <c r="J37" s="396"/>
      <c r="K37" s="397"/>
      <c r="L37" s="84"/>
      <c r="M37" s="62"/>
    </row>
    <row r="38" spans="1:16" x14ac:dyDescent="0.25">
      <c r="B38" s="70"/>
      <c r="C38" s="395"/>
      <c r="D38" s="396"/>
      <c r="E38" s="396"/>
      <c r="F38" s="396"/>
      <c r="G38" s="396"/>
      <c r="H38" s="396"/>
      <c r="I38" s="396"/>
      <c r="J38" s="396"/>
      <c r="K38" s="397"/>
      <c r="L38" s="253"/>
      <c r="M38" s="62"/>
    </row>
    <row r="39" spans="1:16" x14ac:dyDescent="0.25">
      <c r="B39" s="70"/>
      <c r="C39" s="395"/>
      <c r="D39" s="396"/>
      <c r="E39" s="396"/>
      <c r="F39" s="396"/>
      <c r="G39" s="396"/>
      <c r="H39" s="396"/>
      <c r="I39" s="396"/>
      <c r="J39" s="396"/>
      <c r="K39" s="397"/>
      <c r="L39" s="84"/>
      <c r="M39" s="62"/>
    </row>
    <row r="40" spans="1:16" ht="14.45" customHeight="1" x14ac:dyDescent="0.25">
      <c r="B40" s="70"/>
      <c r="C40" s="398"/>
      <c r="D40" s="399"/>
      <c r="E40" s="399"/>
      <c r="F40" s="399"/>
      <c r="G40" s="399"/>
      <c r="H40" s="399"/>
      <c r="I40" s="399"/>
      <c r="J40" s="399"/>
      <c r="K40" s="400"/>
      <c r="L40" s="84"/>
      <c r="M40" s="62"/>
    </row>
    <row r="41" spans="1:16" x14ac:dyDescent="0.25">
      <c r="B41" s="78"/>
      <c r="C41" s="79"/>
      <c r="D41" s="79"/>
      <c r="E41" s="79"/>
      <c r="F41" s="79"/>
      <c r="G41" s="79"/>
      <c r="H41" s="79"/>
      <c r="I41" s="79"/>
      <c r="J41" s="79"/>
      <c r="K41" s="79"/>
      <c r="L41" s="80"/>
      <c r="M41" s="62"/>
    </row>
    <row r="42" spans="1:16" ht="15" x14ac:dyDescent="0.25">
      <c r="B42" s="418" t="str">
        <f>IF(Intro!$G$21="English",O42,P42)</f>
        <v>Pour plus de détails, consultez l'onglet Info.</v>
      </c>
      <c r="C42" s="419"/>
      <c r="D42" s="419"/>
      <c r="E42" s="419"/>
      <c r="F42" s="419"/>
      <c r="G42" s="419"/>
      <c r="H42" s="419"/>
      <c r="I42" s="419"/>
      <c r="J42" s="419"/>
      <c r="K42" s="419"/>
      <c r="L42" s="420"/>
      <c r="M42" s="62"/>
      <c r="O42" s="62" t="s">
        <v>389</v>
      </c>
      <c r="P42" s="62" t="s">
        <v>116</v>
      </c>
    </row>
    <row r="43" spans="1:16" x14ac:dyDescent="0.25">
      <c r="B43" s="215"/>
      <c r="C43" s="216"/>
      <c r="D43" s="216"/>
      <c r="E43" s="216"/>
      <c r="F43" s="216"/>
      <c r="G43" s="216"/>
      <c r="H43" s="216"/>
      <c r="I43" s="216"/>
      <c r="J43" s="216"/>
      <c r="K43" s="216"/>
      <c r="L43" s="217"/>
      <c r="M43" s="62"/>
    </row>
    <row r="44" spans="1:16" ht="15" x14ac:dyDescent="0.25">
      <c r="B44" s="418" t="str">
        <f>IF(Intro!$G$21="English",O44,P44)</f>
        <v>Pour d’autres produits exclus, consultez l’onglet « Exclusions ».</v>
      </c>
      <c r="C44" s="419"/>
      <c r="D44" s="419"/>
      <c r="E44" s="419"/>
      <c r="F44" s="419"/>
      <c r="G44" s="419"/>
      <c r="H44" s="419"/>
      <c r="I44" s="419"/>
      <c r="J44" s="419"/>
      <c r="K44" s="419"/>
      <c r="L44" s="420"/>
      <c r="M44" s="62"/>
      <c r="O44" s="62" t="s">
        <v>417</v>
      </c>
      <c r="P44" s="62" t="s">
        <v>437</v>
      </c>
    </row>
    <row r="45" spans="1:16" x14ac:dyDescent="0.25">
      <c r="B45" s="110"/>
      <c r="C45" s="111"/>
      <c r="D45" s="111"/>
      <c r="E45" s="111"/>
      <c r="F45" s="111"/>
      <c r="G45" s="111"/>
      <c r="H45" s="111"/>
      <c r="I45" s="111"/>
      <c r="J45" s="111"/>
      <c r="K45" s="111"/>
      <c r="L45" s="112"/>
      <c r="M45" s="62"/>
    </row>
    <row r="46" spans="1:16" s="6" customFormat="1" x14ac:dyDescent="0.25">
      <c r="A46" s="4"/>
      <c r="B46" s="15"/>
      <c r="C46" s="15"/>
      <c r="D46" s="3"/>
      <c r="E46" s="3"/>
      <c r="F46" s="3"/>
      <c r="G46" s="3"/>
      <c r="H46" s="3"/>
      <c r="I46" s="3"/>
      <c r="J46" s="3"/>
      <c r="K46" s="3"/>
      <c r="L46" s="3"/>
      <c r="O46" s="16"/>
      <c r="P46" s="16"/>
    </row>
    <row r="47" spans="1:16" s="2" customFormat="1" x14ac:dyDescent="0.25">
      <c r="A47" s="4"/>
      <c r="B47" s="384" t="str">
        <f>IF(Intro!$G$21="English",O47,P47)</f>
        <v>DEVEZ-VOUS REMPLIR CE QUESTIONNAIRE?</v>
      </c>
      <c r="C47" s="385"/>
      <c r="D47" s="385"/>
      <c r="E47" s="385"/>
      <c r="F47" s="385"/>
      <c r="G47" s="385"/>
      <c r="H47" s="385"/>
      <c r="I47" s="385"/>
      <c r="J47" s="385"/>
      <c r="K47" s="385"/>
      <c r="L47" s="386"/>
      <c r="M47" s="37"/>
      <c r="N47" s="38"/>
      <c r="O47" s="9" t="s">
        <v>208</v>
      </c>
      <c r="P47" s="9" t="s">
        <v>292</v>
      </c>
    </row>
    <row r="48" spans="1:16" x14ac:dyDescent="0.25">
      <c r="B48" s="17"/>
      <c r="C48" s="28"/>
      <c r="D48" s="29"/>
      <c r="E48" s="29"/>
      <c r="F48" s="29"/>
      <c r="G48" s="29"/>
      <c r="H48" s="29"/>
      <c r="I48" s="29"/>
      <c r="J48" s="29"/>
      <c r="K48" s="29"/>
      <c r="L48" s="29"/>
      <c r="M48" s="39"/>
      <c r="N48" s="61"/>
    </row>
    <row r="49" spans="2:18" x14ac:dyDescent="0.25">
      <c r="B49" s="421" t="str">
        <f>IF(Intro!$G$21="English",O49,P49)</f>
        <v>Votre entreprise a-t-elle importé des marchandises en tant qu'importateur officiel de n'importe quel pays depuis le 1er janvier 2023?</v>
      </c>
      <c r="C49" s="422"/>
      <c r="D49" s="423"/>
      <c r="E49" s="423"/>
      <c r="F49" s="424"/>
      <c r="G49" s="424"/>
      <c r="H49" s="424"/>
      <c r="I49" s="424"/>
      <c r="J49" s="424"/>
      <c r="K49" s="424"/>
      <c r="L49" s="425"/>
      <c r="M49" s="39"/>
      <c r="N49" s="61"/>
      <c r="O49" s="19" t="str">
        <f>"Has your firm imported the goods as the importer of record from any country since January 1, "&amp;Variables!B6&amp;"?"</f>
        <v>Has your firm imported the goods as the importer of record from any country since January 1, 2023?</v>
      </c>
      <c r="P49" s="19" t="str">
        <f>"Votre entreprise a-t-elle importé des marchandises en tant qu'importateur officiel de n'importe quel pays depuis le 1er janvier "&amp;Variables!C6 &amp;"?"</f>
        <v>Votre entreprise a-t-elle importé des marchandises en tant qu'importateur officiel de n'importe quel pays depuis le 1er janvier 2023?</v>
      </c>
    </row>
    <row r="50" spans="2:18" x14ac:dyDescent="0.25">
      <c r="B50" s="76"/>
      <c r="C50" s="77"/>
      <c r="D50" s="121"/>
      <c r="E50" s="121"/>
      <c r="F50" s="74"/>
      <c r="G50" s="74"/>
      <c r="H50" s="74"/>
      <c r="I50" s="74"/>
      <c r="J50" s="74"/>
      <c r="K50" s="74"/>
      <c r="L50" s="122"/>
      <c r="M50" s="61"/>
      <c r="N50" s="61"/>
      <c r="O50" s="62" t="s">
        <v>132</v>
      </c>
      <c r="P50" s="62" t="s">
        <v>133</v>
      </c>
    </row>
    <row r="51" spans="2:18" x14ac:dyDescent="0.25">
      <c r="B51" s="456" t="str">
        <f>IF(Intro!$G$21="English",O50,P50)</f>
        <v>Sélectionnez oui ou non</v>
      </c>
      <c r="C51" s="457"/>
      <c r="D51" s="377"/>
      <c r="E51" s="401" t="str">
        <f>IF(D51="Yes",O51,IF(D51="Oui",P51,IF(D51="No",O52,IF(D51="Non",P52,""))))</f>
        <v/>
      </c>
      <c r="F51" s="401"/>
      <c r="G51" s="401"/>
      <c r="H51" s="401"/>
      <c r="I51" s="401"/>
      <c r="J51" s="401"/>
      <c r="K51" s="401"/>
      <c r="L51" s="122"/>
      <c r="M51" s="62"/>
      <c r="O51" s="62" t="str">
        <f>"Complete all tabs in this questionnaire and submit it by "&amp;Variables!B11&amp;"."</f>
        <v>Complete all tabs in this questionnaire and submit it by June 26, 2026.</v>
      </c>
      <c r="P51" s="62" t="str">
        <f>"Remplissez tous les onglets de ce questionnaire et soumettez-le avant le "&amp;Variables!C11&amp;"."</f>
        <v>Remplissez tous les onglets de ce questionnaire et soumettez-le avant le 26 juin 2026.</v>
      </c>
    </row>
    <row r="52" spans="2:18" x14ac:dyDescent="0.25">
      <c r="B52" s="456"/>
      <c r="C52" s="457"/>
      <c r="D52" s="379"/>
      <c r="E52" s="401"/>
      <c r="F52" s="401"/>
      <c r="G52" s="401"/>
      <c r="H52" s="401"/>
      <c r="I52" s="401"/>
      <c r="J52" s="401"/>
      <c r="K52" s="401"/>
      <c r="L52" s="122"/>
      <c r="M52" s="62"/>
      <c r="O52" s="62" t="str">
        <f>"Complete this tab only and submit it by "&amp;Variables!B11&amp;"."</f>
        <v>Complete this tab only and submit it by June 26, 2026.</v>
      </c>
      <c r="P52" s="62" t="str">
        <f>"Remplissez cet onglet uniquement et soumettez-le avant le "&amp;Variables!C11&amp;"."</f>
        <v>Remplissez cet onglet uniquement et soumettez-le avant le 26 juin 2026.</v>
      </c>
    </row>
    <row r="53" spans="2:18" x14ac:dyDescent="0.25">
      <c r="B53" s="70"/>
      <c r="C53" s="114"/>
      <c r="D53" s="114"/>
      <c r="E53" s="114"/>
      <c r="F53" s="114"/>
      <c r="G53" s="114"/>
      <c r="H53" s="114"/>
      <c r="I53" s="114"/>
      <c r="J53" s="114"/>
      <c r="K53" s="114"/>
      <c r="L53" s="115"/>
      <c r="M53" s="62"/>
      <c r="Q53" s="32"/>
      <c r="R53" s="32"/>
    </row>
    <row r="54" spans="2:18" x14ac:dyDescent="0.25">
      <c r="B54" s="451" t="str">
        <f>IF(Intro!$G$21="English",O54,P54)</f>
        <v>Si non, expliquez pourquoi les données d'importation indiquent que vous avez importé au cours de cette période.</v>
      </c>
      <c r="C54" s="452"/>
      <c r="D54" s="452"/>
      <c r="E54" s="452"/>
      <c r="F54" s="453"/>
      <c r="G54" s="453"/>
      <c r="H54" s="453"/>
      <c r="I54" s="453"/>
      <c r="J54" s="453"/>
      <c r="K54" s="453"/>
      <c r="L54" s="454"/>
      <c r="M54" s="62"/>
      <c r="O54" s="61" t="s">
        <v>288</v>
      </c>
      <c r="P54" s="62" t="s">
        <v>289</v>
      </c>
    </row>
    <row r="55" spans="2:18" x14ac:dyDescent="0.25">
      <c r="B55" s="70"/>
      <c r="C55" s="61"/>
      <c r="D55" s="61"/>
      <c r="E55" s="61"/>
      <c r="F55" s="62"/>
      <c r="G55" s="62"/>
      <c r="H55" s="62"/>
      <c r="I55" s="62"/>
      <c r="J55" s="62"/>
      <c r="K55" s="62"/>
      <c r="L55" s="123"/>
      <c r="M55" s="62"/>
      <c r="O55" s="61"/>
    </row>
    <row r="56" spans="2:18" x14ac:dyDescent="0.25">
      <c r="B56" s="402"/>
      <c r="C56" s="403"/>
      <c r="D56" s="403"/>
      <c r="E56" s="403"/>
      <c r="F56" s="403"/>
      <c r="G56" s="403"/>
      <c r="H56" s="403"/>
      <c r="I56" s="403"/>
      <c r="J56" s="403"/>
      <c r="K56" s="403"/>
      <c r="L56" s="404"/>
      <c r="M56" s="62"/>
      <c r="O56" s="61"/>
    </row>
    <row r="57" spans="2:18" x14ac:dyDescent="0.25">
      <c r="B57" s="402"/>
      <c r="C57" s="403"/>
      <c r="D57" s="403"/>
      <c r="E57" s="403"/>
      <c r="F57" s="403"/>
      <c r="G57" s="403"/>
      <c r="H57" s="403"/>
      <c r="I57" s="403"/>
      <c r="J57" s="403"/>
      <c r="K57" s="403"/>
      <c r="L57" s="404"/>
      <c r="M57" s="62"/>
      <c r="O57" s="61"/>
    </row>
    <row r="58" spans="2:18" x14ac:dyDescent="0.25">
      <c r="B58" s="402"/>
      <c r="C58" s="403"/>
      <c r="D58" s="403"/>
      <c r="E58" s="403"/>
      <c r="F58" s="403"/>
      <c r="G58" s="403"/>
      <c r="H58" s="403"/>
      <c r="I58" s="403"/>
      <c r="J58" s="403"/>
      <c r="K58" s="403"/>
      <c r="L58" s="404"/>
      <c r="M58" s="62"/>
      <c r="O58" s="61"/>
    </row>
    <row r="59" spans="2:18" x14ac:dyDescent="0.25">
      <c r="B59" s="402"/>
      <c r="C59" s="403"/>
      <c r="D59" s="403"/>
      <c r="E59" s="403"/>
      <c r="F59" s="403"/>
      <c r="G59" s="403"/>
      <c r="H59" s="403"/>
      <c r="I59" s="403"/>
      <c r="J59" s="403"/>
      <c r="K59" s="403"/>
      <c r="L59" s="404"/>
      <c r="M59" s="62"/>
      <c r="O59" s="61"/>
    </row>
    <row r="60" spans="2:18" x14ac:dyDescent="0.25">
      <c r="B60" s="402"/>
      <c r="C60" s="403"/>
      <c r="D60" s="403"/>
      <c r="E60" s="403"/>
      <c r="F60" s="403"/>
      <c r="G60" s="403"/>
      <c r="H60" s="403"/>
      <c r="I60" s="403"/>
      <c r="J60" s="403"/>
      <c r="K60" s="403"/>
      <c r="L60" s="404"/>
      <c r="M60" s="62"/>
      <c r="O60" s="61"/>
    </row>
    <row r="61" spans="2:18" x14ac:dyDescent="0.25">
      <c r="B61" s="402"/>
      <c r="C61" s="403"/>
      <c r="D61" s="403"/>
      <c r="E61" s="403"/>
      <c r="F61" s="403"/>
      <c r="G61" s="403"/>
      <c r="H61" s="403"/>
      <c r="I61" s="403"/>
      <c r="J61" s="403"/>
      <c r="K61" s="403"/>
      <c r="L61" s="404"/>
      <c r="M61" s="62"/>
      <c r="O61" s="61"/>
    </row>
    <row r="62" spans="2:18" x14ac:dyDescent="0.25">
      <c r="B62" s="402"/>
      <c r="C62" s="403"/>
      <c r="D62" s="403"/>
      <c r="E62" s="403"/>
      <c r="F62" s="403"/>
      <c r="G62" s="403"/>
      <c r="H62" s="403"/>
      <c r="I62" s="403"/>
      <c r="J62" s="403"/>
      <c r="K62" s="403"/>
      <c r="L62" s="404"/>
      <c r="M62" s="62"/>
      <c r="O62" s="61"/>
    </row>
    <row r="63" spans="2:18" x14ac:dyDescent="0.25">
      <c r="B63" s="402"/>
      <c r="C63" s="403"/>
      <c r="D63" s="403"/>
      <c r="E63" s="403"/>
      <c r="F63" s="403"/>
      <c r="G63" s="403"/>
      <c r="H63" s="403"/>
      <c r="I63" s="403"/>
      <c r="J63" s="403"/>
      <c r="K63" s="403"/>
      <c r="L63" s="404"/>
      <c r="M63" s="62"/>
      <c r="O63" s="61"/>
    </row>
    <row r="64" spans="2:18" x14ac:dyDescent="0.25">
      <c r="B64" s="143"/>
      <c r="C64" s="144"/>
      <c r="D64" s="144"/>
      <c r="E64" s="144"/>
      <c r="F64" s="144"/>
      <c r="G64" s="144"/>
      <c r="H64" s="144"/>
      <c r="I64" s="144"/>
      <c r="J64" s="144"/>
      <c r="K64" s="144"/>
      <c r="L64" s="145"/>
      <c r="M64" s="62"/>
      <c r="O64" s="61"/>
    </row>
    <row r="65" spans="1:16" s="6" customFormat="1" x14ac:dyDescent="0.25">
      <c r="A65" s="4"/>
      <c r="B65" s="60"/>
      <c r="C65" s="40"/>
      <c r="D65" s="41"/>
      <c r="E65" s="41"/>
      <c r="F65" s="41"/>
      <c r="G65" s="41"/>
      <c r="H65" s="41"/>
      <c r="I65" s="41"/>
      <c r="J65" s="41"/>
      <c r="K65" s="41"/>
      <c r="L65" s="41"/>
      <c r="O65" s="16"/>
      <c r="P65" s="16"/>
    </row>
    <row r="66" spans="1:16" s="2" customFormat="1" x14ac:dyDescent="0.25">
      <c r="A66" s="4"/>
      <c r="B66" s="455" t="str">
        <f>IF(Intro!$G$21="English",O66,P66)</f>
        <v>DATE D'ÉCHÉANCE DU QUESTIONNAIRE</v>
      </c>
      <c r="C66" s="385" t="str">
        <f>UPPER(IF(Intro!$G$21="English",P66,Q66))</f>
        <v/>
      </c>
      <c r="D66" s="385" t="str">
        <f>UPPER(IF(Intro!$G$21="English",Q66,R66))</f>
        <v/>
      </c>
      <c r="E66" s="385" t="str">
        <f>UPPER(IF(Intro!$G$21="English",R66,S66))</f>
        <v/>
      </c>
      <c r="F66" s="385" t="str">
        <f>UPPER(IF(Intro!$G$21="English",S66,T66))</f>
        <v/>
      </c>
      <c r="G66" s="385"/>
      <c r="H66" s="385" t="str">
        <f>UPPER(IF(Intro!$G$21="English",T66,U66))</f>
        <v/>
      </c>
      <c r="I66" s="385" t="str">
        <f>UPPER(IF(Intro!$G$21="English",U66,V66))</f>
        <v/>
      </c>
      <c r="J66" s="385" t="str">
        <f>UPPER(IF(Intro!$G$21="English",V66,W66))</f>
        <v/>
      </c>
      <c r="K66" s="385" t="str">
        <f>UPPER(IF(Intro!$G$21="English",W66,X66))</f>
        <v/>
      </c>
      <c r="L66" s="386" t="str">
        <f>UPPER(IF(Intro!$G$21="English",X66,Y66))</f>
        <v/>
      </c>
      <c r="M66" s="6"/>
      <c r="N66" s="23"/>
      <c r="O66" s="21" t="s">
        <v>37</v>
      </c>
      <c r="P66" s="21" t="s">
        <v>38</v>
      </c>
    </row>
    <row r="67" spans="1:16" x14ac:dyDescent="0.25">
      <c r="B67" s="17"/>
      <c r="C67" s="28"/>
      <c r="D67" s="29"/>
      <c r="E67" s="29"/>
      <c r="F67" s="29"/>
      <c r="G67" s="29"/>
      <c r="H67" s="29"/>
      <c r="I67" s="29"/>
      <c r="J67" s="29"/>
      <c r="K67" s="29"/>
      <c r="L67" s="18"/>
      <c r="M67" s="62"/>
    </row>
    <row r="68" spans="1:16" x14ac:dyDescent="0.25">
      <c r="B68" s="70"/>
      <c r="C68" s="62"/>
      <c r="D68" s="441" t="str">
        <f>IF(Intro!$G$21="English",Variables!B11,Variables!C11)</f>
        <v>26 juin 2026</v>
      </c>
      <c r="E68" s="442"/>
      <c r="F68" s="442"/>
      <c r="G68" s="442"/>
      <c r="H68" s="442"/>
      <c r="I68" s="442"/>
      <c r="J68" s="443"/>
      <c r="K68" s="61"/>
      <c r="L68" s="123"/>
      <c r="M68" s="62"/>
      <c r="O68" s="31"/>
      <c r="P68" s="31"/>
    </row>
    <row r="69" spans="1:16" x14ac:dyDescent="0.25">
      <c r="B69" s="70"/>
      <c r="C69" s="62"/>
      <c r="D69" s="444"/>
      <c r="E69" s="445"/>
      <c r="F69" s="445"/>
      <c r="G69" s="445"/>
      <c r="H69" s="445"/>
      <c r="I69" s="445"/>
      <c r="J69" s="446"/>
      <c r="K69" s="61"/>
      <c r="L69" s="123"/>
      <c r="M69" s="62"/>
      <c r="O69" s="31"/>
      <c r="P69" s="31"/>
    </row>
    <row r="70" spans="1:16" x14ac:dyDescent="0.25">
      <c r="B70" s="110"/>
      <c r="C70" s="111"/>
      <c r="D70" s="111"/>
      <c r="E70" s="111"/>
      <c r="F70" s="111"/>
      <c r="G70" s="111"/>
      <c r="H70" s="111"/>
      <c r="I70" s="111"/>
      <c r="J70" s="111"/>
      <c r="K70" s="111"/>
      <c r="L70" s="112"/>
      <c r="M70" s="62"/>
    </row>
    <row r="71" spans="1:16" s="6" customFormat="1" x14ac:dyDescent="0.25">
      <c r="A71" s="4"/>
      <c r="B71" s="15"/>
      <c r="C71" s="15"/>
      <c r="D71" s="3"/>
      <c r="E71" s="3"/>
      <c r="F71" s="3"/>
      <c r="G71" s="3"/>
      <c r="H71" s="3"/>
      <c r="I71" s="3"/>
      <c r="J71" s="3"/>
      <c r="K71" s="3"/>
      <c r="L71" s="3"/>
      <c r="O71" s="16"/>
      <c r="P71" s="16"/>
    </row>
    <row r="72" spans="1:16" s="2" customFormat="1" x14ac:dyDescent="0.25">
      <c r="A72" s="4"/>
      <c r="B72" s="384" t="str">
        <f>IF(Intro!$G$21="English",O72,P72)</f>
        <v>QUESTIONNAIRE NON REMPLI</v>
      </c>
      <c r="C72" s="385" t="str">
        <f>UPPER(IF(Intro!$G$21="English",P72,Q72))</f>
        <v/>
      </c>
      <c r="D72" s="385" t="str">
        <f>UPPER(IF(Intro!$G$21="English",Q72,R72))</f>
        <v/>
      </c>
      <c r="E72" s="385" t="str">
        <f>UPPER(IF(Intro!$G$21="English",R72,S72))</f>
        <v/>
      </c>
      <c r="F72" s="385" t="str">
        <f>UPPER(IF(Intro!$G$21="English",S72,T72))</f>
        <v/>
      </c>
      <c r="G72" s="385"/>
      <c r="H72" s="385" t="str">
        <f>UPPER(IF(Intro!$G$21="English",T72,U72))</f>
        <v/>
      </c>
      <c r="I72" s="385" t="str">
        <f>UPPER(IF(Intro!$G$21="English",U72,V72))</f>
        <v/>
      </c>
      <c r="J72" s="385" t="str">
        <f>UPPER(IF(Intro!$G$21="English",V72,W72))</f>
        <v/>
      </c>
      <c r="K72" s="385" t="str">
        <f>UPPER(IF(Intro!$G$21="English",W72,X72))</f>
        <v/>
      </c>
      <c r="L72" s="386" t="str">
        <f>UPPER(IF(Intro!$G$21="English",X72,Y72))</f>
        <v/>
      </c>
      <c r="M72" s="6"/>
      <c r="N72" s="23"/>
      <c r="O72" s="21" t="s">
        <v>209</v>
      </c>
      <c r="P72" s="21" t="s">
        <v>210</v>
      </c>
    </row>
    <row r="73" spans="1:16" x14ac:dyDescent="0.25">
      <c r="B73" s="17"/>
      <c r="C73" s="28"/>
      <c r="D73" s="29"/>
      <c r="E73" s="29"/>
      <c r="F73" s="29"/>
      <c r="G73" s="29"/>
      <c r="H73" s="29"/>
      <c r="I73" s="29"/>
      <c r="J73" s="29"/>
      <c r="K73" s="29"/>
      <c r="L73" s="18"/>
      <c r="M73" s="62"/>
    </row>
    <row r="74" spans="1:16" x14ac:dyDescent="0.25">
      <c r="B74" s="387" t="str">
        <f>IF(Intro!$G$21="English",O74,P74)</f>
        <v>Si le questionnaire n’est pas rempli dans les délais impartis, le Tribunal peut rendre une ordonnance de production, aux termes de l’article  17 de la Loi sur le Tribunal canadien du commerce extérieur, afin d’exiger la production d’une réponse au questionnaire.</v>
      </c>
      <c r="C74" s="388"/>
      <c r="D74" s="388"/>
      <c r="E74" s="388"/>
      <c r="F74" s="388"/>
      <c r="G74" s="388"/>
      <c r="H74" s="388"/>
      <c r="I74" s="388"/>
      <c r="J74" s="388"/>
      <c r="K74" s="388"/>
      <c r="L74" s="414"/>
      <c r="M74" s="62"/>
      <c r="O74" s="62" t="s">
        <v>83</v>
      </c>
      <c r="P74" s="62" t="s">
        <v>150</v>
      </c>
    </row>
    <row r="75" spans="1:16" x14ac:dyDescent="0.25">
      <c r="B75" s="387"/>
      <c r="C75" s="388"/>
      <c r="D75" s="388"/>
      <c r="E75" s="388"/>
      <c r="F75" s="388"/>
      <c r="G75" s="388"/>
      <c r="H75" s="388"/>
      <c r="I75" s="388"/>
      <c r="J75" s="388"/>
      <c r="K75" s="388"/>
      <c r="L75" s="414"/>
      <c r="M75" s="62"/>
    </row>
    <row r="76" spans="1:16" x14ac:dyDescent="0.25">
      <c r="B76" s="110"/>
      <c r="C76" s="111"/>
      <c r="D76" s="111"/>
      <c r="E76" s="111"/>
      <c r="F76" s="111"/>
      <c r="G76" s="111"/>
      <c r="H76" s="111"/>
      <c r="I76" s="111"/>
      <c r="J76" s="111"/>
      <c r="K76" s="111"/>
      <c r="L76" s="112"/>
      <c r="M76" s="62"/>
    </row>
    <row r="77" spans="1:16" s="6" customFormat="1" x14ac:dyDescent="0.25">
      <c r="A77" s="4"/>
      <c r="B77" s="15"/>
      <c r="C77" s="15"/>
      <c r="D77" s="3"/>
      <c r="E77" s="3"/>
      <c r="F77" s="3"/>
      <c r="G77" s="3"/>
      <c r="H77" s="3"/>
      <c r="I77" s="3"/>
      <c r="J77" s="3"/>
      <c r="K77" s="3"/>
      <c r="L77" s="3"/>
      <c r="O77" s="16"/>
      <c r="P77" s="16"/>
    </row>
    <row r="78" spans="1:16" x14ac:dyDescent="0.25">
      <c r="B78" s="415" t="str">
        <f>IF(Intro!$G$21="English",O78,P78)</f>
        <v>RENSEIGNEMENTS SUR L’ENTREPRISE</v>
      </c>
      <c r="C78" s="416"/>
      <c r="D78" s="416"/>
      <c r="E78" s="416"/>
      <c r="F78" s="416"/>
      <c r="G78" s="416"/>
      <c r="H78" s="416"/>
      <c r="I78" s="416"/>
      <c r="J78" s="416"/>
      <c r="K78" s="416"/>
      <c r="L78" s="417"/>
      <c r="M78" s="62"/>
      <c r="O78" s="62" t="s">
        <v>27</v>
      </c>
      <c r="P78" s="62" t="s">
        <v>28</v>
      </c>
    </row>
    <row r="79" spans="1:16" x14ac:dyDescent="0.25">
      <c r="B79" s="17"/>
      <c r="C79" s="28"/>
      <c r="D79" s="29"/>
      <c r="E79" s="29"/>
      <c r="F79" s="29"/>
      <c r="G79" s="29"/>
      <c r="H79" s="29"/>
      <c r="I79" s="29"/>
      <c r="J79" s="29"/>
      <c r="K79" s="29"/>
      <c r="L79" s="18"/>
      <c r="M79" s="62"/>
    </row>
    <row r="80" spans="1:16" x14ac:dyDescent="0.25">
      <c r="B80" s="368" t="str">
        <f>IF(Intro!$G$21="English",O80,P80)</f>
        <v>Dénomination sociale 
(en français et en anglais, le cas échéant)</v>
      </c>
      <c r="C80" s="369"/>
      <c r="D80" s="370"/>
      <c r="E80" s="371"/>
      <c r="F80" s="372"/>
      <c r="G80" s="372"/>
      <c r="H80" s="372"/>
      <c r="I80" s="372"/>
      <c r="J80" s="372"/>
      <c r="K80" s="372"/>
      <c r="L80" s="373"/>
      <c r="M80" s="62"/>
      <c r="O80" s="19" t="s">
        <v>176</v>
      </c>
      <c r="P80" s="62" t="s">
        <v>149</v>
      </c>
    </row>
    <row r="81" spans="2:16" x14ac:dyDescent="0.25">
      <c r="B81" s="368"/>
      <c r="C81" s="369"/>
      <c r="D81" s="370"/>
      <c r="E81" s="374"/>
      <c r="F81" s="375"/>
      <c r="G81" s="375"/>
      <c r="H81" s="375"/>
      <c r="I81" s="375"/>
      <c r="J81" s="375"/>
      <c r="K81" s="375"/>
      <c r="L81" s="376"/>
      <c r="M81" s="62"/>
      <c r="O81" s="19"/>
    </row>
    <row r="82" spans="2:16" x14ac:dyDescent="0.25">
      <c r="B82" s="368" t="str">
        <f>IF(Intro!$G$21="English",O82,P82)</f>
        <v>Adresse de l'entreprise</v>
      </c>
      <c r="C82" s="369"/>
      <c r="D82" s="370"/>
      <c r="E82" s="371"/>
      <c r="F82" s="372"/>
      <c r="G82" s="372"/>
      <c r="H82" s="372"/>
      <c r="I82" s="372"/>
      <c r="J82" s="372"/>
      <c r="K82" s="372"/>
      <c r="L82" s="373"/>
      <c r="M82" s="62"/>
      <c r="O82" s="19" t="s">
        <v>2</v>
      </c>
      <c r="P82" s="62" t="s">
        <v>3</v>
      </c>
    </row>
    <row r="83" spans="2:16" x14ac:dyDescent="0.25">
      <c r="B83" s="368"/>
      <c r="C83" s="369"/>
      <c r="D83" s="370"/>
      <c r="E83" s="374"/>
      <c r="F83" s="375"/>
      <c r="G83" s="375"/>
      <c r="H83" s="375"/>
      <c r="I83" s="375"/>
      <c r="J83" s="375"/>
      <c r="K83" s="375"/>
      <c r="L83" s="376"/>
      <c r="M83" s="62"/>
      <c r="O83" s="19"/>
    </row>
    <row r="84" spans="2:16" x14ac:dyDescent="0.25">
      <c r="B84" s="368" t="str">
        <f>IF(Intro!$G$21="English",O84,P84)</f>
        <v>Adresse du site Web</v>
      </c>
      <c r="C84" s="369"/>
      <c r="D84" s="370"/>
      <c r="E84" s="371"/>
      <c r="F84" s="372"/>
      <c r="G84" s="372"/>
      <c r="H84" s="372"/>
      <c r="I84" s="372"/>
      <c r="J84" s="372"/>
      <c r="K84" s="372"/>
      <c r="L84" s="373"/>
      <c r="M84" s="62"/>
      <c r="O84" s="19" t="s">
        <v>31</v>
      </c>
      <c r="P84" s="62" t="s">
        <v>4</v>
      </c>
    </row>
    <row r="85" spans="2:16" x14ac:dyDescent="0.25">
      <c r="B85" s="368"/>
      <c r="C85" s="369"/>
      <c r="D85" s="370"/>
      <c r="E85" s="374"/>
      <c r="F85" s="375"/>
      <c r="G85" s="375"/>
      <c r="H85" s="375"/>
      <c r="I85" s="375"/>
      <c r="J85" s="375"/>
      <c r="K85" s="375"/>
      <c r="L85" s="376"/>
      <c r="M85" s="62"/>
      <c r="O85" s="19"/>
    </row>
    <row r="86" spans="2:16" x14ac:dyDescent="0.25">
      <c r="B86" s="458" t="str">
        <f>IF(Intro!$G$21="English",O86,P86)</f>
        <v>Votre entreprise est-elle enregistrée auprès de l'Agence du revenu du Canada en tant qu'entreprise non-résidente ?</v>
      </c>
      <c r="C86" s="459"/>
      <c r="D86" s="460"/>
      <c r="E86" s="377"/>
      <c r="F86" s="29"/>
      <c r="G86" s="29"/>
      <c r="H86" s="29"/>
      <c r="I86" s="29"/>
      <c r="J86" s="29"/>
      <c r="K86" s="29"/>
      <c r="L86" s="18"/>
      <c r="M86" s="62"/>
      <c r="O86" s="19" t="s">
        <v>340</v>
      </c>
      <c r="P86" s="62" t="s">
        <v>341</v>
      </c>
    </row>
    <row r="87" spans="2:16" x14ac:dyDescent="0.25">
      <c r="B87" s="421"/>
      <c r="C87" s="422"/>
      <c r="D87" s="461"/>
      <c r="E87" s="378"/>
      <c r="F87" s="29"/>
      <c r="H87" s="29"/>
      <c r="J87" s="29"/>
      <c r="K87" s="29"/>
      <c r="L87" s="18"/>
      <c r="M87" s="62"/>
      <c r="O87" s="19"/>
    </row>
    <row r="88" spans="2:16" x14ac:dyDescent="0.25">
      <c r="B88" s="462"/>
      <c r="C88" s="463"/>
      <c r="D88" s="464"/>
      <c r="E88" s="379"/>
      <c r="F88" s="29"/>
      <c r="G88" s="29"/>
      <c r="H88" s="29"/>
      <c r="I88" s="29"/>
      <c r="J88" s="29"/>
      <c r="K88" s="29"/>
      <c r="L88" s="18"/>
      <c r="M88" s="62"/>
      <c r="O88" s="19"/>
    </row>
    <row r="89" spans="2:16" x14ac:dyDescent="0.25">
      <c r="B89" s="17"/>
      <c r="C89" s="28"/>
      <c r="E89" s="29"/>
      <c r="F89" s="29"/>
      <c r="G89" s="29"/>
      <c r="H89" s="29"/>
      <c r="I89" s="29"/>
      <c r="J89" s="29"/>
      <c r="K89" s="29"/>
      <c r="L89" s="18"/>
      <c r="M89" s="62"/>
    </row>
    <row r="90" spans="2:16" x14ac:dyDescent="0.25">
      <c r="B90" s="387" t="str">
        <f>IF(Intro!$G$21="English",O90,P90)</f>
        <v xml:space="preserve">Si votre entreprise a plus d’un emplacement, d’une installation ou d’un point de vente, transmettez une réponse consolidée au questionnaire.
</v>
      </c>
      <c r="C90" s="388"/>
      <c r="D90" s="388"/>
      <c r="E90" s="388"/>
      <c r="F90" s="388"/>
      <c r="G90" s="388"/>
      <c r="H90" s="388"/>
      <c r="I90" s="388"/>
      <c r="J90" s="388"/>
      <c r="K90" s="388"/>
      <c r="L90" s="414"/>
      <c r="M90" s="62"/>
      <c r="O90" s="62" t="s">
        <v>134</v>
      </c>
      <c r="P90" s="62" t="s">
        <v>135</v>
      </c>
    </row>
    <row r="91" spans="2:16" x14ac:dyDescent="0.25">
      <c r="B91" s="426" t="str">
        <f>IF(Intro!$G$21="English",O91,P91)</f>
        <v>Fournissez les noms et adresses des autres emplacements, installations et points de vente au Canada au nom de laquelle votre entreprise répond. </v>
      </c>
      <c r="C91" s="427"/>
      <c r="D91" s="427"/>
      <c r="E91" s="432"/>
      <c r="F91" s="432"/>
      <c r="G91" s="432"/>
      <c r="H91" s="432"/>
      <c r="I91" s="432"/>
      <c r="J91" s="432"/>
      <c r="K91" s="432"/>
      <c r="L91" s="433"/>
      <c r="M91" s="62"/>
      <c r="O91" s="19" t="s">
        <v>25</v>
      </c>
      <c r="P91" s="62" t="s">
        <v>48</v>
      </c>
    </row>
    <row r="92" spans="2:16" x14ac:dyDescent="0.25">
      <c r="B92" s="428"/>
      <c r="C92" s="429"/>
      <c r="D92" s="429"/>
      <c r="E92" s="434"/>
      <c r="F92" s="434"/>
      <c r="G92" s="434"/>
      <c r="H92" s="434"/>
      <c r="I92" s="434"/>
      <c r="J92" s="434"/>
      <c r="K92" s="434"/>
      <c r="L92" s="435"/>
      <c r="M92" s="62"/>
      <c r="O92" s="19"/>
    </row>
    <row r="93" spans="2:16" x14ac:dyDescent="0.25">
      <c r="B93" s="428"/>
      <c r="C93" s="429"/>
      <c r="D93" s="429"/>
      <c r="E93" s="434"/>
      <c r="F93" s="434"/>
      <c r="G93" s="434"/>
      <c r="H93" s="434"/>
      <c r="I93" s="434"/>
      <c r="J93" s="434"/>
      <c r="K93" s="434"/>
      <c r="L93" s="435"/>
      <c r="M93" s="62"/>
      <c r="O93" s="19"/>
    </row>
    <row r="94" spans="2:16" x14ac:dyDescent="0.25">
      <c r="B94" s="428"/>
      <c r="C94" s="429"/>
      <c r="D94" s="429"/>
      <c r="E94" s="434"/>
      <c r="F94" s="434"/>
      <c r="G94" s="434"/>
      <c r="H94" s="434"/>
      <c r="I94" s="434"/>
      <c r="J94" s="434"/>
      <c r="K94" s="434"/>
      <c r="L94" s="435"/>
      <c r="M94" s="62"/>
      <c r="O94" s="19"/>
    </row>
    <row r="95" spans="2:16" x14ac:dyDescent="0.25">
      <c r="B95" s="430"/>
      <c r="C95" s="431"/>
      <c r="D95" s="431"/>
      <c r="E95" s="436"/>
      <c r="F95" s="436"/>
      <c r="G95" s="436"/>
      <c r="H95" s="436"/>
      <c r="I95" s="436"/>
      <c r="J95" s="436"/>
      <c r="K95" s="436"/>
      <c r="L95" s="437"/>
      <c r="M95" s="62"/>
      <c r="O95" s="19"/>
    </row>
    <row r="96" spans="2:16" x14ac:dyDescent="0.25">
      <c r="B96" s="110"/>
      <c r="C96" s="111"/>
      <c r="D96" s="111"/>
      <c r="E96" s="111"/>
      <c r="F96" s="111"/>
      <c r="G96" s="111"/>
      <c r="H96" s="111"/>
      <c r="I96" s="111"/>
      <c r="J96" s="111"/>
      <c r="K96" s="111"/>
      <c r="L96" s="112"/>
      <c r="M96" s="62"/>
    </row>
    <row r="98" spans="2:16" x14ac:dyDescent="0.25">
      <c r="B98" s="415" t="str">
        <f>IF(Intro!$G$21="English",O98,P98)</f>
        <v>ATTESTATION</v>
      </c>
      <c r="C98" s="416"/>
      <c r="D98" s="416"/>
      <c r="E98" s="416"/>
      <c r="F98" s="416"/>
      <c r="G98" s="416"/>
      <c r="H98" s="416"/>
      <c r="I98" s="416"/>
      <c r="J98" s="416"/>
      <c r="K98" s="416"/>
      <c r="L98" s="417"/>
      <c r="M98" s="62"/>
      <c r="O98" s="62" t="s">
        <v>29</v>
      </c>
      <c r="P98" s="62" t="s">
        <v>30</v>
      </c>
    </row>
    <row r="99" spans="2:16" x14ac:dyDescent="0.25">
      <c r="B99" s="17"/>
      <c r="C99" s="28"/>
      <c r="D99" s="29"/>
      <c r="E99" s="29"/>
      <c r="F99" s="29"/>
      <c r="G99" s="29"/>
      <c r="H99" s="29"/>
      <c r="I99" s="29"/>
      <c r="J99" s="29"/>
      <c r="K99" s="29"/>
      <c r="L99" s="18"/>
      <c r="M99" s="62"/>
    </row>
    <row r="100" spans="2:16" x14ac:dyDescent="0.25">
      <c r="B100" s="438" t="str">
        <f>IF(Intro!$G$21="English",O100,P100)</f>
        <v xml:space="preserve">Le soussigné déclare que, pour autant qu'il sache, les renseignements fournis aux présentes sont complets et exacts.
</v>
      </c>
      <c r="C100" s="439"/>
      <c r="D100" s="439"/>
      <c r="E100" s="439"/>
      <c r="F100" s="439"/>
      <c r="G100" s="439"/>
      <c r="H100" s="439"/>
      <c r="I100" s="439"/>
      <c r="J100" s="439"/>
      <c r="K100" s="439"/>
      <c r="L100" s="440"/>
      <c r="M100" s="62"/>
      <c r="O100" s="62" t="s">
        <v>174</v>
      </c>
      <c r="P100" s="9" t="s">
        <v>175</v>
      </c>
    </row>
    <row r="101" spans="2:16" x14ac:dyDescent="0.25">
      <c r="B101" s="70"/>
      <c r="C101" s="114"/>
      <c r="D101" s="114"/>
      <c r="E101" s="114"/>
      <c r="F101" s="114"/>
      <c r="G101" s="114"/>
      <c r="H101" s="114"/>
      <c r="I101" s="114"/>
      <c r="J101" s="114"/>
      <c r="K101" s="114"/>
      <c r="L101" s="115"/>
      <c r="M101" s="62"/>
    </row>
    <row r="102" spans="2:16" x14ac:dyDescent="0.25">
      <c r="B102" s="368" t="str">
        <f>IF(Intro!$G$21="English",O102,P102)</f>
        <v>Nom du représentant autorisé</v>
      </c>
      <c r="C102" s="369"/>
      <c r="D102" s="370"/>
      <c r="E102" s="371"/>
      <c r="F102" s="372"/>
      <c r="G102" s="372"/>
      <c r="H102" s="372"/>
      <c r="I102" s="372"/>
      <c r="J102" s="372"/>
      <c r="K102" s="372"/>
      <c r="L102" s="373"/>
      <c r="M102" s="62"/>
      <c r="O102" s="19" t="s">
        <v>5</v>
      </c>
      <c r="P102" s="62" t="s">
        <v>6</v>
      </c>
    </row>
    <row r="103" spans="2:16" x14ac:dyDescent="0.25">
      <c r="B103" s="368"/>
      <c r="C103" s="369"/>
      <c r="D103" s="370"/>
      <c r="E103" s="374"/>
      <c r="F103" s="375"/>
      <c r="G103" s="375"/>
      <c r="H103" s="375"/>
      <c r="I103" s="375"/>
      <c r="J103" s="375"/>
      <c r="K103" s="375"/>
      <c r="L103" s="376"/>
      <c r="M103" s="62"/>
      <c r="O103" s="19"/>
    </row>
    <row r="104" spans="2:16" x14ac:dyDescent="0.25">
      <c r="B104" s="368" t="str">
        <f>IF(Intro!$G$21="English",O104,P104)</f>
        <v>Titre du représentant autorisé</v>
      </c>
      <c r="C104" s="369"/>
      <c r="D104" s="370"/>
      <c r="E104" s="371"/>
      <c r="F104" s="372"/>
      <c r="G104" s="372"/>
      <c r="H104" s="372"/>
      <c r="I104" s="372"/>
      <c r="J104" s="372"/>
      <c r="K104" s="372"/>
      <c r="L104" s="373"/>
      <c r="M104" s="62"/>
      <c r="O104" s="19" t="s">
        <v>7</v>
      </c>
      <c r="P104" s="62" t="s">
        <v>8</v>
      </c>
    </row>
    <row r="105" spans="2:16" x14ac:dyDescent="0.25">
      <c r="B105" s="368"/>
      <c r="C105" s="369"/>
      <c r="D105" s="370"/>
      <c r="E105" s="374"/>
      <c r="F105" s="375"/>
      <c r="G105" s="375"/>
      <c r="H105" s="375"/>
      <c r="I105" s="375"/>
      <c r="J105" s="375"/>
      <c r="K105" s="375"/>
      <c r="L105" s="376"/>
      <c r="M105" s="62"/>
      <c r="O105" s="19"/>
    </row>
    <row r="106" spans="2:16" x14ac:dyDescent="0.25">
      <c r="B106" s="368" t="str">
        <f>IF(Intro!$G$21="English",O106,P106)</f>
        <v>Adresse de courrier électronique</v>
      </c>
      <c r="C106" s="369"/>
      <c r="D106" s="370"/>
      <c r="E106" s="371"/>
      <c r="F106" s="372"/>
      <c r="G106" s="372"/>
      <c r="H106" s="372"/>
      <c r="I106" s="372"/>
      <c r="J106" s="372"/>
      <c r="K106" s="372"/>
      <c r="L106" s="373"/>
      <c r="M106" s="62"/>
      <c r="O106" s="19" t="s">
        <v>9</v>
      </c>
      <c r="P106" s="62" t="s">
        <v>49</v>
      </c>
    </row>
    <row r="107" spans="2:16" x14ac:dyDescent="0.25">
      <c r="B107" s="368"/>
      <c r="C107" s="369"/>
      <c r="D107" s="370"/>
      <c r="E107" s="374"/>
      <c r="F107" s="375"/>
      <c r="G107" s="375"/>
      <c r="H107" s="375"/>
      <c r="I107" s="375"/>
      <c r="J107" s="375"/>
      <c r="K107" s="375"/>
      <c r="L107" s="376"/>
      <c r="M107" s="62"/>
      <c r="O107" s="19"/>
    </row>
    <row r="108" spans="2:16" x14ac:dyDescent="0.25">
      <c r="B108" s="368" t="str">
        <f>IF(Intro!$G$21="English",O108,P108)</f>
        <v>Téléphone</v>
      </c>
      <c r="C108" s="369"/>
      <c r="D108" s="370"/>
      <c r="E108" s="371"/>
      <c r="F108" s="372"/>
      <c r="G108" s="372"/>
      <c r="H108" s="372"/>
      <c r="I108" s="372"/>
      <c r="J108" s="372"/>
      <c r="K108" s="372"/>
      <c r="L108" s="373"/>
      <c r="M108" s="62"/>
      <c r="O108" s="19" t="s">
        <v>10</v>
      </c>
      <c r="P108" s="62" t="s">
        <v>11</v>
      </c>
    </row>
    <row r="109" spans="2:16" x14ac:dyDescent="0.25">
      <c r="B109" s="368"/>
      <c r="C109" s="369"/>
      <c r="D109" s="370"/>
      <c r="E109" s="374"/>
      <c r="F109" s="375"/>
      <c r="G109" s="375"/>
      <c r="H109" s="375"/>
      <c r="I109" s="375"/>
      <c r="J109" s="375"/>
      <c r="K109" s="375"/>
      <c r="L109" s="376"/>
      <c r="M109" s="62"/>
      <c r="O109" s="19"/>
    </row>
    <row r="110" spans="2:16" x14ac:dyDescent="0.25">
      <c r="B110" s="368" t="s">
        <v>50</v>
      </c>
      <c r="C110" s="369"/>
      <c r="D110" s="370"/>
      <c r="E110" s="468"/>
      <c r="F110" s="372"/>
      <c r="G110" s="372"/>
      <c r="H110" s="372"/>
      <c r="I110" s="372"/>
      <c r="J110" s="372"/>
      <c r="K110" s="372"/>
      <c r="L110" s="373"/>
      <c r="M110" s="62"/>
      <c r="O110" s="19"/>
    </row>
    <row r="111" spans="2:16" x14ac:dyDescent="0.25">
      <c r="B111" s="368"/>
      <c r="C111" s="369"/>
      <c r="D111" s="370"/>
      <c r="E111" s="374"/>
      <c r="F111" s="375"/>
      <c r="G111" s="375"/>
      <c r="H111" s="375"/>
      <c r="I111" s="375"/>
      <c r="J111" s="375"/>
      <c r="K111" s="375"/>
      <c r="L111" s="376"/>
      <c r="M111" s="62"/>
      <c r="O111" s="19"/>
    </row>
    <row r="112" spans="2:16" x14ac:dyDescent="0.25">
      <c r="B112" s="70"/>
      <c r="C112" s="114"/>
      <c r="D112" s="114"/>
      <c r="E112" s="114"/>
      <c r="F112" s="114"/>
      <c r="G112" s="114"/>
      <c r="H112" s="114"/>
      <c r="I112" s="114"/>
      <c r="J112" s="114"/>
      <c r="K112" s="114"/>
      <c r="L112" s="115"/>
      <c r="M112" s="62"/>
    </row>
    <row r="113" spans="1:16" ht="21" x14ac:dyDescent="0.25">
      <c r="B113" s="465" t="str">
        <f>IF(Intro!$G$21="English",O113,P113)</f>
        <v>Je comprends que le fait de cocher cette case constitue ma signature juridiquement contraignante.</v>
      </c>
      <c r="C113" s="466"/>
      <c r="D113" s="466"/>
      <c r="E113" s="466"/>
      <c r="F113" s="466"/>
      <c r="G113" s="466"/>
      <c r="H113" s="466"/>
      <c r="I113" s="467"/>
      <c r="J113" s="65"/>
      <c r="K113" s="34"/>
      <c r="L113" s="35"/>
      <c r="M113" s="62"/>
      <c r="O113" s="19" t="s">
        <v>39</v>
      </c>
      <c r="P113" s="62" t="s">
        <v>40</v>
      </c>
    </row>
    <row r="114" spans="1:16" x14ac:dyDescent="0.25">
      <c r="B114" s="110"/>
      <c r="C114" s="111"/>
      <c r="D114" s="111"/>
      <c r="E114" s="111"/>
      <c r="F114" s="111"/>
      <c r="G114" s="111"/>
      <c r="H114" s="111"/>
      <c r="I114" s="111"/>
      <c r="J114" s="111"/>
      <c r="K114" s="111"/>
      <c r="L114" s="112"/>
      <c r="M114" s="62"/>
    </row>
    <row r="115" spans="1:16" s="6" customFormat="1" x14ac:dyDescent="0.25">
      <c r="A115" s="4"/>
      <c r="B115" s="15"/>
      <c r="C115" s="15"/>
      <c r="D115" s="3"/>
      <c r="E115" s="3"/>
      <c r="F115" s="3"/>
      <c r="G115" s="3"/>
      <c r="H115" s="3"/>
      <c r="I115" s="3"/>
      <c r="J115" s="3"/>
      <c r="K115" s="3"/>
      <c r="L115" s="3"/>
      <c r="O115" s="16"/>
      <c r="P115" s="16"/>
    </row>
    <row r="116" spans="1:16" s="2" customFormat="1" x14ac:dyDescent="0.25">
      <c r="A116" s="4"/>
      <c r="B116" s="415" t="str">
        <f>IF(Intro!$G$21="English",O116,P116)</f>
        <v>TRANSMISSION DU QUESTIONNAIRE REMPLI</v>
      </c>
      <c r="C116" s="416" t="str">
        <f>UPPER(IF(Intro!$G$21="English",P116,Q116))</f>
        <v/>
      </c>
      <c r="D116" s="416" t="str">
        <f>UPPER(IF(Intro!$G$21="English",Q116,R116))</f>
        <v/>
      </c>
      <c r="E116" s="416" t="str">
        <f>UPPER(IF(Intro!$G$21="English",R116,S116))</f>
        <v/>
      </c>
      <c r="F116" s="416" t="str">
        <f>UPPER(IF(Intro!$G$21="English",S116,T116))</f>
        <v/>
      </c>
      <c r="G116" s="416"/>
      <c r="H116" s="416" t="str">
        <f>UPPER(IF(Intro!$G$21="English",T116,U116))</f>
        <v/>
      </c>
      <c r="I116" s="416" t="str">
        <f>UPPER(IF(Intro!$G$21="English",U116,V116))</f>
        <v/>
      </c>
      <c r="J116" s="416" t="str">
        <f>UPPER(IF(Intro!$G$21="English",V116,W116))</f>
        <v/>
      </c>
      <c r="K116" s="416" t="str">
        <f>UPPER(IF(Intro!$G$21="English",W116,X116))</f>
        <v/>
      </c>
      <c r="L116" s="417" t="str">
        <f>UPPER(IF(Intro!$G$21="English",X116,Y116))</f>
        <v/>
      </c>
      <c r="M116" s="6"/>
      <c r="N116" s="23"/>
      <c r="O116" s="21" t="s">
        <v>47</v>
      </c>
      <c r="P116" s="21" t="s">
        <v>0</v>
      </c>
    </row>
    <row r="117" spans="1:16" x14ac:dyDescent="0.25">
      <c r="B117" s="17"/>
      <c r="C117" s="28"/>
      <c r="D117" s="29"/>
      <c r="E117" s="29"/>
      <c r="F117" s="29"/>
      <c r="G117" s="29"/>
      <c r="H117" s="29"/>
      <c r="I117" s="29"/>
      <c r="J117" s="29"/>
      <c r="K117" s="29"/>
      <c r="L117" s="18"/>
      <c r="M117" s="62"/>
    </row>
    <row r="118" spans="1:16" x14ac:dyDescent="0.25">
      <c r="B118" s="387" t="str">
        <f>IF(Intro!$G$21="English",O118,P118)</f>
        <v>Retournez le questionnaire rempli en utilisant l’une des options suivantes :</v>
      </c>
      <c r="C118" s="388"/>
      <c r="D118" s="388"/>
      <c r="E118" s="388"/>
      <c r="F118" s="388"/>
      <c r="G118" s="388"/>
      <c r="H118" s="388"/>
      <c r="I118" s="388"/>
      <c r="J118" s="388"/>
      <c r="K118" s="388"/>
      <c r="L118" s="414"/>
      <c r="M118" s="62"/>
      <c r="O118" s="62" t="s">
        <v>84</v>
      </c>
      <c r="P118" s="62" t="s">
        <v>137</v>
      </c>
    </row>
    <row r="119" spans="1:16" x14ac:dyDescent="0.25">
      <c r="B119" s="447"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119" s="448"/>
      <c r="D119" s="448"/>
      <c r="E119" s="448"/>
      <c r="F119" s="448"/>
      <c r="G119" s="448"/>
      <c r="H119" s="448"/>
      <c r="I119" s="448"/>
      <c r="J119" s="448"/>
      <c r="K119" s="448"/>
      <c r="L119" s="449"/>
      <c r="M119" s="62"/>
      <c r="O119" s="64"/>
      <c r="P119" s="64"/>
    </row>
    <row r="120" spans="1:16" x14ac:dyDescent="0.25">
      <c r="B120" s="405" t="str">
        <f>IF(Intro!$G$21="English",O120,P120)</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120" s="406"/>
      <c r="D120" s="406"/>
      <c r="E120" s="406"/>
      <c r="F120" s="406"/>
      <c r="G120" s="406"/>
      <c r="H120" s="406"/>
      <c r="I120" s="406"/>
      <c r="J120" s="406"/>
      <c r="K120" s="406"/>
      <c r="L120" s="407"/>
      <c r="M120" s="62"/>
      <c r="O120" s="62" t="s">
        <v>136</v>
      </c>
      <c r="P120" s="62" t="s">
        <v>138</v>
      </c>
    </row>
    <row r="121" spans="1:16" x14ac:dyDescent="0.25">
      <c r="B121" s="405"/>
      <c r="C121" s="406"/>
      <c r="D121" s="406"/>
      <c r="E121" s="406"/>
      <c r="F121" s="406"/>
      <c r="G121" s="406"/>
      <c r="H121" s="406"/>
      <c r="I121" s="406"/>
      <c r="J121" s="406"/>
      <c r="K121" s="406"/>
      <c r="L121" s="407"/>
      <c r="M121" s="62"/>
    </row>
    <row r="122" spans="1:16" x14ac:dyDescent="0.25">
      <c r="B122" s="421" t="str">
        <f>IF(Intro!$G$21="English",O122,P122)</f>
        <v>2. Par courriel à l'adresse tcce-citt@tribunal.gc.ca si vous acceptez les risques connexes et vous transmettez des renseignements qui sont ceux de votre entreprise seulement.</v>
      </c>
      <c r="C122" s="422"/>
      <c r="D122" s="422"/>
      <c r="E122" s="422"/>
      <c r="F122" s="422"/>
      <c r="G122" s="422"/>
      <c r="H122" s="422"/>
      <c r="I122" s="422"/>
      <c r="J122" s="422"/>
      <c r="K122" s="422"/>
      <c r="L122" s="450"/>
      <c r="M122" s="62"/>
      <c r="O122" s="62" t="s">
        <v>205</v>
      </c>
      <c r="P122" s="62" t="s">
        <v>206</v>
      </c>
    </row>
    <row r="123" spans="1:16" x14ac:dyDescent="0.25">
      <c r="B123" s="110"/>
      <c r="C123" s="111"/>
      <c r="D123" s="111"/>
      <c r="E123" s="111"/>
      <c r="F123" s="111"/>
      <c r="G123" s="111"/>
      <c r="H123" s="111"/>
      <c r="I123" s="111"/>
      <c r="J123" s="111"/>
      <c r="K123" s="111"/>
      <c r="L123" s="112"/>
      <c r="M123" s="62"/>
    </row>
    <row r="125" spans="1:16" s="2" customFormat="1" x14ac:dyDescent="0.25">
      <c r="A125" s="4"/>
      <c r="B125" s="415" t="s">
        <v>207</v>
      </c>
      <c r="C125" s="416" t="s">
        <v>146</v>
      </c>
      <c r="D125" s="416" t="s">
        <v>146</v>
      </c>
      <c r="E125" s="416" t="s">
        <v>146</v>
      </c>
      <c r="F125" s="416" t="s">
        <v>146</v>
      </c>
      <c r="G125" s="416"/>
      <c r="H125" s="416" t="s">
        <v>146</v>
      </c>
      <c r="I125" s="416" t="s">
        <v>146</v>
      </c>
      <c r="J125" s="416" t="s">
        <v>146</v>
      </c>
      <c r="K125" s="416" t="s">
        <v>146</v>
      </c>
      <c r="L125" s="417" t="s">
        <v>146</v>
      </c>
      <c r="M125" s="6"/>
      <c r="N125" s="23"/>
      <c r="O125" s="21"/>
      <c r="P125" s="21"/>
    </row>
    <row r="126" spans="1:16" x14ac:dyDescent="0.25">
      <c r="B126" s="17"/>
      <c r="C126" s="28"/>
      <c r="D126" s="29"/>
      <c r="E126" s="29"/>
      <c r="F126" s="29"/>
      <c r="G126" s="29"/>
      <c r="H126" s="29"/>
      <c r="I126" s="29"/>
      <c r="J126" s="29"/>
      <c r="K126" s="29"/>
      <c r="L126" s="18"/>
      <c r="M126" s="62"/>
    </row>
    <row r="127" spans="1:16" x14ac:dyDescent="0.25">
      <c r="B127" s="387" t="str">
        <f>IF(Intro!$G$21="English",O127,P127)</f>
        <v xml:space="preserve">Toutes les questions relatives au présent questionnaire doivent être adressées à :
</v>
      </c>
      <c r="C127" s="388"/>
      <c r="D127" s="388"/>
      <c r="E127" s="388"/>
      <c r="F127" s="388"/>
      <c r="G127" s="388"/>
      <c r="H127" s="388"/>
      <c r="I127" s="388"/>
      <c r="J127" s="388"/>
      <c r="K127" s="388"/>
      <c r="L127" s="414"/>
      <c r="M127" s="62"/>
      <c r="O127" s="62" t="s">
        <v>147</v>
      </c>
      <c r="P127" s="62" t="s">
        <v>148</v>
      </c>
    </row>
    <row r="128" spans="1:16" x14ac:dyDescent="0.25">
      <c r="B128" s="139"/>
      <c r="C128" s="140"/>
      <c r="D128" s="140"/>
      <c r="E128" s="140"/>
      <c r="F128" s="140"/>
      <c r="G128" s="140"/>
      <c r="H128" s="140"/>
      <c r="I128" s="140"/>
      <c r="J128" s="140"/>
      <c r="K128" s="140"/>
      <c r="L128" s="141"/>
      <c r="M128" s="62"/>
    </row>
    <row r="129" spans="2:15" x14ac:dyDescent="0.25">
      <c r="B129" s="380" t="str">
        <f>Variables!B13</f>
        <v>Rhonda Heintzman</v>
      </c>
      <c r="C129" s="381"/>
      <c r="D129" s="381"/>
      <c r="E129" s="381" t="str">
        <f>Variables!C13</f>
        <v>rhonda.heintzman@tribunal.gc.ca</v>
      </c>
      <c r="F129" s="381"/>
      <c r="G129" s="381"/>
      <c r="H129" s="381"/>
      <c r="I129" s="381"/>
      <c r="J129" s="381" t="str">
        <f>Variables!D13</f>
        <v>613-558-5983</v>
      </c>
      <c r="K129" s="381"/>
      <c r="L129" s="382"/>
      <c r="M129" s="62"/>
      <c r="O129" s="19"/>
    </row>
    <row r="130" spans="2:15" x14ac:dyDescent="0.25">
      <c r="B130" s="380" t="str">
        <f>Variables!B14</f>
        <v>William Phan</v>
      </c>
      <c r="C130" s="381"/>
      <c r="D130" s="381"/>
      <c r="E130" s="381" t="str">
        <f>Variables!C14</f>
        <v>william.phan@tribunal.gc.ca</v>
      </c>
      <c r="F130" s="381"/>
      <c r="G130" s="381"/>
      <c r="H130" s="381"/>
      <c r="I130" s="381"/>
      <c r="J130" s="381" t="str">
        <f>Variables!D14</f>
        <v>343-543-7269</v>
      </c>
      <c r="K130" s="381"/>
      <c r="L130" s="382"/>
      <c r="M130" s="62"/>
      <c r="O130" s="19"/>
    </row>
    <row r="131" spans="2:15" x14ac:dyDescent="0.25">
      <c r="B131" s="110"/>
      <c r="C131" s="111"/>
      <c r="D131" s="111"/>
      <c r="E131" s="111"/>
      <c r="F131" s="111"/>
      <c r="G131" s="111"/>
      <c r="H131" s="111"/>
      <c r="I131" s="111"/>
      <c r="J131" s="111"/>
      <c r="K131" s="111"/>
      <c r="L131" s="112"/>
      <c r="M131" s="62"/>
    </row>
  </sheetData>
  <sheetProtection algorithmName="SHA-512" hashValue="NM+AvSTCpZiwdnDNCjWYyWrAQ1f41leT5zPUo9YTtUOyKx4mZetaLoBoWHtUzaiPU+X4AmiAaMZzh1frv/vHQA==" saltValue="VJnfTf/AXN0ADUvBjxfZBA==" spinCount="100000" sheet="1" objects="1" scenarios="1" selectLockedCells="1"/>
  <mergeCells count="65">
    <mergeCell ref="B44:L44"/>
    <mergeCell ref="B127:L127"/>
    <mergeCell ref="B125:L125"/>
    <mergeCell ref="B116:L116"/>
    <mergeCell ref="B119:L119"/>
    <mergeCell ref="B122:L122"/>
    <mergeCell ref="B74:L75"/>
    <mergeCell ref="B82:D83"/>
    <mergeCell ref="B54:L54"/>
    <mergeCell ref="B66:L66"/>
    <mergeCell ref="D51:D52"/>
    <mergeCell ref="B51:C52"/>
    <mergeCell ref="B86:D88"/>
    <mergeCell ref="B113:I113"/>
    <mergeCell ref="E110:L111"/>
    <mergeCell ref="B104:D105"/>
    <mergeCell ref="B42:L42"/>
    <mergeCell ref="B49:L49"/>
    <mergeCell ref="B118:L118"/>
    <mergeCell ref="B84:D85"/>
    <mergeCell ref="B91:D95"/>
    <mergeCell ref="E91:L95"/>
    <mergeCell ref="B102:D103"/>
    <mergeCell ref="E102:L103"/>
    <mergeCell ref="B90:L90"/>
    <mergeCell ref="B100:L100"/>
    <mergeCell ref="B80:D81"/>
    <mergeCell ref="E80:L81"/>
    <mergeCell ref="E82:L83"/>
    <mergeCell ref="E84:L85"/>
    <mergeCell ref="B47:L47"/>
    <mergeCell ref="D68:J69"/>
    <mergeCell ref="O9:P17"/>
    <mergeCell ref="C29:K40"/>
    <mergeCell ref="E51:K52"/>
    <mergeCell ref="B56:L63"/>
    <mergeCell ref="B120:L121"/>
    <mergeCell ref="B21:F22"/>
    <mergeCell ref="G21:G22"/>
    <mergeCell ref="H21:L22"/>
    <mergeCell ref="B25:L25"/>
    <mergeCell ref="B27:L27"/>
    <mergeCell ref="B19:L19"/>
    <mergeCell ref="B78:L78"/>
    <mergeCell ref="B98:L98"/>
    <mergeCell ref="B72:L72"/>
    <mergeCell ref="E104:L105"/>
    <mergeCell ref="E106:L107"/>
    <mergeCell ref="B4:L4"/>
    <mergeCell ref="B5:L5"/>
    <mergeCell ref="B8:L8"/>
    <mergeCell ref="B10:F16"/>
    <mergeCell ref="H10:L16"/>
    <mergeCell ref="B6:L6"/>
    <mergeCell ref="B130:D130"/>
    <mergeCell ref="E129:I129"/>
    <mergeCell ref="E130:I130"/>
    <mergeCell ref="J129:L129"/>
    <mergeCell ref="J130:L130"/>
    <mergeCell ref="B129:D129"/>
    <mergeCell ref="B106:D107"/>
    <mergeCell ref="B108:D109"/>
    <mergeCell ref="B110:D111"/>
    <mergeCell ref="E108:L109"/>
    <mergeCell ref="E86:E88"/>
  </mergeCells>
  <dataValidations count="3">
    <dataValidation type="list" allowBlank="1" showInputMessage="1" showErrorMessage="1" sqref="J113" xr:uid="{EA43E088-98E8-4631-9262-1DAFC17B3891}">
      <formula1>"X"</formula1>
    </dataValidation>
    <dataValidation type="list" allowBlank="1" showInputMessage="1" showErrorMessage="1" sqref="G21" xr:uid="{4AE6BBE5-7FC5-4DF0-963E-0A0A408B8D64}">
      <formula1>"English, Français"</formula1>
    </dataValidation>
    <dataValidation type="textLength" operator="lessThanOrEqual" allowBlank="1" showInputMessage="1" showErrorMessage="1" prompt="1000 character limit/limite de 1000 caractères" sqref="B56:L63" xr:uid="{2CAC40F2-F21D-4F16-930A-BC19E2B1A9B3}">
      <formula1>1000</formula1>
    </dataValidation>
  </dataValidations>
  <hyperlinks>
    <hyperlink ref="B44:L44" location="Exclusions!A1" display="Exclusions!A1" xr:uid="{E1A39F6A-B466-4EB3-A210-DDD019D5C42C}"/>
    <hyperlink ref="B42:L42" location="Info!A1" display="Info!A1" xr:uid="{E830F709-03DA-47BD-AEA2-700A04A8A4AF}"/>
  </hyperlinks>
  <printOptions horizontalCentered="1"/>
  <pageMargins left="0.25" right="0.25" top="0.75" bottom="0.75" header="0.3" footer="0.3"/>
  <pageSetup scale="63" fitToHeight="0" orientation="portrait" r:id="rId1"/>
  <headerFooter>
    <oddFooter>&amp;L&amp;A</oddFooter>
  </headerFooter>
  <rowBreaks count="1" manualBreakCount="1">
    <brk id="70" min="1" max="11" man="1"/>
  </rowBreaks>
  <ignoredErrors>
    <ignoredError sqref="B119"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72EFA424-D8E2-41DB-8B74-0E3F250CD63B}">
          <x14:formula1>
            <xm:f>Variables!$D$39:$D$40</xm:f>
          </x14:formula1>
          <xm:sqref>D51 E86</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C49-1393-4736-9E2B-17570D1757F3}">
  <sheetPr>
    <tabColor theme="8" tint="-0.499984740745262"/>
  </sheetPr>
  <dimension ref="B2:AV80"/>
  <sheetViews>
    <sheetView zoomScale="87" workbookViewId="0"/>
  </sheetViews>
  <sheetFormatPr defaultRowHeight="15" x14ac:dyDescent="0.25"/>
  <cols>
    <col min="3" max="3" width="11.5703125" customWidth="1"/>
    <col min="4" max="4" width="13.140625" customWidth="1"/>
    <col min="5" max="5" width="15.42578125" customWidth="1"/>
    <col min="6" max="6" width="12.7109375" customWidth="1"/>
    <col min="7" max="7" width="8" customWidth="1"/>
    <col min="8" max="8" width="9.5703125" customWidth="1"/>
    <col min="9" max="9" width="10.140625" customWidth="1"/>
    <col min="10" max="10" width="13.42578125" customWidth="1"/>
    <col min="14" max="15" width="9.140625" customWidth="1"/>
    <col min="16" max="16" width="10.42578125" customWidth="1"/>
    <col min="18" max="18" width="11.140625" customWidth="1"/>
    <col min="19" max="19" width="10.5703125" customWidth="1"/>
    <col min="20" max="20" width="10.42578125" customWidth="1"/>
    <col min="21" max="21" width="9.5703125" bestFit="1" customWidth="1"/>
    <col min="22" max="22" width="10.140625" customWidth="1"/>
    <col min="23" max="23" width="10.5703125" customWidth="1"/>
    <col min="24" max="24" width="12.85546875" customWidth="1"/>
    <col min="25" max="25" width="11" customWidth="1"/>
    <col min="26" max="26" width="11.5703125" customWidth="1"/>
    <col min="27" max="27" width="10.28515625" customWidth="1"/>
    <col min="28" max="28" width="10.42578125" customWidth="1"/>
    <col min="31" max="31" width="9.42578125" customWidth="1"/>
    <col min="32" max="32" width="9.85546875" customWidth="1"/>
    <col min="34" max="34" width="10.42578125" customWidth="1"/>
    <col min="35" max="35" width="10.140625" customWidth="1"/>
  </cols>
  <sheetData>
    <row r="2" spans="2:34" x14ac:dyDescent="0.25">
      <c r="C2" s="263" t="s">
        <v>453</v>
      </c>
    </row>
    <row r="3" spans="2:34" x14ac:dyDescent="0.25">
      <c r="B3" s="264"/>
    </row>
    <row r="4" spans="2:34" x14ac:dyDescent="0.25">
      <c r="B4" s="673" t="s">
        <v>454</v>
      </c>
      <c r="C4" s="674"/>
    </row>
    <row r="5" spans="2:34" ht="17.25" customHeight="1" x14ac:dyDescent="0.25">
      <c r="B5" s="265" t="s">
        <v>455</v>
      </c>
      <c r="C5" s="265" t="s">
        <v>456</v>
      </c>
      <c r="D5" s="265" t="s">
        <v>457</v>
      </c>
      <c r="E5" s="266" t="s">
        <v>458</v>
      </c>
      <c r="F5" s="266" t="s">
        <v>459</v>
      </c>
      <c r="G5" s="266" t="s">
        <v>460</v>
      </c>
      <c r="H5" s="267" t="s">
        <v>461</v>
      </c>
      <c r="I5" s="267" t="s">
        <v>462</v>
      </c>
      <c r="J5" s="266" t="s">
        <v>463</v>
      </c>
      <c r="K5" s="266" t="s">
        <v>464</v>
      </c>
      <c r="L5" s="268" t="s">
        <v>465</v>
      </c>
      <c r="M5" s="268" t="s">
        <v>466</v>
      </c>
      <c r="N5" s="268" t="s">
        <v>467</v>
      </c>
      <c r="O5" s="268" t="s">
        <v>468</v>
      </c>
      <c r="P5" s="268" t="s">
        <v>469</v>
      </c>
      <c r="AH5" s="269"/>
    </row>
    <row r="6" spans="2:34" s="264" customFormat="1" x14ac:dyDescent="0.25">
      <c r="B6" s="270">
        <f>Intro!$E$80</f>
        <v>0</v>
      </c>
      <c r="C6" s="271" t="s">
        <v>470</v>
      </c>
      <c r="D6" s="270" t="s">
        <v>471</v>
      </c>
      <c r="E6" s="272" t="s">
        <v>364</v>
      </c>
      <c r="F6" s="272" t="s">
        <v>472</v>
      </c>
      <c r="G6" s="272"/>
      <c r="H6" s="273" t="b">
        <f>IF(Public!$K$17="X","Service center/distributor",IF(Public!$K$19="X","Distributor",IF(Public!$K$20="X","Broker/Trader",IF(OR(Public!$K$21="X",Public!$K$23="X"),"End User"))))</f>
        <v>0</v>
      </c>
      <c r="I6" s="274" t="s">
        <v>473</v>
      </c>
      <c r="J6" s="272" t="s">
        <v>474</v>
      </c>
      <c r="K6" s="275" t="s">
        <v>474</v>
      </c>
      <c r="L6" s="276" t="str">
        <f>Confirm!F39</f>
        <v>-</v>
      </c>
      <c r="M6" s="276" t="str">
        <f>Confirm!G39</f>
        <v>-</v>
      </c>
      <c r="N6" s="276" t="str">
        <f>Confirm!H39</f>
        <v>-</v>
      </c>
      <c r="O6" s="276" t="str">
        <f>Confirm!I39</f>
        <v>-</v>
      </c>
      <c r="P6" s="277" t="str">
        <f>Confirm!J39</f>
        <v>-</v>
      </c>
      <c r="AH6" s="276"/>
    </row>
    <row r="7" spans="2:34" x14ac:dyDescent="0.25">
      <c r="B7" s="278">
        <f>Intro!$E$80</f>
        <v>0</v>
      </c>
      <c r="C7" s="278" t="str">
        <f>C6</f>
        <v>2 - Importer</v>
      </c>
      <c r="D7" s="278" t="s">
        <v>471</v>
      </c>
      <c r="E7" s="279" t="s">
        <v>366</v>
      </c>
      <c r="F7" s="279" t="s">
        <v>472</v>
      </c>
      <c r="G7" s="280"/>
      <c r="H7" s="281" t="b">
        <f>IF(Public!$K$17="X","Service center/distributor",IF(Public!$K$19="X","Distributor",IF(Public!$K$20="X","Broker/Trader",IF(OR(Public!$K$21="X",Public!$K$23="X"),"End User"))))</f>
        <v>0</v>
      </c>
      <c r="I7" s="282" t="s">
        <v>473</v>
      </c>
      <c r="J7" s="280"/>
      <c r="K7" s="283" t="s">
        <v>474</v>
      </c>
      <c r="L7" s="284" t="str">
        <f>Confirm!F40</f>
        <v>-</v>
      </c>
      <c r="M7" s="284" t="str">
        <f>Confirm!G40</f>
        <v>-</v>
      </c>
      <c r="N7" s="284" t="str">
        <f>Confirm!H40</f>
        <v>-</v>
      </c>
      <c r="O7" s="284" t="str">
        <f>Confirm!I40</f>
        <v>-</v>
      </c>
      <c r="P7" s="285" t="str">
        <f>Confirm!J40</f>
        <v>-</v>
      </c>
      <c r="AH7" s="276"/>
    </row>
    <row r="8" spans="2:34" x14ac:dyDescent="0.25">
      <c r="B8" s="286">
        <f>Intro!$E$80</f>
        <v>0</v>
      </c>
      <c r="C8" s="286" t="str">
        <f>C7</f>
        <v>2 - Importer</v>
      </c>
      <c r="D8" s="286" t="s">
        <v>471</v>
      </c>
      <c r="E8" s="287" t="s">
        <v>419</v>
      </c>
      <c r="F8" s="287" t="s">
        <v>475</v>
      </c>
      <c r="G8" s="272"/>
      <c r="H8" s="288" t="b">
        <f>IF(Public!$K$17="X","Service center/distributor",IF(Public!$K$19="X","Distributor",IF(Public!$K$20="X","Broker/Trader",IF(OR(Public!$K$21="X",Public!$K$23="X"),"End User"))))</f>
        <v>0</v>
      </c>
      <c r="I8" s="289" t="s">
        <v>473</v>
      </c>
      <c r="J8" s="272"/>
      <c r="K8" s="275" t="s">
        <v>474</v>
      </c>
      <c r="L8" s="290" t="str">
        <f>Confirm!F41</f>
        <v>-</v>
      </c>
      <c r="M8" s="290" t="str">
        <f>Confirm!G41</f>
        <v>-</v>
      </c>
      <c r="N8" s="290" t="str">
        <f>Confirm!H41</f>
        <v>-</v>
      </c>
      <c r="O8" s="290" t="str">
        <f>Confirm!I41</f>
        <v>-</v>
      </c>
      <c r="P8" s="291" t="str">
        <f>Confirm!J41</f>
        <v>-</v>
      </c>
      <c r="AH8" s="276"/>
    </row>
    <row r="9" spans="2:34" x14ac:dyDescent="0.25">
      <c r="B9" s="278">
        <f>Intro!$E$80</f>
        <v>0</v>
      </c>
      <c r="C9" s="278" t="str">
        <f>C8</f>
        <v>2 - Importer</v>
      </c>
      <c r="D9" s="278" t="s">
        <v>471</v>
      </c>
      <c r="E9" s="279" t="s">
        <v>418</v>
      </c>
      <c r="F9" s="279" t="s">
        <v>475</v>
      </c>
      <c r="G9" s="280"/>
      <c r="H9" s="281" t="b">
        <f>IF(Public!$K$17="X","Service center/distributor",IF(Public!$K$19="X","Distributor",IF(Public!$K$20="X","Broker/Trader",IF(OR(Public!$K$21="X",Public!$K$23="X"),"End User"))))</f>
        <v>0</v>
      </c>
      <c r="I9" s="282" t="s">
        <v>473</v>
      </c>
      <c r="J9" s="280"/>
      <c r="K9" s="283" t="s">
        <v>474</v>
      </c>
      <c r="L9" s="284" t="str">
        <f>Confirm!F42</f>
        <v>-</v>
      </c>
      <c r="M9" s="284" t="str">
        <f>Confirm!G42</f>
        <v>-</v>
      </c>
      <c r="N9" s="284" t="str">
        <f>Confirm!H42</f>
        <v>-</v>
      </c>
      <c r="O9" s="284" t="str">
        <f>Confirm!I42</f>
        <v>-</v>
      </c>
      <c r="P9" s="285" t="str">
        <f>Confirm!J42</f>
        <v>-</v>
      </c>
      <c r="AH9" s="276"/>
    </row>
    <row r="10" spans="2:34" x14ac:dyDescent="0.25">
      <c r="B10" s="286">
        <f>Intro!$E$80</f>
        <v>0</v>
      </c>
      <c r="C10" s="286" t="str">
        <f>C9</f>
        <v>2 - Importer</v>
      </c>
      <c r="D10" s="286" t="s">
        <v>471</v>
      </c>
      <c r="E10" s="287" t="s">
        <v>476</v>
      </c>
      <c r="F10" s="287" t="s">
        <v>475</v>
      </c>
      <c r="G10" s="272"/>
      <c r="H10" s="288" t="b">
        <f>IF(Public!$K$17="X","Service center/distributor",IF(Public!$K$19="X","Distributor",IF(Public!$K$20="X","Broker/Trader",IF(OR(Public!$K$21="X",Public!$K$23="X"),"End User"))))</f>
        <v>0</v>
      </c>
      <c r="I10" s="289" t="s">
        <v>473</v>
      </c>
      <c r="J10" s="272"/>
      <c r="K10" s="275" t="s">
        <v>474</v>
      </c>
      <c r="L10" s="290" t="str">
        <f>Confirm!F43</f>
        <v>-</v>
      </c>
      <c r="M10" s="290" t="str">
        <f>Confirm!G43</f>
        <v>-</v>
      </c>
      <c r="N10" s="290" t="str">
        <f>Confirm!H43</f>
        <v>-</v>
      </c>
      <c r="O10" s="290" t="str">
        <f>Confirm!I43</f>
        <v>-</v>
      </c>
      <c r="P10" s="291" t="str">
        <f>Confirm!J43</f>
        <v>-</v>
      </c>
      <c r="AH10" s="276"/>
    </row>
    <row r="11" spans="2:34" x14ac:dyDescent="0.25">
      <c r="B11" s="278">
        <f>Intro!$E$80</f>
        <v>0</v>
      </c>
      <c r="C11" s="278" t="str">
        <f>C6</f>
        <v>2 - Importer</v>
      </c>
      <c r="D11" s="278" t="s">
        <v>471</v>
      </c>
      <c r="E11" s="279" t="s">
        <v>477</v>
      </c>
      <c r="F11" s="279" t="s">
        <v>475</v>
      </c>
      <c r="G11" s="279"/>
      <c r="H11" s="281" t="b">
        <f>IF(Public!$K$17="X","Service center/distributor",IF(Public!$K$19="X","Distributor",IF(Public!$K$20="X","Broker/Trader",IF(OR(Public!$K$21="X",Public!$K$23="X"),"End User"))))</f>
        <v>0</v>
      </c>
      <c r="I11" s="282" t="s">
        <v>473</v>
      </c>
      <c r="J11" s="279" t="s">
        <v>474</v>
      </c>
      <c r="K11" s="283" t="s">
        <v>474</v>
      </c>
      <c r="L11" s="284" t="str">
        <f>Confirm!F44</f>
        <v>-</v>
      </c>
      <c r="M11" s="284" t="str">
        <f>Confirm!G44</f>
        <v>-</v>
      </c>
      <c r="N11" s="284" t="str">
        <f>Confirm!H44</f>
        <v>-</v>
      </c>
      <c r="O11" s="284" t="str">
        <f>Confirm!I44</f>
        <v>-</v>
      </c>
      <c r="P11" s="285" t="str">
        <f>Confirm!J44</f>
        <v>-</v>
      </c>
      <c r="AH11" s="290"/>
    </row>
    <row r="12" spans="2:34" x14ac:dyDescent="0.25">
      <c r="B12" s="286">
        <f>Intro!$E$80</f>
        <v>0</v>
      </c>
      <c r="C12" s="286" t="str">
        <f>C11</f>
        <v>2 - Importer</v>
      </c>
      <c r="D12" s="286" t="s">
        <v>471</v>
      </c>
      <c r="E12" s="287" t="s">
        <v>478</v>
      </c>
      <c r="F12" s="287" t="s">
        <v>475</v>
      </c>
      <c r="G12" s="287" t="str">
        <f>Confirm!F46</f>
        <v>-</v>
      </c>
      <c r="H12" s="288" t="b">
        <f>IF(Public!$K$17="X","Service center/distributor",IF(Public!$K$19="X","Distributor",IF(Public!$K$20="X","Broker/Trader",IF(OR(Public!$K$21="X",Public!$K$23="X"),"End User"))))</f>
        <v>0</v>
      </c>
      <c r="I12" s="289" t="s">
        <v>473</v>
      </c>
      <c r="J12" s="287" t="s">
        <v>474</v>
      </c>
      <c r="K12" s="275" t="s">
        <v>474</v>
      </c>
      <c r="L12" s="290" t="str">
        <f>Confirm!F45</f>
        <v>-</v>
      </c>
      <c r="M12" s="290" t="str">
        <f>Confirm!G45</f>
        <v>-</v>
      </c>
      <c r="N12" s="290" t="str">
        <f>Confirm!H45</f>
        <v>-</v>
      </c>
      <c r="O12" s="290" t="str">
        <f>Confirm!I45</f>
        <v>-</v>
      </c>
      <c r="P12" s="291" t="str">
        <f>Confirm!J45</f>
        <v>-</v>
      </c>
      <c r="AH12" s="290"/>
    </row>
    <row r="13" spans="2:34" x14ac:dyDescent="0.25">
      <c r="B13" s="278">
        <f>Intro!$E$80</f>
        <v>0</v>
      </c>
      <c r="C13" s="278" t="str">
        <f>C12</f>
        <v>2 - Importer</v>
      </c>
      <c r="D13" s="278" t="s">
        <v>479</v>
      </c>
      <c r="E13" s="279" t="s">
        <v>480</v>
      </c>
      <c r="F13" s="279" t="s">
        <v>474</v>
      </c>
      <c r="G13" s="279"/>
      <c r="H13" s="281" t="b">
        <f>IF(Public!$K$17="X","Service center/distributor",IF(Public!$K$19="X","Distributor",IF(Public!$K$20="X","Broker/Trader",IF(OR(Public!$K$21="X",Public!$K$23="X"),"End User"))))</f>
        <v>0</v>
      </c>
      <c r="I13" s="282" t="s">
        <v>473</v>
      </c>
      <c r="J13" s="279" t="s">
        <v>481</v>
      </c>
      <c r="K13" s="283" t="s">
        <v>474</v>
      </c>
      <c r="L13" s="284" t="str">
        <f>Confirm!F50</f>
        <v>-</v>
      </c>
      <c r="M13" s="284" t="str">
        <f>Confirm!G50</f>
        <v>-</v>
      </c>
      <c r="N13" s="284" t="str">
        <f>Confirm!H50</f>
        <v>-</v>
      </c>
      <c r="O13" s="284" t="str">
        <f>Confirm!I50</f>
        <v>-</v>
      </c>
      <c r="P13" s="285" t="str">
        <f>Confirm!J50</f>
        <v>-</v>
      </c>
      <c r="AH13" s="290"/>
    </row>
    <row r="14" spans="2:34" x14ac:dyDescent="0.25">
      <c r="B14" s="286">
        <f>Intro!$E$80</f>
        <v>0</v>
      </c>
      <c r="C14" s="286" t="str">
        <f t="shared" ref="C14" si="0">C13</f>
        <v>2 - Importer</v>
      </c>
      <c r="D14" s="286" t="s">
        <v>479</v>
      </c>
      <c r="E14" s="287" t="s">
        <v>480</v>
      </c>
      <c r="F14" s="287" t="s">
        <v>474</v>
      </c>
      <c r="G14" s="287"/>
      <c r="H14" s="288" t="b">
        <f>IF(Public!$K$17="X","Service center/distributor",IF(Public!$K$19="X","Distributor",IF(Public!$K$20="X","Broker/Trader",IF(OR(Public!$K$21="X",Public!$K$23="X"),"End User"))))</f>
        <v>0</v>
      </c>
      <c r="I14" s="289" t="s">
        <v>473</v>
      </c>
      <c r="J14" s="287" t="s">
        <v>482</v>
      </c>
      <c r="K14" s="275" t="s">
        <v>474</v>
      </c>
      <c r="L14" s="290" t="str">
        <f>Confirm!F51</f>
        <v>-</v>
      </c>
      <c r="M14" s="290" t="str">
        <f>Confirm!G51</f>
        <v>-</v>
      </c>
      <c r="N14" s="290" t="str">
        <f>Confirm!H51</f>
        <v>-</v>
      </c>
      <c r="O14" s="290" t="str">
        <f>Confirm!I51</f>
        <v>-</v>
      </c>
      <c r="P14" s="291" t="str">
        <f>Confirm!J51</f>
        <v>-</v>
      </c>
      <c r="AH14" s="290"/>
    </row>
    <row r="15" spans="2:34" x14ac:dyDescent="0.25">
      <c r="B15" s="286">
        <f>Intro!$E$80</f>
        <v>0</v>
      </c>
      <c r="C15" s="293" t="s">
        <v>470</v>
      </c>
      <c r="D15" s="292" t="s">
        <v>471</v>
      </c>
      <c r="E15" s="280" t="s">
        <v>474</v>
      </c>
      <c r="F15" s="280" t="s">
        <v>474</v>
      </c>
      <c r="G15" s="280"/>
      <c r="H15" s="294" t="b">
        <f>IF(Public!$K$17="X","Service center/distributor",IF(Public!$K$19="X","Distributor",IF(Public!$K$20="X","Broker/Trader",IF(OR(Public!$K$21="X",Public!$K$23="X"),"End User"))))</f>
        <v>0</v>
      </c>
      <c r="I15" s="280" t="s">
        <v>474</v>
      </c>
      <c r="J15" s="280" t="s">
        <v>474</v>
      </c>
      <c r="K15" s="295" t="s">
        <v>483</v>
      </c>
      <c r="L15" s="296" t="str">
        <f>Confirm!F73</f>
        <v>-</v>
      </c>
      <c r="M15" s="296" t="str">
        <f>Confirm!G73</f>
        <v>-</v>
      </c>
      <c r="N15" s="296" t="str">
        <f>Confirm!H73</f>
        <v>-</v>
      </c>
      <c r="O15" s="296" t="str">
        <f>Confirm!I73</f>
        <v>-</v>
      </c>
      <c r="P15" s="297" t="str">
        <f>Confirm!J73</f>
        <v>-</v>
      </c>
      <c r="W15" s="270"/>
      <c r="X15" s="286"/>
      <c r="Y15" s="286"/>
      <c r="Z15" s="287"/>
      <c r="AA15" s="287"/>
      <c r="AB15" s="287"/>
      <c r="AC15" s="286"/>
      <c r="AD15" s="289"/>
      <c r="AE15" s="287"/>
      <c r="AF15" s="290"/>
      <c r="AG15" s="290"/>
      <c r="AH15" s="290"/>
    </row>
    <row r="16" spans="2:34" x14ac:dyDescent="0.25">
      <c r="B16" s="286">
        <f>Intro!$E$80</f>
        <v>0</v>
      </c>
      <c r="C16" s="286" t="s">
        <v>470</v>
      </c>
      <c r="D16" s="286" t="s">
        <v>471</v>
      </c>
      <c r="E16" s="287" t="s">
        <v>474</v>
      </c>
      <c r="F16" s="287" t="s">
        <v>474</v>
      </c>
      <c r="G16" s="287"/>
      <c r="H16" s="288" t="b">
        <f>IF(Public!$K$17="X","Service center/distributor",IF(Public!$K$19="X","Distributor",IF(Public!$K$20="X","Broker/Trader",IF(OR(Public!$K$21="X",Public!$K$23="X"),"End User"))))</f>
        <v>0</v>
      </c>
      <c r="I16" s="287" t="s">
        <v>474</v>
      </c>
      <c r="J16" s="287" t="s">
        <v>474</v>
      </c>
      <c r="K16" s="275" t="s">
        <v>394</v>
      </c>
      <c r="L16" s="290" t="str">
        <f>Confirm!F74</f>
        <v>-</v>
      </c>
      <c r="M16" s="290" t="str">
        <f>Confirm!G74</f>
        <v>-</v>
      </c>
      <c r="N16" s="290" t="str">
        <f>Confirm!H74</f>
        <v>-</v>
      </c>
      <c r="O16" s="290" t="str">
        <f>Confirm!I74</f>
        <v>-</v>
      </c>
      <c r="P16" s="291" t="str">
        <f>Confirm!J74</f>
        <v>-</v>
      </c>
      <c r="W16" s="270"/>
      <c r="X16" s="286"/>
      <c r="Y16" s="286"/>
      <c r="Z16" s="287"/>
      <c r="AA16" s="287"/>
      <c r="AB16" s="287"/>
      <c r="AC16" s="286"/>
      <c r="AD16" s="289"/>
      <c r="AE16" s="287"/>
      <c r="AF16" s="290"/>
      <c r="AG16" s="290"/>
      <c r="AH16" s="290"/>
    </row>
    <row r="17" spans="2:48" x14ac:dyDescent="0.25">
      <c r="B17" s="286">
        <f>Intro!$E$80</f>
        <v>0</v>
      </c>
      <c r="C17" s="278" t="s">
        <v>470</v>
      </c>
      <c r="D17" s="278" t="s">
        <v>484</v>
      </c>
      <c r="E17" s="279" t="s">
        <v>480</v>
      </c>
      <c r="F17" s="279" t="s">
        <v>474</v>
      </c>
      <c r="G17" s="279"/>
      <c r="H17" s="281" t="b">
        <f>IF(Public!$K$17="X","Service center/distributor",IF(Public!$K$19="X","Distributor",IF(Public!$K$20="X","Broker/Trader",IF(OR(Public!$K$21="X",Public!$K$23="X"),"End User"))))</f>
        <v>0</v>
      </c>
      <c r="I17" s="279" t="s">
        <v>474</v>
      </c>
      <c r="J17" s="279" t="s">
        <v>474</v>
      </c>
      <c r="K17" s="283" t="s">
        <v>474</v>
      </c>
      <c r="L17" s="284" t="str">
        <f>Confirm!F78</f>
        <v>-</v>
      </c>
      <c r="M17" s="284" t="str">
        <f>Confirm!G78</f>
        <v>-</v>
      </c>
      <c r="N17" s="284" t="str">
        <f>Confirm!H78</f>
        <v>-</v>
      </c>
      <c r="O17" s="284" t="str">
        <f>Confirm!I78</f>
        <v>-</v>
      </c>
      <c r="P17" s="285" t="str">
        <f>Confirm!J78</f>
        <v>-</v>
      </c>
      <c r="W17" s="270"/>
      <c r="X17" s="286"/>
      <c r="Y17" s="286"/>
      <c r="Z17" s="287"/>
      <c r="AA17" s="287"/>
      <c r="AB17" s="287"/>
      <c r="AC17" s="286"/>
      <c r="AD17" s="289"/>
      <c r="AE17" s="287"/>
      <c r="AF17" s="290"/>
      <c r="AG17" s="290"/>
      <c r="AH17" s="290"/>
    </row>
    <row r="18" spans="2:48" x14ac:dyDescent="0.25">
      <c r="W18" s="270"/>
      <c r="X18" s="286"/>
      <c r="Y18" s="286"/>
      <c r="Z18" s="287"/>
      <c r="AA18" s="287"/>
      <c r="AB18" s="287"/>
      <c r="AC18" s="286"/>
      <c r="AD18" s="289"/>
      <c r="AE18" s="287"/>
      <c r="AF18" s="290"/>
      <c r="AG18" s="290"/>
      <c r="AH18" s="290"/>
    </row>
    <row r="19" spans="2:48" x14ac:dyDescent="0.25">
      <c r="W19" s="270"/>
      <c r="X19" s="286"/>
    </row>
    <row r="20" spans="2:48" x14ac:dyDescent="0.25">
      <c r="B20" s="264"/>
      <c r="C20" s="264"/>
      <c r="W20" s="270"/>
      <c r="X20" s="286"/>
    </row>
    <row r="21" spans="2:48" x14ac:dyDescent="0.25">
      <c r="B21" s="673" t="s">
        <v>485</v>
      </c>
      <c r="C21" s="674"/>
      <c r="X21">
        <v>1000</v>
      </c>
    </row>
    <row r="22" spans="2:48" ht="36.75" x14ac:dyDescent="0.25">
      <c r="B22" s="298" t="s">
        <v>486</v>
      </c>
      <c r="C22" s="299" t="s">
        <v>487</v>
      </c>
      <c r="D22" s="300" t="s">
        <v>488</v>
      </c>
      <c r="E22" s="300" t="s">
        <v>489</v>
      </c>
      <c r="F22" s="301" t="s">
        <v>490</v>
      </c>
      <c r="G22" s="301" t="s">
        <v>491</v>
      </c>
      <c r="H22" s="301" t="s">
        <v>492</v>
      </c>
      <c r="I22" s="300" t="s">
        <v>493</v>
      </c>
      <c r="J22" s="300" t="s">
        <v>494</v>
      </c>
      <c r="K22" s="302" t="s">
        <v>495</v>
      </c>
      <c r="L22" s="300" t="s">
        <v>496</v>
      </c>
      <c r="M22" s="303" t="s">
        <v>497</v>
      </c>
      <c r="N22" s="300" t="s">
        <v>498</v>
      </c>
      <c r="O22" s="300" t="s">
        <v>499</v>
      </c>
      <c r="P22" s="300" t="s">
        <v>500</v>
      </c>
      <c r="Q22" s="300" t="s">
        <v>462</v>
      </c>
      <c r="R22" s="300" t="s">
        <v>464</v>
      </c>
      <c r="S22" s="304" t="s">
        <v>501</v>
      </c>
      <c r="T22" s="305" t="s">
        <v>502</v>
      </c>
      <c r="U22" s="305" t="s">
        <v>503</v>
      </c>
      <c r="V22" s="305" t="s">
        <v>504</v>
      </c>
      <c r="W22" s="305" t="s">
        <v>505</v>
      </c>
      <c r="X22" s="306" t="s">
        <v>506</v>
      </c>
      <c r="Y22" s="306" t="s">
        <v>507</v>
      </c>
      <c r="Z22" s="306" t="s">
        <v>508</v>
      </c>
      <c r="AA22" s="306" t="s">
        <v>509</v>
      </c>
      <c r="AB22" s="307" t="s">
        <v>509</v>
      </c>
      <c r="AC22" s="308"/>
      <c r="AD22" s="309"/>
      <c r="AE22" s="309"/>
      <c r="AF22" s="309"/>
      <c r="AG22" s="308"/>
      <c r="AH22" s="308"/>
      <c r="AI22" s="310"/>
      <c r="AJ22" s="308"/>
      <c r="AK22" s="311"/>
      <c r="AL22" s="308"/>
      <c r="AM22" s="308"/>
      <c r="AN22" s="308"/>
      <c r="AO22" s="308"/>
      <c r="AP22" s="312"/>
      <c r="AQ22" s="312"/>
      <c r="AR22" s="312"/>
      <c r="AS22" s="312"/>
      <c r="AT22" s="313"/>
      <c r="AU22" s="313"/>
      <c r="AV22" s="313"/>
    </row>
    <row r="23" spans="2:48" s="264" customFormat="1" x14ac:dyDescent="0.25">
      <c r="B23" s="314">
        <f>$B$6</f>
        <v>0</v>
      </c>
      <c r="C23" s="314">
        <f>B23</f>
        <v>0</v>
      </c>
      <c r="D23" s="315" t="s">
        <v>470</v>
      </c>
      <c r="E23" s="316" t="b">
        <f>$H$6</f>
        <v>0</v>
      </c>
      <c r="F23" s="317"/>
      <c r="G23" s="317"/>
      <c r="H23" s="317"/>
      <c r="I23" s="270" t="s">
        <v>510</v>
      </c>
      <c r="J23" s="314" t="s">
        <v>511</v>
      </c>
      <c r="K23" s="314" t="s">
        <v>512</v>
      </c>
      <c r="L23" s="314" t="s">
        <v>513</v>
      </c>
      <c r="M23" s="318"/>
      <c r="N23" s="314" t="s">
        <v>514</v>
      </c>
      <c r="O23" s="319" t="s">
        <v>515</v>
      </c>
      <c r="P23" s="320" t="s">
        <v>474</v>
      </c>
      <c r="Q23" s="320" t="s">
        <v>473</v>
      </c>
      <c r="R23" s="321" t="s">
        <v>483</v>
      </c>
      <c r="S23" s="264">
        <f>'Imp-Chin. Taipei chin.'!G31</f>
        <v>0</v>
      </c>
      <c r="T23" s="264">
        <f>'Imp-Chin. Taipei chin.'!H31</f>
        <v>0</v>
      </c>
      <c r="U23" s="264">
        <f>'Imp-Chin. Taipei chin.'!I31</f>
        <v>0</v>
      </c>
      <c r="V23" s="264">
        <f>'Imp-Chin. Taipei chin.'!J31</f>
        <v>0</v>
      </c>
      <c r="W23" s="264">
        <f>'Imp-Chin. Taipei chin.'!K31</f>
        <v>0</v>
      </c>
      <c r="X23" s="322">
        <f>'Imp-Chin. Taipei chin.'!G32/$X$21</f>
        <v>0</v>
      </c>
      <c r="Y23" s="323">
        <f>'Imp-Chin. Taipei chin.'!H32/$X$21</f>
        <v>0</v>
      </c>
      <c r="Z23" s="323">
        <f>'Imp-Chin. Taipei chin.'!I32/$X$21</f>
        <v>0</v>
      </c>
      <c r="AA23" s="323">
        <f>'Imp-Chin. Taipei chin.'!J32/$X$21</f>
        <v>0</v>
      </c>
      <c r="AB23" s="323">
        <f>'Imp-Chin. Taipei chin.'!K32/$X$21</f>
        <v>0</v>
      </c>
      <c r="AC23" s="314"/>
      <c r="AD23" s="314"/>
      <c r="AE23" s="314"/>
      <c r="AF23" s="314"/>
      <c r="AG23" s="314"/>
      <c r="AH23" s="314"/>
      <c r="AI23" s="314"/>
      <c r="AJ23" s="314"/>
      <c r="AK23" s="318"/>
      <c r="AL23" s="314"/>
      <c r="AM23" s="319"/>
      <c r="AN23" s="320"/>
      <c r="AO23" s="320"/>
    </row>
    <row r="24" spans="2:48" x14ac:dyDescent="0.25">
      <c r="B24" s="324">
        <f t="shared" ref="B24:B64" si="1">$B$6</f>
        <v>0</v>
      </c>
      <c r="C24" s="324">
        <f t="shared" ref="C24:C27" si="2">B24</f>
        <v>0</v>
      </c>
      <c r="D24" s="325" t="str">
        <f>D23</f>
        <v>2 - Importer</v>
      </c>
      <c r="E24" s="326" t="b">
        <f t="shared" ref="E24:E64" si="3">$H$6</f>
        <v>0</v>
      </c>
      <c r="F24" s="327"/>
      <c r="G24" s="327"/>
      <c r="H24" s="327"/>
      <c r="I24" s="286" t="s">
        <v>510</v>
      </c>
      <c r="J24" s="324" t="s">
        <v>511</v>
      </c>
      <c r="K24" s="324" t="str">
        <f>$K$23</f>
        <v>1 - Subject</v>
      </c>
      <c r="L24" s="324" t="str">
        <f>L23</f>
        <v>Chinese Taipei  |  Taipei chinois</v>
      </c>
      <c r="M24" s="328"/>
      <c r="N24" s="324" t="str">
        <f>N23</f>
        <v>Dumping and Subsidizing</v>
      </c>
      <c r="O24" s="329" t="s">
        <v>515</v>
      </c>
      <c r="P24" s="330" t="s">
        <v>474</v>
      </c>
      <c r="Q24" s="330" t="str">
        <f>Q23</f>
        <v>Discrete</v>
      </c>
      <c r="R24" s="331" t="s">
        <v>394</v>
      </c>
      <c r="S24">
        <f>'Imp-Chin. Taipei chin.'!G34</f>
        <v>0</v>
      </c>
      <c r="T24">
        <f>'Imp-Chin. Taipei chin.'!H34</f>
        <v>0</v>
      </c>
      <c r="U24">
        <f>'Imp-Chin. Taipei chin.'!I34</f>
        <v>0</v>
      </c>
      <c r="V24">
        <f>'Imp-Chin. Taipei chin.'!J34</f>
        <v>0</v>
      </c>
      <c r="W24">
        <f>'Imp-Chin. Taipei chin.'!K34</f>
        <v>0</v>
      </c>
      <c r="X24" s="332">
        <f>'Imp-Chin. Taipei chin.'!G35/$X$21</f>
        <v>0</v>
      </c>
      <c r="Y24" s="333">
        <f>'Imp-Chin. Taipei chin.'!H35/$X$21</f>
        <v>0</v>
      </c>
      <c r="Z24" s="333">
        <f>'Imp-Chin. Taipei chin.'!I35/$X$21</f>
        <v>0</v>
      </c>
      <c r="AA24" s="333">
        <f>'Imp-Chin. Taipei chin.'!J35/$X$21</f>
        <v>0</v>
      </c>
      <c r="AB24" s="333">
        <f>'Imp-Chin. Taipei chin.'!K35/$X$21</f>
        <v>0</v>
      </c>
      <c r="AC24" s="324"/>
      <c r="AD24" s="324"/>
      <c r="AE24" s="324"/>
      <c r="AF24" s="324"/>
      <c r="AG24" s="324"/>
      <c r="AH24" s="324"/>
      <c r="AI24" s="324"/>
      <c r="AJ24" s="324"/>
      <c r="AK24" s="328"/>
      <c r="AL24" s="324"/>
      <c r="AM24" s="329"/>
      <c r="AN24" s="330"/>
      <c r="AO24" s="330"/>
    </row>
    <row r="25" spans="2:48" x14ac:dyDescent="0.25">
      <c r="B25" s="324">
        <f t="shared" si="1"/>
        <v>0</v>
      </c>
      <c r="C25" s="324">
        <f t="shared" si="2"/>
        <v>0</v>
      </c>
      <c r="D25" s="325" t="str">
        <f t="shared" ref="D25:D28" si="4">D24</f>
        <v>2 - Importer</v>
      </c>
      <c r="E25" s="326" t="b">
        <f t="shared" si="3"/>
        <v>0</v>
      </c>
      <c r="F25" s="327"/>
      <c r="G25" s="327"/>
      <c r="H25" s="327"/>
      <c r="I25" s="286" t="s">
        <v>510</v>
      </c>
      <c r="J25" s="324" t="s">
        <v>511</v>
      </c>
      <c r="K25" s="324" t="str">
        <f t="shared" ref="K25:K28" si="5">$K$23</f>
        <v>1 - Subject</v>
      </c>
      <c r="L25" s="324" t="str">
        <f t="shared" ref="L25:L28" si="6">L24</f>
        <v>Chinese Taipei  |  Taipei chinois</v>
      </c>
      <c r="M25" s="328"/>
      <c r="N25" s="324" t="str">
        <f t="shared" ref="N25:N34" si="7">N24</f>
        <v>Dumping and Subsidizing</v>
      </c>
      <c r="O25" s="329" t="s">
        <v>516</v>
      </c>
      <c r="P25" s="334" t="str">
        <f>J13</f>
        <v>Distributors / Service centers  |  Distributeurs / Centre de services</v>
      </c>
      <c r="Q25" s="330" t="str">
        <f t="shared" ref="Q25:Q28" si="8">Q24</f>
        <v>Discrete</v>
      </c>
      <c r="R25" s="331" t="s">
        <v>483</v>
      </c>
      <c r="S25">
        <f>'Imp-Chin. Taipei chin.'!G42</f>
        <v>0</v>
      </c>
      <c r="T25">
        <f>'Imp-Chin. Taipei chin.'!H42</f>
        <v>0</v>
      </c>
      <c r="U25">
        <f>'Imp-Chin. Taipei chin.'!I42</f>
        <v>0</v>
      </c>
      <c r="V25">
        <f>'Imp-Chin. Taipei chin.'!J42</f>
        <v>0</v>
      </c>
      <c r="W25">
        <f>'Imp-Chin. Taipei chin.'!K42</f>
        <v>0</v>
      </c>
      <c r="X25" s="332">
        <f>'Imp-Chin. Taipei chin.'!G43/$X$21</f>
        <v>0</v>
      </c>
      <c r="Y25" s="333">
        <f>'Imp-Chin. Taipei chin.'!H43/$X$21</f>
        <v>0</v>
      </c>
      <c r="Z25" s="333">
        <f>'Imp-Chin. Taipei chin.'!I43/$X$21</f>
        <v>0</v>
      </c>
      <c r="AA25" s="333">
        <f>'Imp-Chin. Taipei chin.'!J43/$X$21</f>
        <v>0</v>
      </c>
      <c r="AB25" s="333">
        <f>'Imp-Chin. Taipei chin.'!K43/$X$21</f>
        <v>0</v>
      </c>
      <c r="AC25" s="324"/>
      <c r="AD25" s="324"/>
      <c r="AE25" s="324"/>
      <c r="AF25" s="324"/>
      <c r="AG25" s="324"/>
      <c r="AH25" s="324"/>
      <c r="AI25" s="324"/>
      <c r="AJ25" s="324"/>
      <c r="AK25" s="328"/>
      <c r="AL25" s="324"/>
      <c r="AM25" s="329"/>
      <c r="AN25" s="330"/>
      <c r="AO25" s="320"/>
    </row>
    <row r="26" spans="2:48" x14ac:dyDescent="0.25">
      <c r="B26" s="324">
        <f t="shared" si="1"/>
        <v>0</v>
      </c>
      <c r="C26" s="324">
        <f t="shared" si="2"/>
        <v>0</v>
      </c>
      <c r="D26" s="325" t="str">
        <f t="shared" si="4"/>
        <v>2 - Importer</v>
      </c>
      <c r="E26" s="326" t="b">
        <f t="shared" si="3"/>
        <v>0</v>
      </c>
      <c r="F26" s="327"/>
      <c r="G26" s="327"/>
      <c r="H26" s="327"/>
      <c r="I26" s="286" t="s">
        <v>510</v>
      </c>
      <c r="J26" s="324" t="s">
        <v>511</v>
      </c>
      <c r="K26" s="324" t="str">
        <f t="shared" si="5"/>
        <v>1 - Subject</v>
      </c>
      <c r="L26" s="324" t="str">
        <f t="shared" si="6"/>
        <v>Chinese Taipei  |  Taipei chinois</v>
      </c>
      <c r="M26" s="328"/>
      <c r="N26" s="324" t="str">
        <f t="shared" si="7"/>
        <v>Dumping and Subsidizing</v>
      </c>
      <c r="O26" s="329" t="s">
        <v>516</v>
      </c>
      <c r="P26" s="334" t="str">
        <f>P25</f>
        <v>Distributors / Service centers  |  Distributeurs / Centre de services</v>
      </c>
      <c r="Q26" s="330" t="str">
        <f t="shared" si="8"/>
        <v>Discrete</v>
      </c>
      <c r="R26" s="331" t="s">
        <v>394</v>
      </c>
      <c r="S26">
        <f>'Imp-Chin. Taipei chin.'!G49</f>
        <v>0</v>
      </c>
      <c r="T26">
        <f>'Imp-Chin. Taipei chin.'!H49</f>
        <v>0</v>
      </c>
      <c r="U26">
        <f>'Imp-Chin. Taipei chin.'!I49</f>
        <v>0</v>
      </c>
      <c r="V26">
        <f>'Imp-Chin. Taipei chin.'!J49</f>
        <v>0</v>
      </c>
      <c r="W26">
        <f>'Imp-Chin. Taipei chin.'!K49</f>
        <v>0</v>
      </c>
      <c r="X26" s="332">
        <f>'Imp-Chin. Taipei chin.'!G50/$X$21</f>
        <v>0</v>
      </c>
      <c r="Y26" s="333">
        <f>'Imp-Chin. Taipei chin.'!H50/$X$21</f>
        <v>0</v>
      </c>
      <c r="Z26" s="333">
        <f>'Imp-Chin. Taipei chin.'!I50/$X$21</f>
        <v>0</v>
      </c>
      <c r="AA26" s="333">
        <f>'Imp-Chin. Taipei chin.'!J50/$X$21</f>
        <v>0</v>
      </c>
      <c r="AB26" s="333">
        <f>'Imp-Chin. Taipei chin.'!K50/$X$21</f>
        <v>0</v>
      </c>
      <c r="AC26" s="324"/>
      <c r="AD26" s="324"/>
      <c r="AE26" s="324"/>
      <c r="AF26" s="324"/>
      <c r="AG26" s="324"/>
      <c r="AH26" s="324"/>
      <c r="AI26" s="324"/>
      <c r="AJ26" s="324"/>
      <c r="AK26" s="328"/>
      <c r="AL26" s="324"/>
      <c r="AM26" s="329"/>
      <c r="AN26" s="330"/>
      <c r="AO26" s="320"/>
    </row>
    <row r="27" spans="2:48" ht="13.5" customHeight="1" x14ac:dyDescent="0.25">
      <c r="B27" s="324">
        <f t="shared" si="1"/>
        <v>0</v>
      </c>
      <c r="C27" s="324">
        <f t="shared" si="2"/>
        <v>0</v>
      </c>
      <c r="D27" s="325" t="str">
        <f t="shared" si="4"/>
        <v>2 - Importer</v>
      </c>
      <c r="E27" s="326" t="b">
        <f t="shared" si="3"/>
        <v>0</v>
      </c>
      <c r="F27" s="327"/>
      <c r="G27" s="327"/>
      <c r="H27" s="327"/>
      <c r="I27" s="286" t="s">
        <v>510</v>
      </c>
      <c r="J27" s="324" t="s">
        <v>511</v>
      </c>
      <c r="K27" s="324" t="str">
        <f t="shared" si="5"/>
        <v>1 - Subject</v>
      </c>
      <c r="L27" s="324" t="str">
        <f t="shared" si="6"/>
        <v>Chinese Taipei  |  Taipei chinois</v>
      </c>
      <c r="M27" s="328"/>
      <c r="N27" s="324" t="str">
        <f>N26</f>
        <v>Dumping and Subsidizing</v>
      </c>
      <c r="O27" s="329" t="s">
        <v>516</v>
      </c>
      <c r="P27" s="334" t="str">
        <f>J14</f>
        <v>End users  |  Utilisateurs finals</v>
      </c>
      <c r="Q27" s="330" t="str">
        <f t="shared" si="8"/>
        <v>Discrete</v>
      </c>
      <c r="R27" s="331" t="s">
        <v>483</v>
      </c>
      <c r="S27">
        <f>'Imp-Chin. Taipei chin.'!G45</f>
        <v>0</v>
      </c>
      <c r="T27">
        <f>'Imp-Chin. Taipei chin.'!H45</f>
        <v>0</v>
      </c>
      <c r="U27">
        <f>'Imp-Chin. Taipei chin.'!I45</f>
        <v>0</v>
      </c>
      <c r="V27">
        <f>'Imp-Chin. Taipei chin.'!J45</f>
        <v>0</v>
      </c>
      <c r="W27">
        <f>'Imp-Chin. Taipei chin.'!K45</f>
        <v>0</v>
      </c>
      <c r="X27" s="332">
        <f>'Imp-Chin. Taipei chin.'!G46/$X$21</f>
        <v>0</v>
      </c>
      <c r="Y27" s="333">
        <f>'Imp-Chin. Taipei chin.'!H46/$X$21</f>
        <v>0</v>
      </c>
      <c r="Z27" s="333">
        <f>'Imp-Chin. Taipei chin.'!I46/$X$21</f>
        <v>0</v>
      </c>
      <c r="AA27" s="333">
        <f>'Imp-Chin. Taipei chin.'!J46/$X$21</f>
        <v>0</v>
      </c>
      <c r="AB27" s="333">
        <f>'Imp-Chin. Taipei chin.'!K46/$X$21</f>
        <v>0</v>
      </c>
      <c r="AC27" s="324"/>
      <c r="AD27" s="324"/>
      <c r="AE27" s="324"/>
      <c r="AF27" s="324"/>
      <c r="AG27" s="324"/>
      <c r="AH27" s="324"/>
      <c r="AI27" s="324"/>
      <c r="AJ27" s="324"/>
      <c r="AK27" s="328"/>
      <c r="AL27" s="324"/>
      <c r="AM27" s="329"/>
      <c r="AN27" s="330"/>
      <c r="AO27" s="320"/>
    </row>
    <row r="28" spans="2:48" ht="13.5" customHeight="1" x14ac:dyDescent="0.25">
      <c r="B28" s="324">
        <f t="shared" si="1"/>
        <v>0</v>
      </c>
      <c r="C28" s="324">
        <f>B28</f>
        <v>0</v>
      </c>
      <c r="D28" s="325" t="str">
        <f t="shared" si="4"/>
        <v>2 - Importer</v>
      </c>
      <c r="E28" s="326" t="b">
        <f t="shared" si="3"/>
        <v>0</v>
      </c>
      <c r="F28" s="327"/>
      <c r="G28" s="327"/>
      <c r="H28" s="327"/>
      <c r="I28" s="286" t="s">
        <v>510</v>
      </c>
      <c r="J28" s="324" t="s">
        <v>511</v>
      </c>
      <c r="K28" s="324" t="str">
        <f t="shared" si="5"/>
        <v>1 - Subject</v>
      </c>
      <c r="L28" s="324" t="str">
        <f t="shared" si="6"/>
        <v>Chinese Taipei  |  Taipei chinois</v>
      </c>
      <c r="M28" s="328"/>
      <c r="N28" s="324" t="str">
        <f t="shared" si="7"/>
        <v>Dumping and Subsidizing</v>
      </c>
      <c r="O28" s="329" t="s">
        <v>516</v>
      </c>
      <c r="P28" s="334" t="str">
        <f>P27</f>
        <v>End users  |  Utilisateurs finals</v>
      </c>
      <c r="Q28" s="330" t="str">
        <f t="shared" si="8"/>
        <v>Discrete</v>
      </c>
      <c r="R28" s="331" t="s">
        <v>394</v>
      </c>
      <c r="S28">
        <f>'Imp-Chin. Taipei chin.'!G52</f>
        <v>0</v>
      </c>
      <c r="T28">
        <f>'Imp-Chin. Taipei chin.'!H52</f>
        <v>0</v>
      </c>
      <c r="U28">
        <f>'Imp-Chin. Taipei chin.'!I52</f>
        <v>0</v>
      </c>
      <c r="V28">
        <f>'Imp-Chin. Taipei chin.'!J52</f>
        <v>0</v>
      </c>
      <c r="W28">
        <f>'Imp-Chin. Taipei chin.'!K52</f>
        <v>0</v>
      </c>
      <c r="X28" s="332">
        <f>'Imp-Chin. Taipei chin.'!G53/$X$21</f>
        <v>0</v>
      </c>
      <c r="Y28" s="333">
        <f>'Imp-Chin. Taipei chin.'!H53/$X$21</f>
        <v>0</v>
      </c>
      <c r="Z28" s="333">
        <f>'Imp-Chin. Taipei chin.'!I53/$X$21</f>
        <v>0</v>
      </c>
      <c r="AA28" s="333">
        <f>'Imp-Chin. Taipei chin.'!J53/$X$21</f>
        <v>0</v>
      </c>
      <c r="AB28" s="333">
        <f>'Imp-Chin. Taipei chin.'!K53/$X$21</f>
        <v>0</v>
      </c>
      <c r="AC28" s="324"/>
      <c r="AD28" s="324"/>
      <c r="AE28" s="324"/>
      <c r="AF28" s="324"/>
      <c r="AG28" s="324"/>
      <c r="AH28" s="324"/>
      <c r="AI28" s="324"/>
      <c r="AJ28" s="324"/>
      <c r="AK28" s="328"/>
      <c r="AL28" s="324"/>
      <c r="AM28" s="329"/>
      <c r="AN28" s="330"/>
      <c r="AO28" s="320"/>
    </row>
    <row r="29" spans="2:48" s="264" customFormat="1" x14ac:dyDescent="0.25">
      <c r="B29" s="314">
        <f t="shared" si="1"/>
        <v>0</v>
      </c>
      <c r="C29" s="314">
        <f>B29</f>
        <v>0</v>
      </c>
      <c r="D29" s="315" t="s">
        <v>470</v>
      </c>
      <c r="E29" s="316" t="b">
        <f t="shared" si="3"/>
        <v>0</v>
      </c>
      <c r="F29" s="317"/>
      <c r="G29" s="317"/>
      <c r="H29" s="317"/>
      <c r="I29" s="335" t="s">
        <v>517</v>
      </c>
      <c r="J29" s="314" t="s">
        <v>511</v>
      </c>
      <c r="K29" s="270" t="s">
        <v>518</v>
      </c>
      <c r="L29" s="270" t="s">
        <v>519</v>
      </c>
      <c r="M29" s="318"/>
      <c r="N29" s="314" t="str">
        <f t="shared" si="7"/>
        <v>Dumping and Subsidizing</v>
      </c>
      <c r="O29" s="319" t="s">
        <v>515</v>
      </c>
      <c r="P29" s="320" t="s">
        <v>474</v>
      </c>
      <c r="Q29" s="320" t="s">
        <v>473</v>
      </c>
      <c r="R29" s="321" t="s">
        <v>483</v>
      </c>
      <c r="S29" s="264">
        <f>'Imp-Germany|Allemagne'!G31</f>
        <v>0</v>
      </c>
      <c r="T29" s="264">
        <f>'Imp-Germany|Allemagne'!H31</f>
        <v>0</v>
      </c>
      <c r="U29" s="264">
        <f>'Imp-Germany|Allemagne'!I31</f>
        <v>0</v>
      </c>
      <c r="V29" s="264">
        <f>'Imp-Germany|Allemagne'!J31</f>
        <v>0</v>
      </c>
      <c r="W29" s="264">
        <f>'Imp-Germany|Allemagne'!K31</f>
        <v>0</v>
      </c>
      <c r="X29" s="336">
        <f>'Imp-Germany|Allemagne'!G32/$X$21</f>
        <v>0</v>
      </c>
      <c r="Y29" s="337">
        <f>'Imp-Germany|Allemagne'!H32/$X$21</f>
        <v>0</v>
      </c>
      <c r="Z29" s="337">
        <f>'Imp-Germany|Allemagne'!I32/$X$21</f>
        <v>0</v>
      </c>
      <c r="AA29" s="337">
        <f>'Imp-Germany|Allemagne'!J32/$X$21</f>
        <v>0</v>
      </c>
      <c r="AB29" s="337">
        <f>'Imp-Germany|Allemagne'!K32/$X$21</f>
        <v>0</v>
      </c>
      <c r="AC29" s="314"/>
      <c r="AD29" s="314"/>
      <c r="AE29" s="314"/>
      <c r="AF29" s="314"/>
      <c r="AG29" s="314"/>
      <c r="AH29" s="314"/>
      <c r="AI29" s="314"/>
      <c r="AJ29" s="314"/>
      <c r="AK29" s="318"/>
      <c r="AL29" s="314"/>
      <c r="AM29" s="319"/>
      <c r="AN29" s="320"/>
      <c r="AO29" s="320"/>
    </row>
    <row r="30" spans="2:48" x14ac:dyDescent="0.25">
      <c r="B30" s="324">
        <f t="shared" si="1"/>
        <v>0</v>
      </c>
      <c r="C30" s="324">
        <f t="shared" ref="C30:C64" si="9">B30</f>
        <v>0</v>
      </c>
      <c r="D30" s="324" t="str">
        <f t="shared" ref="D30" si="10">D29</f>
        <v>2 - Importer</v>
      </c>
      <c r="E30" s="326" t="b">
        <f t="shared" si="3"/>
        <v>0</v>
      </c>
      <c r="F30" s="327"/>
      <c r="G30" s="327"/>
      <c r="H30" s="327"/>
      <c r="I30" s="338" t="s">
        <v>517</v>
      </c>
      <c r="J30" s="324" t="s">
        <v>511</v>
      </c>
      <c r="K30" s="286" t="s">
        <v>518</v>
      </c>
      <c r="L30" s="286" t="s">
        <v>519</v>
      </c>
      <c r="M30" s="328"/>
      <c r="N30" s="324" t="str">
        <f t="shared" si="7"/>
        <v>Dumping and Subsidizing</v>
      </c>
      <c r="O30" s="329" t="s">
        <v>515</v>
      </c>
      <c r="P30" s="330" t="s">
        <v>474</v>
      </c>
      <c r="Q30" s="330" t="str">
        <f>Q29</f>
        <v>Discrete</v>
      </c>
      <c r="R30" s="331" t="s">
        <v>394</v>
      </c>
      <c r="S30">
        <f>'Imp-Germany|Allemagne'!G34</f>
        <v>0</v>
      </c>
      <c r="T30">
        <f>'Imp-Germany|Allemagne'!H34</f>
        <v>0</v>
      </c>
      <c r="U30">
        <f>'Imp-Germany|Allemagne'!I34</f>
        <v>0</v>
      </c>
      <c r="V30">
        <f>'Imp-Germany|Allemagne'!J34</f>
        <v>0</v>
      </c>
      <c r="W30">
        <f>'Imp-Germany|Allemagne'!K34</f>
        <v>0</v>
      </c>
      <c r="X30" s="332">
        <f>'Imp-Germany|Allemagne'!G35/$X$21</f>
        <v>0</v>
      </c>
      <c r="Y30" s="333">
        <f>'Imp-Germany|Allemagne'!H35/$X$21</f>
        <v>0</v>
      </c>
      <c r="Z30" s="333">
        <f>'Imp-Germany|Allemagne'!I35/$X$21</f>
        <v>0</v>
      </c>
      <c r="AA30" s="333">
        <f>'Imp-Germany|Allemagne'!J35/$X$21</f>
        <v>0</v>
      </c>
      <c r="AB30" s="333">
        <f>'Imp-Germany|Allemagne'!K35/$X$21</f>
        <v>0</v>
      </c>
      <c r="AC30" s="324"/>
      <c r="AD30" s="324"/>
      <c r="AE30" s="324"/>
      <c r="AF30" s="324"/>
      <c r="AG30" s="324"/>
      <c r="AH30" s="324"/>
      <c r="AI30" s="324"/>
      <c r="AJ30" s="324"/>
      <c r="AK30" s="328"/>
      <c r="AL30" s="324"/>
      <c r="AM30" s="329"/>
      <c r="AN30" s="330"/>
      <c r="AO30" s="320"/>
    </row>
    <row r="31" spans="2:48" x14ac:dyDescent="0.25">
      <c r="B31" s="324">
        <f t="shared" si="1"/>
        <v>0</v>
      </c>
      <c r="C31" s="324">
        <f t="shared" si="9"/>
        <v>0</v>
      </c>
      <c r="D31" s="324" t="str">
        <f>D30</f>
        <v>2 - Importer</v>
      </c>
      <c r="E31" s="326" t="b">
        <f t="shared" si="3"/>
        <v>0</v>
      </c>
      <c r="F31" s="327"/>
      <c r="G31" s="327"/>
      <c r="H31" s="327"/>
      <c r="I31" s="338" t="s">
        <v>517</v>
      </c>
      <c r="J31" s="324" t="s">
        <v>511</v>
      </c>
      <c r="K31" s="286" t="str">
        <f>K30</f>
        <v>2 - Subject</v>
      </c>
      <c r="L31" s="286" t="s">
        <v>519</v>
      </c>
      <c r="M31" s="328"/>
      <c r="N31" s="324" t="str">
        <f t="shared" si="7"/>
        <v>Dumping and Subsidizing</v>
      </c>
      <c r="O31" s="329" t="s">
        <v>516</v>
      </c>
      <c r="P31" s="334" t="s">
        <v>481</v>
      </c>
      <c r="Q31" s="330" t="str">
        <f t="shared" ref="Q31:Q34" si="11">Q30</f>
        <v>Discrete</v>
      </c>
      <c r="R31" s="331" t="s">
        <v>483</v>
      </c>
      <c r="S31">
        <f>'Imp-Germany|Allemagne'!G42</f>
        <v>0</v>
      </c>
      <c r="T31">
        <f>'Imp-Germany|Allemagne'!H42</f>
        <v>0</v>
      </c>
      <c r="U31">
        <f>'Imp-Germany|Allemagne'!I42</f>
        <v>0</v>
      </c>
      <c r="V31">
        <f>'Imp-Germany|Allemagne'!J42</f>
        <v>0</v>
      </c>
      <c r="W31">
        <f>'Imp-Germany|Allemagne'!K42</f>
        <v>0</v>
      </c>
      <c r="X31" s="332">
        <f>'Imp-Germany|Allemagne'!G43/$X$21</f>
        <v>0</v>
      </c>
      <c r="Y31" s="333">
        <f>'Imp-Germany|Allemagne'!H43/$X$21</f>
        <v>0</v>
      </c>
      <c r="Z31" s="333">
        <f>'Imp-Germany|Allemagne'!I43/$X$21</f>
        <v>0</v>
      </c>
      <c r="AA31" s="333">
        <f>'Imp-Germany|Allemagne'!J43/$X$21</f>
        <v>0</v>
      </c>
      <c r="AB31" s="333">
        <f>'Imp-Germany|Allemagne'!K43/$X$21</f>
        <v>0</v>
      </c>
      <c r="AC31" s="324"/>
      <c r="AD31" s="324"/>
      <c r="AE31" s="324"/>
      <c r="AF31" s="324"/>
      <c r="AG31" s="324"/>
      <c r="AH31" s="324"/>
      <c r="AI31" s="324"/>
      <c r="AJ31" s="324"/>
      <c r="AK31" s="328"/>
      <c r="AL31" s="324"/>
      <c r="AM31" s="329"/>
      <c r="AN31" s="330"/>
      <c r="AO31" s="320"/>
    </row>
    <row r="32" spans="2:48" s="264" customFormat="1" x14ac:dyDescent="0.25">
      <c r="B32" s="324">
        <f t="shared" si="1"/>
        <v>0</v>
      </c>
      <c r="C32" s="324">
        <f t="shared" si="9"/>
        <v>0</v>
      </c>
      <c r="D32" s="324" t="s">
        <v>470</v>
      </c>
      <c r="E32" s="326" t="b">
        <f t="shared" si="3"/>
        <v>0</v>
      </c>
      <c r="F32" s="317"/>
      <c r="G32" s="317"/>
      <c r="H32" s="317"/>
      <c r="I32" s="338" t="s">
        <v>517</v>
      </c>
      <c r="J32" s="324" t="s">
        <v>511</v>
      </c>
      <c r="K32" s="286" t="str">
        <f t="shared" ref="K32:K34" si="12">K31</f>
        <v>2 - Subject</v>
      </c>
      <c r="L32" s="286" t="s">
        <v>519</v>
      </c>
      <c r="M32" s="339"/>
      <c r="N32" s="324" t="str">
        <f t="shared" si="7"/>
        <v>Dumping and Subsidizing</v>
      </c>
      <c r="O32" s="329" t="s">
        <v>516</v>
      </c>
      <c r="P32" s="334" t="s">
        <v>481</v>
      </c>
      <c r="Q32" s="330" t="str">
        <f t="shared" si="11"/>
        <v>Discrete</v>
      </c>
      <c r="R32" s="331" t="s">
        <v>394</v>
      </c>
      <c r="S32">
        <f>'Imp-Germany|Allemagne'!G49</f>
        <v>0</v>
      </c>
      <c r="T32">
        <f>'Imp-Germany|Allemagne'!H49</f>
        <v>0</v>
      </c>
      <c r="U32">
        <f>'Imp-Germany|Allemagne'!I49</f>
        <v>0</v>
      </c>
      <c r="V32">
        <f>'Imp-Germany|Allemagne'!J49</f>
        <v>0</v>
      </c>
      <c r="W32">
        <f>'Imp-Germany|Allemagne'!K49</f>
        <v>0</v>
      </c>
      <c r="X32" s="332">
        <f>'Imp-Germany|Allemagne'!G50/$X$21</f>
        <v>0</v>
      </c>
      <c r="Y32" s="333">
        <f>'Imp-Germany|Allemagne'!H50/$X$21</f>
        <v>0</v>
      </c>
      <c r="Z32" s="333">
        <f>'Imp-Germany|Allemagne'!I50/$X$21</f>
        <v>0</v>
      </c>
      <c r="AA32" s="333">
        <f>'Imp-Germany|Allemagne'!J50/$X$21</f>
        <v>0</v>
      </c>
      <c r="AB32" s="333">
        <f>'Imp-Germany|Allemagne'!K50/$X$21</f>
        <v>0</v>
      </c>
      <c r="AC32" s="314"/>
      <c r="AD32" s="314"/>
      <c r="AE32" s="314"/>
      <c r="AF32" s="314"/>
      <c r="AG32" s="314"/>
      <c r="AH32" s="314"/>
      <c r="AI32" s="314"/>
      <c r="AJ32" s="340"/>
      <c r="AK32" s="339"/>
      <c r="AL32" s="314"/>
      <c r="AM32" s="319"/>
      <c r="AN32" s="314"/>
      <c r="AO32" s="320"/>
    </row>
    <row r="33" spans="2:41" x14ac:dyDescent="0.25">
      <c r="B33" s="324">
        <f t="shared" si="1"/>
        <v>0</v>
      </c>
      <c r="C33" s="324">
        <f t="shared" si="9"/>
        <v>0</v>
      </c>
      <c r="D33" s="324" t="str">
        <f t="shared" ref="D33:D64" si="13">D32</f>
        <v>2 - Importer</v>
      </c>
      <c r="E33" s="326" t="b">
        <f t="shared" si="3"/>
        <v>0</v>
      </c>
      <c r="F33" s="327"/>
      <c r="G33" s="327"/>
      <c r="H33" s="327"/>
      <c r="I33" s="338" t="s">
        <v>517</v>
      </c>
      <c r="J33" s="324" t="s">
        <v>511</v>
      </c>
      <c r="K33" s="286" t="str">
        <f t="shared" si="12"/>
        <v>2 - Subject</v>
      </c>
      <c r="L33" s="286" t="s">
        <v>519</v>
      </c>
      <c r="M33" s="341"/>
      <c r="N33" s="324" t="str">
        <f t="shared" si="7"/>
        <v>Dumping and Subsidizing</v>
      </c>
      <c r="O33" s="329" t="s">
        <v>516</v>
      </c>
      <c r="P33" s="334" t="s">
        <v>482</v>
      </c>
      <c r="Q33" s="330" t="str">
        <f t="shared" si="11"/>
        <v>Discrete</v>
      </c>
      <c r="R33" s="331" t="s">
        <v>483</v>
      </c>
      <c r="S33">
        <f>'Imp-Germany|Allemagne'!G45</f>
        <v>0</v>
      </c>
      <c r="T33">
        <f>'Imp-Germany|Allemagne'!H45</f>
        <v>0</v>
      </c>
      <c r="U33">
        <f>'Imp-Germany|Allemagne'!I45</f>
        <v>0</v>
      </c>
      <c r="V33">
        <f>'Imp-Germany|Allemagne'!J45</f>
        <v>0</v>
      </c>
      <c r="W33">
        <f>'Imp-Germany|Allemagne'!K45</f>
        <v>0</v>
      </c>
      <c r="X33" s="332">
        <f>'Imp-Germany|Allemagne'!G46/$X$21</f>
        <v>0</v>
      </c>
      <c r="Y33" s="333">
        <f>'Imp-Germany|Allemagne'!H46/$X$21</f>
        <v>0</v>
      </c>
      <c r="Z33" s="333">
        <f>'Imp-Germany|Allemagne'!I46/$X$21</f>
        <v>0</v>
      </c>
      <c r="AA33" s="333">
        <f>'Imp-Germany|Allemagne'!J46/$X$21</f>
        <v>0</v>
      </c>
      <c r="AB33" s="333">
        <f>'Imp-Germany|Allemagne'!K46/$X$21</f>
        <v>0</v>
      </c>
      <c r="AC33" s="324"/>
      <c r="AD33" s="324"/>
      <c r="AE33" s="324"/>
      <c r="AF33" s="324"/>
      <c r="AG33" s="324"/>
      <c r="AH33" s="324"/>
      <c r="AI33" s="324"/>
      <c r="AJ33" s="342"/>
      <c r="AK33" s="341"/>
      <c r="AL33" s="324"/>
      <c r="AM33" s="329"/>
      <c r="AN33" s="324"/>
      <c r="AO33" s="320"/>
    </row>
    <row r="34" spans="2:41" x14ac:dyDescent="0.25">
      <c r="B34" s="324">
        <f t="shared" si="1"/>
        <v>0</v>
      </c>
      <c r="C34" s="324">
        <f t="shared" si="9"/>
        <v>0</v>
      </c>
      <c r="D34" s="324" t="str">
        <f t="shared" si="13"/>
        <v>2 - Importer</v>
      </c>
      <c r="E34" s="326" t="b">
        <f t="shared" si="3"/>
        <v>0</v>
      </c>
      <c r="F34" s="327"/>
      <c r="G34" s="327"/>
      <c r="H34" s="327"/>
      <c r="I34" s="338" t="s">
        <v>517</v>
      </c>
      <c r="J34" s="324" t="s">
        <v>511</v>
      </c>
      <c r="K34" s="286" t="str">
        <f t="shared" si="12"/>
        <v>2 - Subject</v>
      </c>
      <c r="L34" s="286" t="s">
        <v>519</v>
      </c>
      <c r="M34" s="341"/>
      <c r="N34" s="324" t="str">
        <f t="shared" si="7"/>
        <v>Dumping and Subsidizing</v>
      </c>
      <c r="O34" s="329" t="s">
        <v>516</v>
      </c>
      <c r="P34" s="334" t="s">
        <v>482</v>
      </c>
      <c r="Q34" s="330" t="str">
        <f t="shared" si="11"/>
        <v>Discrete</v>
      </c>
      <c r="R34" s="331" t="s">
        <v>394</v>
      </c>
      <c r="S34">
        <f>'Imp-Germany|Allemagne'!G52</f>
        <v>0</v>
      </c>
      <c r="T34">
        <f>'Imp-Germany|Allemagne'!H52</f>
        <v>0</v>
      </c>
      <c r="U34">
        <f>'Imp-Germany|Allemagne'!I52</f>
        <v>0</v>
      </c>
      <c r="V34">
        <f>'Imp-Germany|Allemagne'!J52</f>
        <v>0</v>
      </c>
      <c r="W34">
        <f>'Imp-Germany|Allemagne'!K52</f>
        <v>0</v>
      </c>
      <c r="X34" s="332">
        <f>'Imp-Germany|Allemagne'!G53/$X$21</f>
        <v>0</v>
      </c>
      <c r="Y34" s="333">
        <f>'Imp-Germany|Allemagne'!H53/$X$21</f>
        <v>0</v>
      </c>
      <c r="Z34" s="333">
        <f>'Imp-Germany|Allemagne'!I53/$X$21</f>
        <v>0</v>
      </c>
      <c r="AA34" s="333">
        <f>'Imp-Germany|Allemagne'!J53/$X$21</f>
        <v>0</v>
      </c>
      <c r="AB34" s="333">
        <f>'Imp-Germany|Allemagne'!K53/$X$21</f>
        <v>0</v>
      </c>
      <c r="AC34" s="324"/>
      <c r="AD34" s="324"/>
      <c r="AE34" s="324"/>
      <c r="AF34" s="324"/>
      <c r="AG34" s="324"/>
      <c r="AH34" s="324"/>
      <c r="AI34" s="324"/>
      <c r="AJ34" s="342"/>
      <c r="AK34" s="341"/>
      <c r="AL34" s="324"/>
      <c r="AM34" s="329"/>
      <c r="AN34" s="324"/>
      <c r="AO34" s="320"/>
    </row>
    <row r="35" spans="2:41" s="264" customFormat="1" x14ac:dyDescent="0.25">
      <c r="B35" s="314">
        <f t="shared" si="1"/>
        <v>0</v>
      </c>
      <c r="C35" s="314">
        <f t="shared" si="9"/>
        <v>0</v>
      </c>
      <c r="D35" s="314" t="str">
        <f t="shared" si="13"/>
        <v>2 - Importer</v>
      </c>
      <c r="E35" s="316" t="b">
        <f t="shared" si="3"/>
        <v>0</v>
      </c>
      <c r="F35" s="317"/>
      <c r="G35" s="317"/>
      <c r="H35" s="317"/>
      <c r="I35" s="270" t="s">
        <v>520</v>
      </c>
      <c r="J35" s="335" t="s">
        <v>521</v>
      </c>
      <c r="K35" s="335" t="s">
        <v>522</v>
      </c>
      <c r="L35" s="335" t="s">
        <v>523</v>
      </c>
      <c r="M35" s="339"/>
      <c r="N35" s="335" t="s">
        <v>524</v>
      </c>
      <c r="O35" s="319" t="s">
        <v>515</v>
      </c>
      <c r="P35" s="320" t="s">
        <v>474</v>
      </c>
      <c r="Q35" s="320" t="s">
        <v>473</v>
      </c>
      <c r="R35" s="321" t="s">
        <v>483</v>
      </c>
      <c r="S35" s="264">
        <f>'Imp-South Korea|Corée Sud'!G31</f>
        <v>0</v>
      </c>
      <c r="T35" s="264">
        <f>'Imp-South Korea|Corée Sud'!H31</f>
        <v>0</v>
      </c>
      <c r="U35" s="264">
        <f>'Imp-South Korea|Corée Sud'!I31</f>
        <v>0</v>
      </c>
      <c r="V35" s="264">
        <f>'Imp-South Korea|Corée Sud'!J31</f>
        <v>0</v>
      </c>
      <c r="W35" s="264">
        <f>'Imp-South Korea|Corée Sud'!K31</f>
        <v>0</v>
      </c>
      <c r="X35" s="336">
        <f>'Imp-South Korea|Corée Sud'!G32/$X$21</f>
        <v>0</v>
      </c>
      <c r="Y35" s="337">
        <f>'Imp-South Korea|Corée Sud'!H32/$X$21</f>
        <v>0</v>
      </c>
      <c r="Z35" s="337">
        <f>'Imp-South Korea|Corée Sud'!I32/$X$21</f>
        <v>0</v>
      </c>
      <c r="AA35" s="337">
        <f>'Imp-South Korea|Corée Sud'!J32/$X$21</f>
        <v>0</v>
      </c>
      <c r="AB35" s="337">
        <f>'Imp-South Korea|Corée Sud'!K32/$X$21</f>
        <v>0</v>
      </c>
      <c r="AC35" s="314"/>
      <c r="AD35" s="314"/>
      <c r="AE35" s="314"/>
      <c r="AF35" s="314"/>
      <c r="AG35" s="314"/>
      <c r="AH35" s="314"/>
      <c r="AI35" s="314"/>
      <c r="AJ35" s="340"/>
      <c r="AK35" s="339"/>
      <c r="AL35" s="314"/>
      <c r="AM35" s="319"/>
      <c r="AN35" s="314"/>
      <c r="AO35" s="320"/>
    </row>
    <row r="36" spans="2:41" x14ac:dyDescent="0.25">
      <c r="B36" s="324">
        <f t="shared" si="1"/>
        <v>0</v>
      </c>
      <c r="C36" s="324">
        <f t="shared" si="9"/>
        <v>0</v>
      </c>
      <c r="D36" s="324" t="str">
        <f t="shared" si="13"/>
        <v>2 - Importer</v>
      </c>
      <c r="E36" s="326" t="b">
        <f t="shared" si="3"/>
        <v>0</v>
      </c>
      <c r="F36" s="327"/>
      <c r="G36" s="327"/>
      <c r="H36" s="327"/>
      <c r="I36" s="286" t="s">
        <v>520</v>
      </c>
      <c r="J36" s="338" t="s">
        <v>521</v>
      </c>
      <c r="K36" s="338" t="s">
        <v>522</v>
      </c>
      <c r="L36" s="338" t="s">
        <v>523</v>
      </c>
      <c r="M36" s="341"/>
      <c r="N36" s="338" t="s">
        <v>524</v>
      </c>
      <c r="O36" s="329" t="s">
        <v>515</v>
      </c>
      <c r="P36" s="330" t="s">
        <v>474</v>
      </c>
      <c r="Q36" s="330" t="s">
        <v>473</v>
      </c>
      <c r="R36" s="331" t="s">
        <v>394</v>
      </c>
      <c r="S36">
        <f>'Imp-South Korea|Corée Sud'!G34</f>
        <v>0</v>
      </c>
      <c r="T36">
        <f>'Imp-South Korea|Corée Sud'!H34</f>
        <v>0</v>
      </c>
      <c r="U36">
        <f>'Imp-South Korea|Corée Sud'!I34</f>
        <v>0</v>
      </c>
      <c r="V36">
        <f>'Imp-South Korea|Corée Sud'!J34</f>
        <v>0</v>
      </c>
      <c r="W36">
        <f>'Imp-South Korea|Corée Sud'!K34</f>
        <v>0</v>
      </c>
      <c r="X36" s="332">
        <f>'Imp-South Korea|Corée Sud'!G35/$X$21</f>
        <v>0</v>
      </c>
      <c r="Y36" s="333">
        <f>'Imp-South Korea|Corée Sud'!H35/$X$21</f>
        <v>0</v>
      </c>
      <c r="Z36" s="333">
        <f>'Imp-South Korea|Corée Sud'!I35/$X$21</f>
        <v>0</v>
      </c>
      <c r="AA36" s="333">
        <f>'Imp-South Korea|Corée Sud'!J35/$X$21</f>
        <v>0</v>
      </c>
      <c r="AB36" s="333">
        <f>'Imp-South Korea|Corée Sud'!K35/$X$21</f>
        <v>0</v>
      </c>
      <c r="AC36" s="324"/>
      <c r="AD36" s="324"/>
      <c r="AE36" s="324"/>
      <c r="AF36" s="324"/>
      <c r="AG36" s="324"/>
      <c r="AH36" s="324"/>
      <c r="AI36" s="324"/>
      <c r="AJ36" s="342"/>
      <c r="AK36" s="341"/>
      <c r="AL36" s="324"/>
      <c r="AM36" s="329"/>
      <c r="AN36" s="324"/>
      <c r="AO36" s="320"/>
    </row>
    <row r="37" spans="2:41" x14ac:dyDescent="0.25">
      <c r="B37" s="324">
        <f t="shared" si="1"/>
        <v>0</v>
      </c>
      <c r="C37" s="324">
        <f t="shared" si="9"/>
        <v>0</v>
      </c>
      <c r="D37" s="324" t="str">
        <f t="shared" si="13"/>
        <v>2 - Importer</v>
      </c>
      <c r="E37" s="326" t="b">
        <f t="shared" si="3"/>
        <v>0</v>
      </c>
      <c r="F37" s="327"/>
      <c r="G37" s="327"/>
      <c r="H37" s="327"/>
      <c r="I37" s="286" t="s">
        <v>520</v>
      </c>
      <c r="J37" s="338" t="s">
        <v>521</v>
      </c>
      <c r="K37" s="338" t="s">
        <v>522</v>
      </c>
      <c r="L37" s="338" t="s">
        <v>523</v>
      </c>
      <c r="M37" s="341"/>
      <c r="N37" s="338" t="s">
        <v>524</v>
      </c>
      <c r="O37" s="329" t="s">
        <v>516</v>
      </c>
      <c r="P37" s="334" t="s">
        <v>481</v>
      </c>
      <c r="Q37" s="330" t="s">
        <v>473</v>
      </c>
      <c r="R37" s="331" t="s">
        <v>483</v>
      </c>
      <c r="S37">
        <f>'Imp-South Korea|Corée Sud'!G42</f>
        <v>0</v>
      </c>
      <c r="T37">
        <f>'Imp-South Korea|Corée Sud'!H42</f>
        <v>0</v>
      </c>
      <c r="U37">
        <f>'Imp-South Korea|Corée Sud'!I42</f>
        <v>0</v>
      </c>
      <c r="V37">
        <f>'Imp-South Korea|Corée Sud'!J42</f>
        <v>0</v>
      </c>
      <c r="W37">
        <f>'Imp-South Korea|Corée Sud'!K42</f>
        <v>0</v>
      </c>
      <c r="X37" s="332">
        <f>'Imp-South Korea|Corée Sud'!G43/$X$21</f>
        <v>0</v>
      </c>
      <c r="Y37" s="333">
        <f>'Imp-South Korea|Corée Sud'!H43/$X$21</f>
        <v>0</v>
      </c>
      <c r="Z37" s="333">
        <f>'Imp-South Korea|Corée Sud'!I43/$X$21</f>
        <v>0</v>
      </c>
      <c r="AA37" s="333">
        <f>'Imp-South Korea|Corée Sud'!J43/$X$21</f>
        <v>0</v>
      </c>
      <c r="AB37" s="333">
        <f>'Imp-South Korea|Corée Sud'!K43/$X$21</f>
        <v>0</v>
      </c>
      <c r="AC37" s="324"/>
      <c r="AD37" s="324"/>
      <c r="AE37" s="324"/>
      <c r="AF37" s="324"/>
      <c r="AG37" s="324"/>
      <c r="AH37" s="324"/>
      <c r="AI37" s="324"/>
      <c r="AJ37" s="342"/>
      <c r="AK37" s="341"/>
      <c r="AL37" s="324"/>
      <c r="AM37" s="329"/>
      <c r="AN37" s="324"/>
      <c r="AO37" s="320"/>
    </row>
    <row r="38" spans="2:41" x14ac:dyDescent="0.25">
      <c r="B38" s="324">
        <f t="shared" si="1"/>
        <v>0</v>
      </c>
      <c r="C38" s="324">
        <f t="shared" si="9"/>
        <v>0</v>
      </c>
      <c r="D38" s="324" t="str">
        <f t="shared" si="13"/>
        <v>2 - Importer</v>
      </c>
      <c r="E38" s="326" t="b">
        <f t="shared" si="3"/>
        <v>0</v>
      </c>
      <c r="F38" s="327"/>
      <c r="G38" s="327"/>
      <c r="H38" s="327"/>
      <c r="I38" s="286" t="s">
        <v>520</v>
      </c>
      <c r="J38" s="338" t="s">
        <v>521</v>
      </c>
      <c r="K38" s="338" t="s">
        <v>522</v>
      </c>
      <c r="L38" s="338" t="s">
        <v>523</v>
      </c>
      <c r="M38" s="341"/>
      <c r="N38" s="338" t="s">
        <v>524</v>
      </c>
      <c r="O38" s="329" t="s">
        <v>516</v>
      </c>
      <c r="P38" s="334" t="s">
        <v>481</v>
      </c>
      <c r="Q38" s="330" t="s">
        <v>473</v>
      </c>
      <c r="R38" s="331" t="s">
        <v>394</v>
      </c>
      <c r="S38">
        <f>'Imp-South Korea|Corée Sud'!G49</f>
        <v>0</v>
      </c>
      <c r="T38">
        <f>'Imp-South Korea|Corée Sud'!H49</f>
        <v>0</v>
      </c>
      <c r="U38">
        <f>'Imp-South Korea|Corée Sud'!I49</f>
        <v>0</v>
      </c>
      <c r="V38">
        <f>'Imp-South Korea|Corée Sud'!J49</f>
        <v>0</v>
      </c>
      <c r="W38">
        <f>'Imp-South Korea|Corée Sud'!K49</f>
        <v>0</v>
      </c>
      <c r="X38" s="332">
        <f>'Imp-South Korea|Corée Sud'!G50/$X$21</f>
        <v>0</v>
      </c>
      <c r="Y38" s="333">
        <f>'Imp-South Korea|Corée Sud'!H50/$X$21</f>
        <v>0</v>
      </c>
      <c r="Z38" s="333">
        <f>'Imp-South Korea|Corée Sud'!I50/$X$21</f>
        <v>0</v>
      </c>
      <c r="AA38" s="333">
        <f>'Imp-South Korea|Corée Sud'!J50/$X$21</f>
        <v>0</v>
      </c>
      <c r="AB38" s="333">
        <f>'Imp-South Korea|Corée Sud'!K50/$X$21</f>
        <v>0</v>
      </c>
      <c r="AC38" s="324"/>
      <c r="AD38" s="324"/>
      <c r="AE38" s="324"/>
      <c r="AF38" s="324"/>
      <c r="AG38" s="324"/>
      <c r="AH38" s="324"/>
      <c r="AI38" s="324"/>
      <c r="AJ38" s="342"/>
      <c r="AK38" s="341"/>
      <c r="AL38" s="324"/>
      <c r="AM38" s="329"/>
      <c r="AN38" s="324"/>
      <c r="AO38" s="320"/>
    </row>
    <row r="39" spans="2:41" x14ac:dyDescent="0.25">
      <c r="B39" s="324">
        <f t="shared" si="1"/>
        <v>0</v>
      </c>
      <c r="C39" s="324">
        <f t="shared" si="9"/>
        <v>0</v>
      </c>
      <c r="D39" s="324" t="str">
        <f t="shared" si="13"/>
        <v>2 - Importer</v>
      </c>
      <c r="E39" s="326" t="b">
        <f t="shared" si="3"/>
        <v>0</v>
      </c>
      <c r="F39" s="327"/>
      <c r="G39" s="327"/>
      <c r="H39" s="327"/>
      <c r="I39" s="286" t="s">
        <v>520</v>
      </c>
      <c r="J39" s="338" t="s">
        <v>521</v>
      </c>
      <c r="K39" s="338" t="s">
        <v>522</v>
      </c>
      <c r="L39" s="338" t="s">
        <v>523</v>
      </c>
      <c r="M39" s="341"/>
      <c r="N39" s="338" t="s">
        <v>524</v>
      </c>
      <c r="O39" s="329" t="s">
        <v>516</v>
      </c>
      <c r="P39" s="334" t="s">
        <v>482</v>
      </c>
      <c r="Q39" s="330" t="s">
        <v>473</v>
      </c>
      <c r="R39" s="331" t="s">
        <v>483</v>
      </c>
      <c r="S39">
        <f>'Imp-South Korea|Corée Sud'!G45</f>
        <v>0</v>
      </c>
      <c r="T39">
        <f>'Imp-South Korea|Corée Sud'!H45</f>
        <v>0</v>
      </c>
      <c r="U39">
        <f>'Imp-South Korea|Corée Sud'!I45</f>
        <v>0</v>
      </c>
      <c r="V39">
        <f>'Imp-South Korea|Corée Sud'!J45</f>
        <v>0</v>
      </c>
      <c r="W39">
        <f>'Imp-South Korea|Corée Sud'!K45</f>
        <v>0</v>
      </c>
      <c r="X39" s="332">
        <f>'Imp-South Korea|Corée Sud'!G46/$X$21</f>
        <v>0</v>
      </c>
      <c r="Y39" s="333">
        <f>'Imp-South Korea|Corée Sud'!H46/$X$21</f>
        <v>0</v>
      </c>
      <c r="Z39" s="333">
        <f>'Imp-South Korea|Corée Sud'!I46/$X$21</f>
        <v>0</v>
      </c>
      <c r="AA39" s="333">
        <f>'Imp-South Korea|Corée Sud'!J46/$X$21</f>
        <v>0</v>
      </c>
      <c r="AB39" s="333">
        <f>'Imp-South Korea|Corée Sud'!K46/$X$21</f>
        <v>0</v>
      </c>
      <c r="AC39" s="324"/>
      <c r="AD39" s="324"/>
      <c r="AE39" s="324"/>
      <c r="AF39" s="324"/>
      <c r="AG39" s="324"/>
      <c r="AH39" s="324"/>
      <c r="AI39" s="324"/>
      <c r="AJ39" s="342"/>
      <c r="AK39" s="341"/>
      <c r="AL39" s="324"/>
      <c r="AM39" s="329"/>
      <c r="AN39" s="324"/>
      <c r="AO39" s="320"/>
    </row>
    <row r="40" spans="2:41" x14ac:dyDescent="0.25">
      <c r="B40" s="324">
        <f t="shared" si="1"/>
        <v>0</v>
      </c>
      <c r="C40" s="324">
        <f t="shared" si="9"/>
        <v>0</v>
      </c>
      <c r="D40" s="324" t="str">
        <f t="shared" si="13"/>
        <v>2 - Importer</v>
      </c>
      <c r="E40" s="326" t="b">
        <f t="shared" si="3"/>
        <v>0</v>
      </c>
      <c r="F40" s="327"/>
      <c r="G40" s="327"/>
      <c r="H40" s="327"/>
      <c r="I40" s="286" t="s">
        <v>520</v>
      </c>
      <c r="J40" s="338" t="s">
        <v>521</v>
      </c>
      <c r="K40" s="338" t="s">
        <v>522</v>
      </c>
      <c r="L40" s="338" t="s">
        <v>523</v>
      </c>
      <c r="M40" s="341"/>
      <c r="N40" s="338" t="s">
        <v>524</v>
      </c>
      <c r="O40" s="329" t="s">
        <v>516</v>
      </c>
      <c r="P40" s="334" t="s">
        <v>482</v>
      </c>
      <c r="Q40" s="330" t="s">
        <v>473</v>
      </c>
      <c r="R40" s="331" t="s">
        <v>394</v>
      </c>
      <c r="S40">
        <f>'Imp-South Korea|Corée Sud'!G52</f>
        <v>0</v>
      </c>
      <c r="T40">
        <f>'Imp-South Korea|Corée Sud'!H52</f>
        <v>0</v>
      </c>
      <c r="U40">
        <f>'Imp-South Korea|Corée Sud'!I52</f>
        <v>0</v>
      </c>
      <c r="V40">
        <f>'Imp-South Korea|Corée Sud'!J52</f>
        <v>0</v>
      </c>
      <c r="W40">
        <f>'Imp-South Korea|Corée Sud'!K52</f>
        <v>0</v>
      </c>
      <c r="X40" s="332">
        <f>'Imp-South Korea|Corée Sud'!G53/$X$21</f>
        <v>0</v>
      </c>
      <c r="Y40" s="333">
        <f>'Imp-South Korea|Corée Sud'!H53/$X$21</f>
        <v>0</v>
      </c>
      <c r="Z40" s="333">
        <f>'Imp-South Korea|Corée Sud'!I53/$X$21</f>
        <v>0</v>
      </c>
      <c r="AA40" s="333">
        <f>'Imp-South Korea|Corée Sud'!J53/$X$21</f>
        <v>0</v>
      </c>
      <c r="AB40" s="333">
        <f>'Imp-South Korea|Corée Sud'!K53/$X$21</f>
        <v>0</v>
      </c>
      <c r="AC40" s="324"/>
      <c r="AD40" s="324"/>
      <c r="AE40" s="324"/>
      <c r="AF40" s="324"/>
      <c r="AG40" s="324"/>
      <c r="AH40" s="324"/>
      <c r="AI40" s="324"/>
      <c r="AJ40" s="342"/>
      <c r="AK40" s="341"/>
      <c r="AL40" s="324"/>
      <c r="AM40" s="329"/>
      <c r="AN40" s="324"/>
      <c r="AO40" s="320"/>
    </row>
    <row r="41" spans="2:41" s="264" customFormat="1" x14ac:dyDescent="0.25">
      <c r="B41" s="314">
        <f t="shared" si="1"/>
        <v>0</v>
      </c>
      <c r="C41" s="314">
        <f t="shared" si="9"/>
        <v>0</v>
      </c>
      <c r="D41" s="314" t="str">
        <f t="shared" si="13"/>
        <v>2 - Importer</v>
      </c>
      <c r="E41" s="316" t="b">
        <f t="shared" si="3"/>
        <v>0</v>
      </c>
      <c r="F41" s="317"/>
      <c r="G41" s="317"/>
      <c r="H41" s="317"/>
      <c r="I41" s="335" t="s">
        <v>525</v>
      </c>
      <c r="J41" s="335" t="s">
        <v>521</v>
      </c>
      <c r="K41" s="270" t="s">
        <v>526</v>
      </c>
      <c r="L41" s="270" t="s">
        <v>419</v>
      </c>
      <c r="M41" s="339"/>
      <c r="N41" s="335" t="s">
        <v>524</v>
      </c>
      <c r="O41" s="319" t="s">
        <v>515</v>
      </c>
      <c r="P41" s="320" t="s">
        <v>474</v>
      </c>
      <c r="Q41" s="320" t="s">
        <v>473</v>
      </c>
      <c r="R41" s="321" t="s">
        <v>483</v>
      </c>
      <c r="S41" s="264">
        <f>'Imp-France'!G31</f>
        <v>0</v>
      </c>
      <c r="T41" s="264">
        <f>'Imp-France'!H31</f>
        <v>0</v>
      </c>
      <c r="U41" s="264">
        <f>'Imp-France'!I31</f>
        <v>0</v>
      </c>
      <c r="V41" s="264">
        <f>'Imp-France'!J31</f>
        <v>0</v>
      </c>
      <c r="W41" s="264">
        <f>'Imp-France'!K31</f>
        <v>0</v>
      </c>
      <c r="X41" s="336">
        <f>'Imp-France'!G32/$X$21</f>
        <v>0</v>
      </c>
      <c r="Y41" s="337">
        <f>'Imp-France'!H32/$X$21</f>
        <v>0</v>
      </c>
      <c r="Z41" s="337">
        <f>'Imp-France'!I32/$X$21</f>
        <v>0</v>
      </c>
      <c r="AA41" s="337">
        <f>'Imp-France'!J32/$X$21</f>
        <v>0</v>
      </c>
      <c r="AB41" s="337">
        <f>'Imp-France'!K32/$X$21</f>
        <v>0</v>
      </c>
      <c r="AC41" s="314"/>
      <c r="AD41" s="314"/>
      <c r="AE41" s="314"/>
      <c r="AF41" s="314"/>
      <c r="AG41" s="314"/>
      <c r="AH41" s="314"/>
      <c r="AI41" s="314"/>
      <c r="AJ41" s="340"/>
      <c r="AK41" s="339"/>
      <c r="AL41" s="314"/>
      <c r="AM41" s="319"/>
      <c r="AN41" s="314"/>
      <c r="AO41" s="320"/>
    </row>
    <row r="42" spans="2:41" x14ac:dyDescent="0.25">
      <c r="B42" s="324">
        <f t="shared" si="1"/>
        <v>0</v>
      </c>
      <c r="C42" s="324">
        <f t="shared" si="9"/>
        <v>0</v>
      </c>
      <c r="D42" s="324" t="str">
        <f t="shared" si="13"/>
        <v>2 - Importer</v>
      </c>
      <c r="E42" s="326" t="b">
        <f t="shared" si="3"/>
        <v>0</v>
      </c>
      <c r="F42" s="327"/>
      <c r="G42" s="327"/>
      <c r="H42" s="327"/>
      <c r="I42" s="338" t="s">
        <v>525</v>
      </c>
      <c r="J42" s="338" t="s">
        <v>521</v>
      </c>
      <c r="K42" s="286" t="s">
        <v>526</v>
      </c>
      <c r="L42" s="286" t="s">
        <v>419</v>
      </c>
      <c r="M42" s="341"/>
      <c r="N42" s="338" t="s">
        <v>524</v>
      </c>
      <c r="O42" s="329" t="s">
        <v>515</v>
      </c>
      <c r="P42" s="330" t="s">
        <v>474</v>
      </c>
      <c r="Q42" s="330" t="s">
        <v>473</v>
      </c>
      <c r="R42" s="331" t="s">
        <v>394</v>
      </c>
      <c r="S42">
        <f>'Imp-France'!G34</f>
        <v>0</v>
      </c>
      <c r="T42">
        <f>'Imp-France'!H34</f>
        <v>0</v>
      </c>
      <c r="U42">
        <f>'Imp-France'!I34</f>
        <v>0</v>
      </c>
      <c r="V42">
        <f>'Imp-France'!J34</f>
        <v>0</v>
      </c>
      <c r="W42">
        <f>'Imp-France'!K34</f>
        <v>0</v>
      </c>
      <c r="X42" s="332">
        <f>'Imp-France'!G35/$X$21</f>
        <v>0</v>
      </c>
      <c r="Y42" s="333">
        <f>'Imp-France'!H35/$X$21</f>
        <v>0</v>
      </c>
      <c r="Z42" s="333">
        <f>'Imp-France'!I35/$X$21</f>
        <v>0</v>
      </c>
      <c r="AA42" s="333">
        <f>'Imp-France'!J35/$X$21</f>
        <v>0</v>
      </c>
      <c r="AB42" s="333">
        <f>'Imp-France'!K35/$X$21</f>
        <v>0</v>
      </c>
      <c r="AC42" s="324"/>
      <c r="AD42" s="324"/>
      <c r="AE42" s="324"/>
      <c r="AF42" s="324"/>
      <c r="AG42" s="324"/>
      <c r="AH42" s="324"/>
      <c r="AI42" s="324"/>
      <c r="AJ42" s="342"/>
      <c r="AK42" s="341"/>
      <c r="AL42" s="324"/>
      <c r="AM42" s="329"/>
      <c r="AN42" s="324"/>
      <c r="AO42" s="320"/>
    </row>
    <row r="43" spans="2:41" x14ac:dyDescent="0.25">
      <c r="B43" s="324">
        <f t="shared" si="1"/>
        <v>0</v>
      </c>
      <c r="C43" s="324">
        <f t="shared" si="9"/>
        <v>0</v>
      </c>
      <c r="D43" s="324" t="str">
        <f t="shared" si="13"/>
        <v>2 - Importer</v>
      </c>
      <c r="E43" s="326" t="b">
        <f t="shared" si="3"/>
        <v>0</v>
      </c>
      <c r="F43" s="327"/>
      <c r="G43" s="327"/>
      <c r="H43" s="327"/>
      <c r="I43" s="338" t="s">
        <v>525</v>
      </c>
      <c r="J43" s="338" t="s">
        <v>521</v>
      </c>
      <c r="K43" s="286" t="s">
        <v>526</v>
      </c>
      <c r="L43" s="286" t="s">
        <v>419</v>
      </c>
      <c r="M43" s="341"/>
      <c r="N43" s="338" t="s">
        <v>524</v>
      </c>
      <c r="O43" s="329" t="s">
        <v>516</v>
      </c>
      <c r="P43" s="334" t="s">
        <v>481</v>
      </c>
      <c r="Q43" s="330" t="s">
        <v>473</v>
      </c>
      <c r="R43" s="331" t="s">
        <v>483</v>
      </c>
      <c r="S43">
        <f>'Imp-France'!G42</f>
        <v>0</v>
      </c>
      <c r="T43">
        <f>'Imp-France'!H42</f>
        <v>0</v>
      </c>
      <c r="U43">
        <f>'Imp-France'!I42</f>
        <v>0</v>
      </c>
      <c r="V43">
        <f>'Imp-France'!J42</f>
        <v>0</v>
      </c>
      <c r="W43">
        <f>'Imp-France'!K42</f>
        <v>0</v>
      </c>
      <c r="X43" s="332">
        <f>'Imp-France'!G43/$X$21</f>
        <v>0</v>
      </c>
      <c r="Y43" s="333">
        <f>'Imp-France'!H43/$X$21</f>
        <v>0</v>
      </c>
      <c r="Z43" s="333">
        <f>'Imp-France'!I43/$X$21</f>
        <v>0</v>
      </c>
      <c r="AA43" s="333">
        <f>'Imp-France'!J43/$X$21</f>
        <v>0</v>
      </c>
      <c r="AB43" s="333">
        <f>'Imp-France'!K43/$X$21</f>
        <v>0</v>
      </c>
      <c r="AC43" s="324"/>
      <c r="AD43" s="324"/>
      <c r="AE43" s="324"/>
      <c r="AF43" s="324"/>
      <c r="AG43" s="324"/>
      <c r="AH43" s="324"/>
      <c r="AI43" s="324"/>
      <c r="AJ43" s="342"/>
      <c r="AK43" s="341"/>
      <c r="AL43" s="324"/>
      <c r="AM43" s="329"/>
      <c r="AN43" s="324"/>
      <c r="AO43" s="320"/>
    </row>
    <row r="44" spans="2:41" x14ac:dyDescent="0.25">
      <c r="B44" s="324">
        <f t="shared" si="1"/>
        <v>0</v>
      </c>
      <c r="C44" s="324">
        <f t="shared" si="9"/>
        <v>0</v>
      </c>
      <c r="D44" s="324" t="str">
        <f t="shared" si="13"/>
        <v>2 - Importer</v>
      </c>
      <c r="E44" s="326" t="b">
        <f t="shared" si="3"/>
        <v>0</v>
      </c>
      <c r="F44" s="327"/>
      <c r="G44" s="327"/>
      <c r="H44" s="327"/>
      <c r="I44" s="338" t="s">
        <v>525</v>
      </c>
      <c r="J44" s="338" t="s">
        <v>521</v>
      </c>
      <c r="K44" s="286" t="s">
        <v>526</v>
      </c>
      <c r="L44" s="286" t="s">
        <v>419</v>
      </c>
      <c r="M44" s="341"/>
      <c r="N44" s="338" t="s">
        <v>524</v>
      </c>
      <c r="O44" s="329" t="s">
        <v>516</v>
      </c>
      <c r="P44" s="334" t="s">
        <v>481</v>
      </c>
      <c r="Q44" s="330" t="s">
        <v>473</v>
      </c>
      <c r="R44" s="331" t="s">
        <v>394</v>
      </c>
      <c r="S44">
        <f>'Imp-France'!G49</f>
        <v>0</v>
      </c>
      <c r="T44">
        <f>'Imp-France'!H49</f>
        <v>0</v>
      </c>
      <c r="U44">
        <f>'Imp-France'!I49</f>
        <v>0</v>
      </c>
      <c r="V44">
        <f>'Imp-France'!J49</f>
        <v>0</v>
      </c>
      <c r="W44">
        <f>'Imp-France'!K49</f>
        <v>0</v>
      </c>
      <c r="X44" s="332">
        <f>'Imp-France'!G50/$X$21</f>
        <v>0</v>
      </c>
      <c r="Y44" s="333">
        <f>'Imp-France'!H50/$X$21</f>
        <v>0</v>
      </c>
      <c r="Z44" s="333">
        <f>'Imp-France'!I50/$X$21</f>
        <v>0</v>
      </c>
      <c r="AA44" s="333">
        <f>'Imp-France'!J50/$X$21</f>
        <v>0</v>
      </c>
      <c r="AB44" s="333">
        <f>'Imp-France'!K50/$X$21</f>
        <v>0</v>
      </c>
      <c r="AC44" s="324"/>
      <c r="AD44" s="324"/>
      <c r="AE44" s="324"/>
      <c r="AF44" s="324"/>
      <c r="AG44" s="324"/>
      <c r="AH44" s="324"/>
      <c r="AI44" s="324"/>
      <c r="AJ44" s="342"/>
      <c r="AK44" s="341"/>
      <c r="AL44" s="324"/>
      <c r="AM44" s="329"/>
      <c r="AN44" s="324"/>
      <c r="AO44" s="320"/>
    </row>
    <row r="45" spans="2:41" x14ac:dyDescent="0.25">
      <c r="B45" s="324">
        <f t="shared" si="1"/>
        <v>0</v>
      </c>
      <c r="C45" s="324">
        <f t="shared" si="9"/>
        <v>0</v>
      </c>
      <c r="D45" s="324" t="str">
        <f t="shared" si="13"/>
        <v>2 - Importer</v>
      </c>
      <c r="E45" s="326" t="b">
        <f t="shared" si="3"/>
        <v>0</v>
      </c>
      <c r="F45" s="327"/>
      <c r="G45" s="327"/>
      <c r="H45" s="327"/>
      <c r="I45" s="338" t="s">
        <v>525</v>
      </c>
      <c r="J45" s="338" t="s">
        <v>521</v>
      </c>
      <c r="K45" s="286" t="s">
        <v>526</v>
      </c>
      <c r="L45" s="286" t="s">
        <v>419</v>
      </c>
      <c r="M45" s="341"/>
      <c r="N45" s="338" t="s">
        <v>524</v>
      </c>
      <c r="O45" s="329" t="s">
        <v>516</v>
      </c>
      <c r="P45" s="334" t="s">
        <v>482</v>
      </c>
      <c r="Q45" s="330" t="s">
        <v>473</v>
      </c>
      <c r="R45" s="331" t="s">
        <v>483</v>
      </c>
      <c r="S45">
        <f>'Imp-France'!G45</f>
        <v>0</v>
      </c>
      <c r="T45">
        <f>'Imp-France'!H45</f>
        <v>0</v>
      </c>
      <c r="U45">
        <f>'Imp-France'!I45</f>
        <v>0</v>
      </c>
      <c r="V45">
        <f>'Imp-France'!J45</f>
        <v>0</v>
      </c>
      <c r="W45">
        <f>'Imp-France'!K45</f>
        <v>0</v>
      </c>
      <c r="X45" s="332">
        <f>'Imp-France'!G46/$X$21</f>
        <v>0</v>
      </c>
      <c r="Y45" s="333">
        <f>'Imp-France'!H46/$X$21</f>
        <v>0</v>
      </c>
      <c r="Z45" s="333">
        <f>'Imp-France'!I46/$X$21</f>
        <v>0</v>
      </c>
      <c r="AA45" s="333">
        <f>'Imp-France'!J46/$X$21</f>
        <v>0</v>
      </c>
      <c r="AB45" s="333">
        <f>'Imp-France'!K46/$X$21</f>
        <v>0</v>
      </c>
      <c r="AC45" s="324"/>
      <c r="AD45" s="324"/>
      <c r="AE45" s="324"/>
      <c r="AF45" s="324"/>
      <c r="AG45" s="324"/>
      <c r="AH45" s="324"/>
      <c r="AI45" s="324"/>
      <c r="AJ45" s="342"/>
      <c r="AK45" s="341"/>
      <c r="AL45" s="324"/>
      <c r="AM45" s="329"/>
      <c r="AN45" s="324"/>
      <c r="AO45" s="320"/>
    </row>
    <row r="46" spans="2:41" x14ac:dyDescent="0.25">
      <c r="B46" s="324">
        <f t="shared" si="1"/>
        <v>0</v>
      </c>
      <c r="C46" s="324">
        <f t="shared" si="9"/>
        <v>0</v>
      </c>
      <c r="D46" s="324" t="str">
        <f t="shared" si="13"/>
        <v>2 - Importer</v>
      </c>
      <c r="E46" s="326" t="b">
        <f t="shared" si="3"/>
        <v>0</v>
      </c>
      <c r="F46" s="327"/>
      <c r="G46" s="327"/>
      <c r="H46" s="327"/>
      <c r="I46" s="338" t="s">
        <v>525</v>
      </c>
      <c r="J46" s="338" t="s">
        <v>521</v>
      </c>
      <c r="K46" s="286" t="s">
        <v>526</v>
      </c>
      <c r="L46" s="286" t="s">
        <v>419</v>
      </c>
      <c r="M46" s="341"/>
      <c r="N46" s="338" t="s">
        <v>524</v>
      </c>
      <c r="O46" s="329" t="s">
        <v>516</v>
      </c>
      <c r="P46" s="334" t="s">
        <v>482</v>
      </c>
      <c r="Q46" s="330" t="s">
        <v>473</v>
      </c>
      <c r="R46" s="331" t="s">
        <v>394</v>
      </c>
      <c r="S46">
        <f>'Imp-France'!G52</f>
        <v>0</v>
      </c>
      <c r="T46">
        <f>'Imp-France'!H52</f>
        <v>0</v>
      </c>
      <c r="U46">
        <f>'Imp-France'!I52</f>
        <v>0</v>
      </c>
      <c r="V46">
        <f>'Imp-France'!J52</f>
        <v>0</v>
      </c>
      <c r="W46">
        <f>'Imp-France'!K52</f>
        <v>0</v>
      </c>
      <c r="X46" s="332">
        <f>'Imp-France'!G53/$X$21</f>
        <v>0</v>
      </c>
      <c r="Y46" s="333">
        <f>'Imp-France'!H53/$X$21</f>
        <v>0</v>
      </c>
      <c r="Z46" s="333">
        <f>'Imp-France'!I53/$X$21</f>
        <v>0</v>
      </c>
      <c r="AA46" s="333">
        <f>'Imp-France'!J53/$X$21</f>
        <v>0</v>
      </c>
      <c r="AB46" s="333">
        <f>'Imp-France'!K53/$X$21</f>
        <v>0</v>
      </c>
      <c r="AC46" s="324"/>
      <c r="AD46" s="324"/>
      <c r="AE46" s="324"/>
      <c r="AF46" s="324"/>
      <c r="AG46" s="324"/>
      <c r="AH46" s="324"/>
      <c r="AI46" s="324"/>
      <c r="AJ46" s="342"/>
      <c r="AK46" s="341"/>
      <c r="AL46" s="324"/>
      <c r="AM46" s="329"/>
      <c r="AN46" s="324"/>
      <c r="AO46" s="320"/>
    </row>
    <row r="47" spans="2:41" s="264" customFormat="1" x14ac:dyDescent="0.25">
      <c r="B47" s="314">
        <f t="shared" si="1"/>
        <v>0</v>
      </c>
      <c r="C47" s="314">
        <f t="shared" si="9"/>
        <v>0</v>
      </c>
      <c r="D47" s="314" t="str">
        <f t="shared" si="13"/>
        <v>2 - Importer</v>
      </c>
      <c r="E47" s="316" t="b">
        <f t="shared" si="3"/>
        <v>0</v>
      </c>
      <c r="F47" s="317"/>
      <c r="G47" s="317"/>
      <c r="H47" s="317"/>
      <c r="I47" s="270" t="s">
        <v>527</v>
      </c>
      <c r="J47" s="335" t="s">
        <v>521</v>
      </c>
      <c r="K47" s="335" t="s">
        <v>528</v>
      </c>
      <c r="L47" s="335" t="s">
        <v>420</v>
      </c>
      <c r="M47" s="339"/>
      <c r="N47" s="335" t="s">
        <v>524</v>
      </c>
      <c r="O47" s="319" t="s">
        <v>515</v>
      </c>
      <c r="P47" s="320" t="s">
        <v>474</v>
      </c>
      <c r="Q47" s="320" t="s">
        <v>473</v>
      </c>
      <c r="R47" s="321" t="s">
        <v>483</v>
      </c>
      <c r="S47" s="264">
        <f>'Imp-Türkiye'!G31</f>
        <v>0</v>
      </c>
      <c r="T47" s="264">
        <f>'Imp-Türkiye'!H31</f>
        <v>0</v>
      </c>
      <c r="U47" s="264">
        <f>'Imp-Türkiye'!I31</f>
        <v>0</v>
      </c>
      <c r="V47" s="264">
        <f>'Imp-Türkiye'!J31</f>
        <v>0</v>
      </c>
      <c r="W47" s="264">
        <f>'Imp-Türkiye'!K31</f>
        <v>0</v>
      </c>
      <c r="X47" s="336">
        <f>'Imp-Türkiye'!G32/$X$21</f>
        <v>0</v>
      </c>
      <c r="Y47" s="337">
        <f>'Imp-Türkiye'!H32/$X$21</f>
        <v>0</v>
      </c>
      <c r="Z47" s="337">
        <f>'Imp-Türkiye'!I32/$X$21</f>
        <v>0</v>
      </c>
      <c r="AA47" s="337">
        <f>'Imp-Türkiye'!J32/$X$21</f>
        <v>0</v>
      </c>
      <c r="AB47" s="337">
        <f>'Imp-Türkiye'!K32/$X$21</f>
        <v>0</v>
      </c>
      <c r="AC47" s="314"/>
      <c r="AD47" s="314"/>
      <c r="AE47" s="314"/>
      <c r="AF47" s="314"/>
      <c r="AG47" s="314"/>
      <c r="AH47" s="314"/>
      <c r="AI47" s="314"/>
      <c r="AJ47" s="340"/>
      <c r="AK47" s="339"/>
      <c r="AL47" s="314"/>
      <c r="AM47" s="319"/>
      <c r="AN47" s="314"/>
      <c r="AO47" s="320"/>
    </row>
    <row r="48" spans="2:41" x14ac:dyDescent="0.25">
      <c r="B48" s="324">
        <f t="shared" si="1"/>
        <v>0</v>
      </c>
      <c r="C48" s="324">
        <f t="shared" si="9"/>
        <v>0</v>
      </c>
      <c r="D48" s="324" t="str">
        <f t="shared" si="13"/>
        <v>2 - Importer</v>
      </c>
      <c r="E48" s="326" t="b">
        <f t="shared" si="3"/>
        <v>0</v>
      </c>
      <c r="F48" s="327"/>
      <c r="G48" s="327"/>
      <c r="H48" s="327"/>
      <c r="I48" s="286" t="s">
        <v>527</v>
      </c>
      <c r="J48" s="338" t="s">
        <v>521</v>
      </c>
      <c r="K48" s="338" t="s">
        <v>528</v>
      </c>
      <c r="L48" s="338" t="s">
        <v>420</v>
      </c>
      <c r="M48" s="341"/>
      <c r="N48" s="338" t="s">
        <v>524</v>
      </c>
      <c r="O48" s="329" t="s">
        <v>515</v>
      </c>
      <c r="P48" s="330" t="s">
        <v>474</v>
      </c>
      <c r="Q48" s="330" t="s">
        <v>473</v>
      </c>
      <c r="R48" s="331" t="s">
        <v>394</v>
      </c>
      <c r="S48">
        <f>'Imp-Türkiye'!G34</f>
        <v>0</v>
      </c>
      <c r="T48">
        <f>'Imp-Türkiye'!H34</f>
        <v>0</v>
      </c>
      <c r="U48">
        <f>'Imp-Türkiye'!I34</f>
        <v>0</v>
      </c>
      <c r="V48">
        <f>'Imp-Türkiye'!J34</f>
        <v>0</v>
      </c>
      <c r="W48">
        <f>'Imp-Türkiye'!K34</f>
        <v>0</v>
      </c>
      <c r="X48" s="332">
        <f>'Imp-Türkiye'!G35/$X$21</f>
        <v>0</v>
      </c>
      <c r="Y48" s="333">
        <f>'Imp-Türkiye'!H35/$X$21</f>
        <v>0</v>
      </c>
      <c r="Z48" s="333">
        <f>'Imp-Türkiye'!I35/$X$21</f>
        <v>0</v>
      </c>
      <c r="AA48" s="333">
        <f>'Imp-Türkiye'!J35/$X$21</f>
        <v>0</v>
      </c>
      <c r="AB48" s="333">
        <f>'Imp-Türkiye'!K35/$X$21</f>
        <v>0</v>
      </c>
      <c r="AC48" s="324"/>
      <c r="AD48" s="324"/>
      <c r="AE48" s="324"/>
      <c r="AF48" s="324"/>
      <c r="AG48" s="324"/>
      <c r="AH48" s="324"/>
      <c r="AI48" s="324"/>
      <c r="AJ48" s="342"/>
      <c r="AK48" s="341"/>
      <c r="AL48" s="324"/>
      <c r="AM48" s="329"/>
      <c r="AN48" s="324"/>
      <c r="AO48" s="320"/>
    </row>
    <row r="49" spans="2:41" x14ac:dyDescent="0.25">
      <c r="B49" s="324">
        <f t="shared" si="1"/>
        <v>0</v>
      </c>
      <c r="C49" s="324">
        <f t="shared" si="9"/>
        <v>0</v>
      </c>
      <c r="D49" s="324" t="str">
        <f t="shared" si="13"/>
        <v>2 - Importer</v>
      </c>
      <c r="E49" s="326" t="b">
        <f t="shared" si="3"/>
        <v>0</v>
      </c>
      <c r="F49" s="327"/>
      <c r="G49" s="327"/>
      <c r="H49" s="327"/>
      <c r="I49" s="286" t="s">
        <v>527</v>
      </c>
      <c r="J49" s="338" t="s">
        <v>521</v>
      </c>
      <c r="K49" s="338" t="s">
        <v>528</v>
      </c>
      <c r="L49" s="338" t="s">
        <v>420</v>
      </c>
      <c r="M49" s="341"/>
      <c r="N49" s="338" t="s">
        <v>524</v>
      </c>
      <c r="O49" s="329" t="s">
        <v>516</v>
      </c>
      <c r="P49" s="334" t="s">
        <v>481</v>
      </c>
      <c r="Q49" s="330" t="s">
        <v>473</v>
      </c>
      <c r="R49" s="331" t="s">
        <v>483</v>
      </c>
      <c r="S49">
        <f>'Imp-Türkiye'!G42</f>
        <v>0</v>
      </c>
      <c r="T49">
        <f>'Imp-Türkiye'!H42</f>
        <v>0</v>
      </c>
      <c r="U49">
        <f>'Imp-Türkiye'!I42</f>
        <v>0</v>
      </c>
      <c r="V49">
        <f>'Imp-Türkiye'!J42</f>
        <v>0</v>
      </c>
      <c r="W49">
        <f>'Imp-Türkiye'!K42</f>
        <v>0</v>
      </c>
      <c r="X49" s="332">
        <f>'Imp-Türkiye'!G43/$X$21</f>
        <v>0</v>
      </c>
      <c r="Y49" s="333">
        <f>'Imp-Türkiye'!H43/$X$21</f>
        <v>0</v>
      </c>
      <c r="Z49" s="333">
        <f>'Imp-Türkiye'!I43/$X$21</f>
        <v>0</v>
      </c>
      <c r="AA49" s="333">
        <f>'Imp-Türkiye'!J43/$X$21</f>
        <v>0</v>
      </c>
      <c r="AB49" s="333">
        <f>'Imp-Türkiye'!K43/$X$21</f>
        <v>0</v>
      </c>
      <c r="AC49" s="324"/>
      <c r="AD49" s="324"/>
      <c r="AE49" s="324"/>
      <c r="AF49" s="324"/>
      <c r="AG49" s="324"/>
      <c r="AH49" s="324"/>
      <c r="AI49" s="324"/>
      <c r="AJ49" s="342"/>
      <c r="AK49" s="341"/>
      <c r="AL49" s="324"/>
      <c r="AM49" s="329"/>
      <c r="AN49" s="324"/>
      <c r="AO49" s="320"/>
    </row>
    <row r="50" spans="2:41" x14ac:dyDescent="0.25">
      <c r="B50" s="324">
        <f t="shared" si="1"/>
        <v>0</v>
      </c>
      <c r="C50" s="324">
        <f t="shared" si="9"/>
        <v>0</v>
      </c>
      <c r="D50" s="324" t="str">
        <f t="shared" si="13"/>
        <v>2 - Importer</v>
      </c>
      <c r="E50" s="326" t="b">
        <f t="shared" si="3"/>
        <v>0</v>
      </c>
      <c r="F50" s="327"/>
      <c r="G50" s="327"/>
      <c r="H50" s="327"/>
      <c r="I50" s="286" t="s">
        <v>527</v>
      </c>
      <c r="J50" s="338" t="s">
        <v>521</v>
      </c>
      <c r="K50" s="338" t="s">
        <v>528</v>
      </c>
      <c r="L50" s="338" t="s">
        <v>420</v>
      </c>
      <c r="M50" s="341"/>
      <c r="N50" s="338" t="s">
        <v>524</v>
      </c>
      <c r="O50" s="329" t="s">
        <v>516</v>
      </c>
      <c r="P50" s="334" t="s">
        <v>481</v>
      </c>
      <c r="Q50" s="330" t="s">
        <v>473</v>
      </c>
      <c r="R50" s="331" t="s">
        <v>394</v>
      </c>
      <c r="S50">
        <f>'Imp-Türkiye'!G49</f>
        <v>0</v>
      </c>
      <c r="T50">
        <f>'Imp-Türkiye'!H49</f>
        <v>0</v>
      </c>
      <c r="U50">
        <f>'Imp-Türkiye'!I49</f>
        <v>0</v>
      </c>
      <c r="V50">
        <f>'Imp-Türkiye'!J49</f>
        <v>0</v>
      </c>
      <c r="W50">
        <f>'Imp-Türkiye'!K49</f>
        <v>0</v>
      </c>
      <c r="X50" s="332">
        <f>'Imp-Türkiye'!G50/$X$21</f>
        <v>0</v>
      </c>
      <c r="Y50" s="333">
        <f>'Imp-Türkiye'!H50/$X$21</f>
        <v>0</v>
      </c>
      <c r="Z50" s="333">
        <f>'Imp-Türkiye'!I50/$X$21</f>
        <v>0</v>
      </c>
      <c r="AA50" s="333">
        <f>'Imp-Türkiye'!J50/$X$21</f>
        <v>0</v>
      </c>
      <c r="AB50" s="333">
        <f>'Imp-Türkiye'!K50/$X$21</f>
        <v>0</v>
      </c>
      <c r="AC50" s="324"/>
      <c r="AD50" s="324"/>
      <c r="AE50" s="324"/>
      <c r="AF50" s="324"/>
      <c r="AG50" s="324"/>
      <c r="AH50" s="324"/>
      <c r="AI50" s="324"/>
      <c r="AJ50" s="342"/>
      <c r="AK50" s="341"/>
      <c r="AL50" s="324"/>
      <c r="AM50" s="329"/>
      <c r="AN50" s="324"/>
      <c r="AO50" s="320"/>
    </row>
    <row r="51" spans="2:41" x14ac:dyDescent="0.25">
      <c r="B51" s="324">
        <f t="shared" si="1"/>
        <v>0</v>
      </c>
      <c r="C51" s="324">
        <f t="shared" si="9"/>
        <v>0</v>
      </c>
      <c r="D51" s="324" t="str">
        <f t="shared" si="13"/>
        <v>2 - Importer</v>
      </c>
      <c r="E51" s="326" t="b">
        <f t="shared" si="3"/>
        <v>0</v>
      </c>
      <c r="F51" s="327"/>
      <c r="G51" s="327"/>
      <c r="H51" s="327"/>
      <c r="I51" s="286" t="s">
        <v>527</v>
      </c>
      <c r="J51" s="338" t="s">
        <v>521</v>
      </c>
      <c r="K51" s="338" t="s">
        <v>528</v>
      </c>
      <c r="L51" s="338" t="s">
        <v>420</v>
      </c>
      <c r="M51" s="341"/>
      <c r="N51" s="338" t="s">
        <v>524</v>
      </c>
      <c r="O51" s="329" t="s">
        <v>516</v>
      </c>
      <c r="P51" s="334" t="s">
        <v>482</v>
      </c>
      <c r="Q51" s="330" t="s">
        <v>473</v>
      </c>
      <c r="R51" s="331" t="s">
        <v>483</v>
      </c>
      <c r="S51">
        <f>'Imp-Türkiye'!G45</f>
        <v>0</v>
      </c>
      <c r="T51">
        <f>'Imp-Türkiye'!H45</f>
        <v>0</v>
      </c>
      <c r="U51">
        <f>'Imp-Türkiye'!I45</f>
        <v>0</v>
      </c>
      <c r="V51">
        <f>'Imp-Türkiye'!J45</f>
        <v>0</v>
      </c>
      <c r="W51">
        <f>'Imp-Türkiye'!K45</f>
        <v>0</v>
      </c>
      <c r="X51" s="332">
        <f>'Imp-Türkiye'!G46/$X$21</f>
        <v>0</v>
      </c>
      <c r="Y51" s="333">
        <f>'Imp-Türkiye'!H46/$X$21</f>
        <v>0</v>
      </c>
      <c r="Z51" s="333">
        <f>'Imp-Türkiye'!I46/$X$21</f>
        <v>0</v>
      </c>
      <c r="AA51" s="333">
        <f>'Imp-Türkiye'!J46/$X$21</f>
        <v>0</v>
      </c>
      <c r="AB51" s="333">
        <f>'Imp-Türkiye'!K46/$X$21</f>
        <v>0</v>
      </c>
      <c r="AC51" s="324"/>
      <c r="AD51" s="324"/>
      <c r="AE51" s="324"/>
      <c r="AF51" s="324"/>
      <c r="AG51" s="324"/>
      <c r="AH51" s="324"/>
      <c r="AI51" s="324"/>
      <c r="AJ51" s="342"/>
      <c r="AK51" s="341"/>
      <c r="AL51" s="324"/>
      <c r="AM51" s="329"/>
      <c r="AN51" s="324"/>
      <c r="AO51" s="320"/>
    </row>
    <row r="52" spans="2:41" x14ac:dyDescent="0.25">
      <c r="B52" s="324">
        <f t="shared" si="1"/>
        <v>0</v>
      </c>
      <c r="C52" s="324">
        <f t="shared" si="9"/>
        <v>0</v>
      </c>
      <c r="D52" s="324" t="str">
        <f t="shared" si="13"/>
        <v>2 - Importer</v>
      </c>
      <c r="E52" s="326" t="b">
        <f t="shared" si="3"/>
        <v>0</v>
      </c>
      <c r="F52" s="327"/>
      <c r="G52" s="327"/>
      <c r="H52" s="327"/>
      <c r="I52" s="286" t="s">
        <v>527</v>
      </c>
      <c r="J52" s="338" t="s">
        <v>521</v>
      </c>
      <c r="K52" s="338" t="s">
        <v>528</v>
      </c>
      <c r="L52" s="338" t="s">
        <v>420</v>
      </c>
      <c r="M52" s="341"/>
      <c r="N52" s="338" t="s">
        <v>524</v>
      </c>
      <c r="O52" s="329" t="s">
        <v>516</v>
      </c>
      <c r="P52" s="334" t="s">
        <v>482</v>
      </c>
      <c r="Q52" s="330" t="s">
        <v>473</v>
      </c>
      <c r="R52" s="331" t="s">
        <v>394</v>
      </c>
      <c r="S52">
        <f>'Imp-Türkiye'!G52</f>
        <v>0</v>
      </c>
      <c r="T52">
        <f>'Imp-Türkiye'!H52</f>
        <v>0</v>
      </c>
      <c r="U52">
        <f>'Imp-Türkiye'!I52</f>
        <v>0</v>
      </c>
      <c r="V52">
        <f>'Imp-Türkiye'!J52</f>
        <v>0</v>
      </c>
      <c r="W52">
        <f>'Imp-Türkiye'!K52</f>
        <v>0</v>
      </c>
      <c r="X52" s="332">
        <f>'Imp-Türkiye'!G53/$X$21</f>
        <v>0</v>
      </c>
      <c r="Y52" s="333">
        <f>'Imp-Türkiye'!H53/$X$21</f>
        <v>0</v>
      </c>
      <c r="Z52" s="333">
        <f>'Imp-Türkiye'!I53/$X$21</f>
        <v>0</v>
      </c>
      <c r="AA52" s="333">
        <f>'Imp-Türkiye'!J53/$X$21</f>
        <v>0</v>
      </c>
      <c r="AB52" s="333">
        <f>'Imp-Türkiye'!K53/$X$21</f>
        <v>0</v>
      </c>
      <c r="AC52" s="324"/>
      <c r="AD52" s="324"/>
      <c r="AE52" s="324"/>
      <c r="AF52" s="324"/>
      <c r="AG52" s="324"/>
      <c r="AH52" s="324"/>
      <c r="AI52" s="324"/>
      <c r="AJ52" s="342"/>
      <c r="AK52" s="341"/>
      <c r="AL52" s="324"/>
      <c r="AM52" s="329"/>
      <c r="AN52" s="324"/>
      <c r="AO52" s="320"/>
    </row>
    <row r="53" spans="2:41" s="264" customFormat="1" x14ac:dyDescent="0.25">
      <c r="B53" s="314">
        <f t="shared" si="1"/>
        <v>0</v>
      </c>
      <c r="C53" s="314">
        <f t="shared" si="9"/>
        <v>0</v>
      </c>
      <c r="D53" s="314" t="str">
        <f t="shared" si="13"/>
        <v>2 - Importer</v>
      </c>
      <c r="E53" s="316" t="b">
        <f t="shared" si="3"/>
        <v>0</v>
      </c>
      <c r="F53" s="317"/>
      <c r="G53" s="317"/>
      <c r="H53" s="317"/>
      <c r="I53" s="270" t="s">
        <v>529</v>
      </c>
      <c r="J53" s="335" t="s">
        <v>521</v>
      </c>
      <c r="K53" s="335" t="s">
        <v>530</v>
      </c>
      <c r="L53" s="335" t="s">
        <v>531</v>
      </c>
      <c r="M53" s="339"/>
      <c r="N53" s="335" t="s">
        <v>524</v>
      </c>
      <c r="O53" s="319" t="s">
        <v>515</v>
      </c>
      <c r="P53" s="320" t="s">
        <v>474</v>
      </c>
      <c r="Q53" s="320" t="s">
        <v>473</v>
      </c>
      <c r="R53" s="321" t="s">
        <v>483</v>
      </c>
      <c r="S53" s="264">
        <f>'Imp-US | ÉU'!G31</f>
        <v>0</v>
      </c>
      <c r="T53" s="264">
        <f>'Imp-US | ÉU'!H31</f>
        <v>0</v>
      </c>
      <c r="U53" s="264">
        <f>'Imp-US | ÉU'!I31</f>
        <v>0</v>
      </c>
      <c r="V53" s="264">
        <f>'Imp-US | ÉU'!J31</f>
        <v>0</v>
      </c>
      <c r="W53" s="264">
        <f>'Imp-US | ÉU'!K31</f>
        <v>0</v>
      </c>
      <c r="X53" s="336">
        <f>'Imp-US | ÉU'!G32/$X$21</f>
        <v>0</v>
      </c>
      <c r="Y53" s="337">
        <f>'Imp-US | ÉU'!H32/$X$21</f>
        <v>0</v>
      </c>
      <c r="Z53" s="337">
        <f>'Imp-US | ÉU'!I32/$X$21</f>
        <v>0</v>
      </c>
      <c r="AA53" s="337">
        <f>'Imp-US | ÉU'!J32/$X$21</f>
        <v>0</v>
      </c>
      <c r="AB53" s="337">
        <f>'Imp-US | ÉU'!K32/$X$21</f>
        <v>0</v>
      </c>
      <c r="AC53" s="314"/>
      <c r="AD53" s="314"/>
      <c r="AE53" s="314"/>
      <c r="AF53" s="314"/>
      <c r="AG53" s="314"/>
      <c r="AH53" s="314"/>
      <c r="AI53" s="314"/>
      <c r="AJ53" s="340"/>
      <c r="AK53" s="339"/>
      <c r="AL53" s="314"/>
      <c r="AM53" s="319"/>
      <c r="AN53" s="314"/>
      <c r="AO53" s="320"/>
    </row>
    <row r="54" spans="2:41" x14ac:dyDescent="0.25">
      <c r="B54" s="324">
        <f t="shared" si="1"/>
        <v>0</v>
      </c>
      <c r="C54" s="324">
        <f t="shared" si="9"/>
        <v>0</v>
      </c>
      <c r="D54" s="324" t="str">
        <f t="shared" si="13"/>
        <v>2 - Importer</v>
      </c>
      <c r="E54" s="326" t="b">
        <f t="shared" si="3"/>
        <v>0</v>
      </c>
      <c r="F54" s="327"/>
      <c r="G54" s="327"/>
      <c r="H54" s="327"/>
      <c r="I54" s="286" t="s">
        <v>529</v>
      </c>
      <c r="J54" s="338" t="s">
        <v>521</v>
      </c>
      <c r="K54" s="338" t="s">
        <v>530</v>
      </c>
      <c r="L54" s="338" t="s">
        <v>531</v>
      </c>
      <c r="M54" s="341"/>
      <c r="N54" s="338" t="s">
        <v>524</v>
      </c>
      <c r="O54" s="329" t="s">
        <v>515</v>
      </c>
      <c r="P54" s="330" t="s">
        <v>474</v>
      </c>
      <c r="Q54" s="330" t="s">
        <v>473</v>
      </c>
      <c r="R54" s="331" t="s">
        <v>394</v>
      </c>
      <c r="S54">
        <f>'Imp-US | ÉU'!G34</f>
        <v>0</v>
      </c>
      <c r="T54">
        <f>'Imp-US | ÉU'!H34</f>
        <v>0</v>
      </c>
      <c r="U54">
        <f>'Imp-US | ÉU'!I34</f>
        <v>0</v>
      </c>
      <c r="V54">
        <f>'Imp-US | ÉU'!J34</f>
        <v>0</v>
      </c>
      <c r="W54">
        <f>'Imp-US | ÉU'!K34</f>
        <v>0</v>
      </c>
      <c r="X54" s="332">
        <f>'Imp-US | ÉU'!G35/$X$21</f>
        <v>0</v>
      </c>
      <c r="Y54" s="333">
        <f>'Imp-US | ÉU'!H35/$X$21</f>
        <v>0</v>
      </c>
      <c r="Z54" s="333">
        <f>'Imp-US | ÉU'!I35/$X$21</f>
        <v>0</v>
      </c>
      <c r="AA54" s="333">
        <f>'Imp-US | ÉU'!J35/$X$21</f>
        <v>0</v>
      </c>
      <c r="AB54" s="333">
        <f>'Imp-US | ÉU'!K35/$X$21</f>
        <v>0</v>
      </c>
      <c r="AC54" s="324"/>
      <c r="AD54" s="324"/>
      <c r="AE54" s="324"/>
      <c r="AF54" s="324"/>
      <c r="AG54" s="324"/>
      <c r="AH54" s="324"/>
      <c r="AI54" s="324"/>
      <c r="AJ54" s="342"/>
      <c r="AK54" s="341"/>
      <c r="AL54" s="324"/>
      <c r="AM54" s="329"/>
      <c r="AN54" s="324"/>
      <c r="AO54" s="320"/>
    </row>
    <row r="55" spans="2:41" x14ac:dyDescent="0.25">
      <c r="B55" s="324">
        <f t="shared" si="1"/>
        <v>0</v>
      </c>
      <c r="C55" s="324">
        <f t="shared" si="9"/>
        <v>0</v>
      </c>
      <c r="D55" s="324" t="str">
        <f t="shared" si="13"/>
        <v>2 - Importer</v>
      </c>
      <c r="E55" s="326" t="b">
        <f t="shared" si="3"/>
        <v>0</v>
      </c>
      <c r="F55" s="327"/>
      <c r="G55" s="327"/>
      <c r="H55" s="327"/>
      <c r="I55" s="286" t="s">
        <v>529</v>
      </c>
      <c r="J55" s="338" t="s">
        <v>521</v>
      </c>
      <c r="K55" s="338" t="s">
        <v>530</v>
      </c>
      <c r="L55" s="338" t="s">
        <v>531</v>
      </c>
      <c r="M55" s="341"/>
      <c r="N55" s="338" t="s">
        <v>524</v>
      </c>
      <c r="O55" s="329" t="s">
        <v>516</v>
      </c>
      <c r="P55" s="334" t="s">
        <v>481</v>
      </c>
      <c r="Q55" s="330" t="s">
        <v>473</v>
      </c>
      <c r="R55" s="331" t="s">
        <v>483</v>
      </c>
      <c r="S55">
        <f>'Imp-US | ÉU'!G42</f>
        <v>0</v>
      </c>
      <c r="T55">
        <f>'Imp-US | ÉU'!H42</f>
        <v>0</v>
      </c>
      <c r="U55">
        <f>'Imp-US | ÉU'!I42</f>
        <v>0</v>
      </c>
      <c r="V55">
        <f>'Imp-US | ÉU'!J42</f>
        <v>0</v>
      </c>
      <c r="W55">
        <f>'Imp-US | ÉU'!K42</f>
        <v>0</v>
      </c>
      <c r="X55" s="332">
        <f>'Imp-US | ÉU'!G43/$X$21</f>
        <v>0</v>
      </c>
      <c r="Y55" s="333">
        <f>'Imp-US | ÉU'!H43/$X$21</f>
        <v>0</v>
      </c>
      <c r="Z55" s="333">
        <f>'Imp-US | ÉU'!I43/$X$21</f>
        <v>0</v>
      </c>
      <c r="AA55" s="333">
        <f>'Imp-US | ÉU'!J43/$X$21</f>
        <v>0</v>
      </c>
      <c r="AB55" s="333">
        <f>'Imp-US | ÉU'!K43/$X$21</f>
        <v>0</v>
      </c>
      <c r="AC55" s="324"/>
      <c r="AD55" s="324"/>
      <c r="AE55" s="324"/>
      <c r="AF55" s="324"/>
      <c r="AG55" s="324"/>
      <c r="AH55" s="324"/>
      <c r="AI55" s="324"/>
      <c r="AJ55" s="342"/>
      <c r="AK55" s="341"/>
      <c r="AL55" s="324"/>
      <c r="AM55" s="329"/>
      <c r="AN55" s="324"/>
      <c r="AO55" s="320"/>
    </row>
    <row r="56" spans="2:41" x14ac:dyDescent="0.25">
      <c r="B56" s="324">
        <f t="shared" si="1"/>
        <v>0</v>
      </c>
      <c r="C56" s="324">
        <f t="shared" si="9"/>
        <v>0</v>
      </c>
      <c r="D56" s="324" t="str">
        <f t="shared" si="13"/>
        <v>2 - Importer</v>
      </c>
      <c r="E56" s="326" t="b">
        <f t="shared" si="3"/>
        <v>0</v>
      </c>
      <c r="F56" s="327"/>
      <c r="G56" s="327"/>
      <c r="H56" s="327"/>
      <c r="I56" s="286" t="s">
        <v>529</v>
      </c>
      <c r="J56" s="338" t="s">
        <v>521</v>
      </c>
      <c r="K56" s="338" t="s">
        <v>530</v>
      </c>
      <c r="L56" s="338" t="s">
        <v>531</v>
      </c>
      <c r="M56" s="341"/>
      <c r="N56" s="338" t="s">
        <v>524</v>
      </c>
      <c r="O56" s="329" t="s">
        <v>516</v>
      </c>
      <c r="P56" s="334" t="s">
        <v>481</v>
      </c>
      <c r="Q56" s="330" t="s">
        <v>473</v>
      </c>
      <c r="R56" s="331" t="s">
        <v>394</v>
      </c>
      <c r="S56">
        <f>'Imp-US | ÉU'!G49</f>
        <v>0</v>
      </c>
      <c r="T56">
        <f>'Imp-US | ÉU'!H49</f>
        <v>0</v>
      </c>
      <c r="U56">
        <f>'Imp-US | ÉU'!I49</f>
        <v>0</v>
      </c>
      <c r="V56">
        <f>'Imp-US | ÉU'!J49</f>
        <v>0</v>
      </c>
      <c r="W56">
        <f>'Imp-US | ÉU'!K49</f>
        <v>0</v>
      </c>
      <c r="X56" s="332">
        <f>'Imp-US | ÉU'!G50/$X$21</f>
        <v>0</v>
      </c>
      <c r="Y56" s="333">
        <f>'Imp-US | ÉU'!H50/$X$21</f>
        <v>0</v>
      </c>
      <c r="Z56" s="333">
        <f>'Imp-US | ÉU'!I50/$X$21</f>
        <v>0</v>
      </c>
      <c r="AA56" s="333">
        <f>'Imp-US | ÉU'!J50/$X$21</f>
        <v>0</v>
      </c>
      <c r="AB56" s="333">
        <f>'Imp-US | ÉU'!K50/$X$21</f>
        <v>0</v>
      </c>
      <c r="AC56" s="324"/>
      <c r="AD56" s="324"/>
      <c r="AE56" s="324"/>
      <c r="AF56" s="324"/>
      <c r="AG56" s="324"/>
      <c r="AH56" s="324"/>
      <c r="AI56" s="324"/>
      <c r="AJ56" s="342"/>
      <c r="AK56" s="341"/>
      <c r="AL56" s="324"/>
      <c r="AM56" s="329"/>
      <c r="AN56" s="324"/>
      <c r="AO56" s="320"/>
    </row>
    <row r="57" spans="2:41" x14ac:dyDescent="0.25">
      <c r="B57" s="324">
        <f t="shared" si="1"/>
        <v>0</v>
      </c>
      <c r="C57" s="324">
        <f t="shared" si="9"/>
        <v>0</v>
      </c>
      <c r="D57" s="324" t="str">
        <f t="shared" si="13"/>
        <v>2 - Importer</v>
      </c>
      <c r="E57" s="326" t="b">
        <f t="shared" si="3"/>
        <v>0</v>
      </c>
      <c r="F57" s="327"/>
      <c r="G57" s="327"/>
      <c r="H57" s="327"/>
      <c r="I57" s="286" t="s">
        <v>529</v>
      </c>
      <c r="J57" s="338" t="s">
        <v>521</v>
      </c>
      <c r="K57" s="338" t="s">
        <v>530</v>
      </c>
      <c r="L57" s="338" t="s">
        <v>531</v>
      </c>
      <c r="M57" s="341"/>
      <c r="N57" s="338" t="s">
        <v>524</v>
      </c>
      <c r="O57" s="329" t="s">
        <v>516</v>
      </c>
      <c r="P57" s="334" t="s">
        <v>482</v>
      </c>
      <c r="Q57" s="330" t="s">
        <v>473</v>
      </c>
      <c r="R57" s="331" t="s">
        <v>483</v>
      </c>
      <c r="S57">
        <f>'Imp-US | ÉU'!G45</f>
        <v>0</v>
      </c>
      <c r="T57">
        <f>'Imp-US | ÉU'!H45</f>
        <v>0</v>
      </c>
      <c r="U57">
        <f>'Imp-US | ÉU'!I45</f>
        <v>0</v>
      </c>
      <c r="V57">
        <f>'Imp-US | ÉU'!J45</f>
        <v>0</v>
      </c>
      <c r="W57">
        <f>'Imp-US | ÉU'!K45</f>
        <v>0</v>
      </c>
      <c r="X57" s="332">
        <f>'Imp-US | ÉU'!G46/$X$21</f>
        <v>0</v>
      </c>
      <c r="Y57" s="333">
        <f>'Imp-US | ÉU'!H46/$X$21</f>
        <v>0</v>
      </c>
      <c r="Z57" s="333">
        <f>'Imp-US | ÉU'!I46/$X$21</f>
        <v>0</v>
      </c>
      <c r="AA57" s="333">
        <f>'Imp-US | ÉU'!J46/$X$21</f>
        <v>0</v>
      </c>
      <c r="AB57" s="333">
        <f>'Imp-US | ÉU'!K46/$X$21</f>
        <v>0</v>
      </c>
      <c r="AC57" s="324"/>
      <c r="AD57" s="324"/>
      <c r="AE57" s="324"/>
      <c r="AF57" s="324"/>
      <c r="AG57" s="324"/>
      <c r="AH57" s="324"/>
      <c r="AI57" s="324"/>
      <c r="AJ57" s="342"/>
      <c r="AK57" s="341"/>
      <c r="AL57" s="324"/>
      <c r="AM57" s="329"/>
      <c r="AN57" s="324"/>
      <c r="AO57" s="320"/>
    </row>
    <row r="58" spans="2:41" x14ac:dyDescent="0.25">
      <c r="B58" s="324">
        <f t="shared" si="1"/>
        <v>0</v>
      </c>
      <c r="C58" s="324">
        <f t="shared" si="9"/>
        <v>0</v>
      </c>
      <c r="D58" s="324" t="str">
        <f t="shared" si="13"/>
        <v>2 - Importer</v>
      </c>
      <c r="E58" s="326" t="b">
        <f t="shared" si="3"/>
        <v>0</v>
      </c>
      <c r="F58" s="327"/>
      <c r="G58" s="327"/>
      <c r="H58" s="327"/>
      <c r="I58" s="286" t="s">
        <v>529</v>
      </c>
      <c r="J58" s="338" t="s">
        <v>521</v>
      </c>
      <c r="K58" s="338" t="s">
        <v>530</v>
      </c>
      <c r="L58" s="338" t="s">
        <v>531</v>
      </c>
      <c r="M58" s="341"/>
      <c r="N58" s="338" t="s">
        <v>524</v>
      </c>
      <c r="O58" s="329" t="s">
        <v>516</v>
      </c>
      <c r="P58" s="334" t="s">
        <v>482</v>
      </c>
      <c r="Q58" s="330" t="s">
        <v>473</v>
      </c>
      <c r="R58" s="331" t="s">
        <v>394</v>
      </c>
      <c r="S58">
        <f>'Imp-US | ÉU'!G52</f>
        <v>0</v>
      </c>
      <c r="T58">
        <f>'Imp-US | ÉU'!H52</f>
        <v>0</v>
      </c>
      <c r="U58">
        <f>'Imp-US | ÉU'!I52</f>
        <v>0</v>
      </c>
      <c r="V58">
        <f>'Imp-US | ÉU'!J52</f>
        <v>0</v>
      </c>
      <c r="W58">
        <f>'Imp-US | ÉU'!K52</f>
        <v>0</v>
      </c>
      <c r="X58" s="332">
        <f>'Imp-US | ÉU'!G53/$X$21</f>
        <v>0</v>
      </c>
      <c r="Y58" s="333">
        <f>'Imp-US | ÉU'!H53/$X$21</f>
        <v>0</v>
      </c>
      <c r="Z58" s="333">
        <f>'Imp-US | ÉU'!I53/$X$21</f>
        <v>0</v>
      </c>
      <c r="AA58" s="333">
        <f>'Imp-US | ÉU'!J53/$X$21</f>
        <v>0</v>
      </c>
      <c r="AB58" s="333">
        <f>'Imp-US | ÉU'!K53/$X$21</f>
        <v>0</v>
      </c>
      <c r="AC58" s="324"/>
      <c r="AD58" s="324"/>
      <c r="AE58" s="324"/>
      <c r="AF58" s="324"/>
      <c r="AG58" s="324"/>
      <c r="AH58" s="324"/>
      <c r="AI58" s="324"/>
      <c r="AJ58" s="342"/>
      <c r="AK58" s="341"/>
      <c r="AL58" s="324"/>
      <c r="AM58" s="329"/>
      <c r="AN58" s="324"/>
      <c r="AO58" s="320"/>
    </row>
    <row r="59" spans="2:41" s="264" customFormat="1" x14ac:dyDescent="0.25">
      <c r="B59" s="314">
        <f t="shared" si="1"/>
        <v>0</v>
      </c>
      <c r="C59" s="314">
        <f t="shared" si="9"/>
        <v>0</v>
      </c>
      <c r="D59" s="314" t="str">
        <f t="shared" si="13"/>
        <v>2 - Importer</v>
      </c>
      <c r="E59" s="316" t="b">
        <f t="shared" si="3"/>
        <v>0</v>
      </c>
      <c r="F59" s="317"/>
      <c r="G59" s="317"/>
      <c r="H59" s="317"/>
      <c r="I59" s="335" t="s">
        <v>532</v>
      </c>
      <c r="J59" s="335" t="s">
        <v>521</v>
      </c>
      <c r="K59" s="335" t="s">
        <v>533</v>
      </c>
      <c r="L59" s="270" t="s">
        <v>478</v>
      </c>
      <c r="M59" s="339">
        <f>'Imp-Other | Autre'!$D$25</f>
        <v>0</v>
      </c>
      <c r="N59" s="335" t="s">
        <v>524</v>
      </c>
      <c r="O59" s="319" t="s">
        <v>515</v>
      </c>
      <c r="P59" s="320" t="s">
        <v>474</v>
      </c>
      <c r="Q59" s="320" t="s">
        <v>473</v>
      </c>
      <c r="R59" s="321" t="s">
        <v>483</v>
      </c>
      <c r="S59" s="264">
        <f>'Imp-Other | Autre'!G31</f>
        <v>0</v>
      </c>
      <c r="T59" s="264">
        <f>'Imp-Other | Autre'!H31</f>
        <v>0</v>
      </c>
      <c r="U59" s="264">
        <f>'Imp-Other | Autre'!I31</f>
        <v>0</v>
      </c>
      <c r="V59" s="264">
        <f>'Imp-Other | Autre'!J31</f>
        <v>0</v>
      </c>
      <c r="W59" s="264">
        <f>'Imp-Other | Autre'!K31</f>
        <v>0</v>
      </c>
      <c r="X59" s="336">
        <f>'Imp-Other | Autre'!G32/$X$21</f>
        <v>0</v>
      </c>
      <c r="Y59" s="337">
        <f>'Imp-Other | Autre'!H32/$X$21</f>
        <v>0</v>
      </c>
      <c r="Z59" s="337">
        <f>'Imp-Other | Autre'!I32/$X$21</f>
        <v>0</v>
      </c>
      <c r="AA59" s="337">
        <f>'Imp-Other | Autre'!J32/$X$21</f>
        <v>0</v>
      </c>
      <c r="AB59" s="337">
        <f>'Imp-Other | Autre'!K32/$X$21</f>
        <v>0</v>
      </c>
      <c r="AC59" s="314"/>
      <c r="AD59" s="314"/>
      <c r="AE59" s="314"/>
      <c r="AF59" s="314"/>
      <c r="AG59" s="314"/>
      <c r="AH59" s="314"/>
      <c r="AI59" s="314"/>
      <c r="AJ59" s="340"/>
      <c r="AK59" s="339"/>
      <c r="AL59" s="314"/>
      <c r="AM59" s="319"/>
      <c r="AN59" s="314"/>
      <c r="AO59" s="320"/>
    </row>
    <row r="60" spans="2:41" x14ac:dyDescent="0.25">
      <c r="B60" s="324">
        <f t="shared" si="1"/>
        <v>0</v>
      </c>
      <c r="C60" s="324">
        <f t="shared" si="9"/>
        <v>0</v>
      </c>
      <c r="D60" s="324" t="str">
        <f t="shared" si="13"/>
        <v>2 - Importer</v>
      </c>
      <c r="E60" s="326" t="b">
        <f t="shared" si="3"/>
        <v>0</v>
      </c>
      <c r="F60" s="327"/>
      <c r="G60" s="327"/>
      <c r="H60" s="327"/>
      <c r="I60" s="338" t="s">
        <v>532</v>
      </c>
      <c r="J60" s="338" t="s">
        <v>521</v>
      </c>
      <c r="K60" s="338" t="s">
        <v>533</v>
      </c>
      <c r="L60" s="286" t="s">
        <v>478</v>
      </c>
      <c r="M60" s="341">
        <f>'Imp-Other | Autre'!$D$25</f>
        <v>0</v>
      </c>
      <c r="N60" s="338" t="s">
        <v>524</v>
      </c>
      <c r="O60" s="329" t="s">
        <v>515</v>
      </c>
      <c r="P60" s="330" t="s">
        <v>474</v>
      </c>
      <c r="Q60" s="330" t="s">
        <v>473</v>
      </c>
      <c r="R60" s="331" t="s">
        <v>394</v>
      </c>
      <c r="S60">
        <f>'Imp-Other | Autre'!G34</f>
        <v>0</v>
      </c>
      <c r="T60">
        <f>'Imp-Other | Autre'!H34</f>
        <v>0</v>
      </c>
      <c r="U60">
        <f>'Imp-Other | Autre'!I34</f>
        <v>0</v>
      </c>
      <c r="V60">
        <f>'Imp-Other | Autre'!J34</f>
        <v>0</v>
      </c>
      <c r="W60">
        <f>'Imp-Other | Autre'!K34</f>
        <v>0</v>
      </c>
      <c r="X60" s="332">
        <f>'Imp-Other | Autre'!G35/$X$21</f>
        <v>0</v>
      </c>
      <c r="Y60" s="333">
        <f>'Imp-Other | Autre'!H35/$X$21</f>
        <v>0</v>
      </c>
      <c r="Z60" s="333">
        <f>'Imp-Other | Autre'!I35/$X$21</f>
        <v>0</v>
      </c>
      <c r="AA60" s="333">
        <f>'Imp-Other | Autre'!J35/$X$21</f>
        <v>0</v>
      </c>
      <c r="AB60" s="333">
        <f>'Imp-Other | Autre'!K35/$X$21</f>
        <v>0</v>
      </c>
      <c r="AC60" s="324"/>
      <c r="AD60" s="324"/>
      <c r="AE60" s="324"/>
      <c r="AF60" s="324"/>
      <c r="AG60" s="324"/>
      <c r="AH60" s="324"/>
      <c r="AI60" s="324"/>
      <c r="AJ60" s="342"/>
      <c r="AK60" s="341"/>
      <c r="AL60" s="324"/>
      <c r="AM60" s="329"/>
      <c r="AN60" s="324"/>
      <c r="AO60" s="320"/>
    </row>
    <row r="61" spans="2:41" x14ac:dyDescent="0.25">
      <c r="B61" s="324">
        <f t="shared" si="1"/>
        <v>0</v>
      </c>
      <c r="C61" s="324">
        <f t="shared" si="9"/>
        <v>0</v>
      </c>
      <c r="D61" s="324" t="str">
        <f t="shared" si="13"/>
        <v>2 - Importer</v>
      </c>
      <c r="E61" s="326" t="b">
        <f t="shared" si="3"/>
        <v>0</v>
      </c>
      <c r="F61" s="327"/>
      <c r="G61" s="327"/>
      <c r="H61" s="327"/>
      <c r="I61" s="338" t="s">
        <v>532</v>
      </c>
      <c r="J61" s="338" t="s">
        <v>521</v>
      </c>
      <c r="K61" s="338" t="s">
        <v>533</v>
      </c>
      <c r="L61" s="286" t="s">
        <v>478</v>
      </c>
      <c r="M61" s="341">
        <f>'Imp-Other | Autre'!$D$25</f>
        <v>0</v>
      </c>
      <c r="N61" s="338" t="s">
        <v>524</v>
      </c>
      <c r="O61" s="329" t="s">
        <v>516</v>
      </c>
      <c r="P61" s="334" t="s">
        <v>481</v>
      </c>
      <c r="Q61" s="330" t="s">
        <v>473</v>
      </c>
      <c r="R61" s="331" t="s">
        <v>483</v>
      </c>
      <c r="S61">
        <f>'Imp-Other | Autre'!G42</f>
        <v>0</v>
      </c>
      <c r="T61">
        <f>'Imp-Other | Autre'!H42</f>
        <v>0</v>
      </c>
      <c r="U61">
        <f>'Imp-Other | Autre'!I42</f>
        <v>0</v>
      </c>
      <c r="V61">
        <f>'Imp-Other | Autre'!J42</f>
        <v>0</v>
      </c>
      <c r="W61">
        <f>'Imp-Other | Autre'!K42</f>
        <v>0</v>
      </c>
      <c r="X61" s="332">
        <f>'Imp-Other | Autre'!G43/$X$21</f>
        <v>0</v>
      </c>
      <c r="Y61" s="333">
        <f>'Imp-Other | Autre'!H43/$X$21</f>
        <v>0</v>
      </c>
      <c r="Z61" s="333">
        <f>'Imp-Other | Autre'!I43/$X$21</f>
        <v>0</v>
      </c>
      <c r="AA61" s="333">
        <f>'Imp-Other | Autre'!J43/$X$21</f>
        <v>0</v>
      </c>
      <c r="AB61" s="333">
        <f>'Imp-Other | Autre'!K43/$X$21</f>
        <v>0</v>
      </c>
      <c r="AC61" s="324"/>
      <c r="AD61" s="324"/>
      <c r="AE61" s="324"/>
      <c r="AF61" s="324"/>
      <c r="AG61" s="324"/>
      <c r="AH61" s="324"/>
      <c r="AI61" s="324"/>
      <c r="AJ61" s="342"/>
      <c r="AK61" s="341"/>
      <c r="AL61" s="324"/>
      <c r="AM61" s="329"/>
      <c r="AN61" s="324"/>
      <c r="AO61" s="320"/>
    </row>
    <row r="62" spans="2:41" x14ac:dyDescent="0.25">
      <c r="B62" s="324">
        <f t="shared" si="1"/>
        <v>0</v>
      </c>
      <c r="C62" s="324">
        <f t="shared" si="9"/>
        <v>0</v>
      </c>
      <c r="D62" s="324" t="str">
        <f t="shared" si="13"/>
        <v>2 - Importer</v>
      </c>
      <c r="E62" s="326" t="b">
        <f t="shared" si="3"/>
        <v>0</v>
      </c>
      <c r="F62" s="327"/>
      <c r="G62" s="327"/>
      <c r="H62" s="327"/>
      <c r="I62" s="338" t="s">
        <v>532</v>
      </c>
      <c r="J62" s="338" t="s">
        <v>521</v>
      </c>
      <c r="K62" s="338" t="s">
        <v>533</v>
      </c>
      <c r="L62" s="286" t="s">
        <v>478</v>
      </c>
      <c r="M62" s="341">
        <f>'Imp-Other | Autre'!$D$25</f>
        <v>0</v>
      </c>
      <c r="N62" s="338" t="s">
        <v>524</v>
      </c>
      <c r="O62" s="329" t="s">
        <v>516</v>
      </c>
      <c r="P62" s="334" t="s">
        <v>481</v>
      </c>
      <c r="Q62" s="330" t="s">
        <v>473</v>
      </c>
      <c r="R62" s="331" t="s">
        <v>394</v>
      </c>
      <c r="S62">
        <f>'Imp-Other | Autre'!G49</f>
        <v>0</v>
      </c>
      <c r="T62">
        <f>'Imp-Other | Autre'!H49</f>
        <v>0</v>
      </c>
      <c r="U62">
        <f>'Imp-Other | Autre'!I49</f>
        <v>0</v>
      </c>
      <c r="V62">
        <f>'Imp-Other | Autre'!J49</f>
        <v>0</v>
      </c>
      <c r="W62">
        <f>'Imp-Other | Autre'!K49</f>
        <v>0</v>
      </c>
      <c r="X62" s="332">
        <f>'Imp-Other | Autre'!G50/$X$21</f>
        <v>0</v>
      </c>
      <c r="Y62" s="333">
        <f>'Imp-Other | Autre'!H50/$X$21</f>
        <v>0</v>
      </c>
      <c r="Z62" s="333">
        <f>'Imp-Other | Autre'!I50/$X$21</f>
        <v>0</v>
      </c>
      <c r="AA62" s="333">
        <f>'Imp-Other | Autre'!J50/$X$21</f>
        <v>0</v>
      </c>
      <c r="AB62" s="333">
        <f>'Imp-Other | Autre'!K50/$X$21</f>
        <v>0</v>
      </c>
      <c r="AC62" s="324"/>
      <c r="AD62" s="324"/>
      <c r="AE62" s="324"/>
      <c r="AF62" s="324"/>
      <c r="AG62" s="324"/>
      <c r="AH62" s="324"/>
      <c r="AI62" s="324"/>
      <c r="AJ62" s="342"/>
      <c r="AK62" s="341"/>
      <c r="AL62" s="324"/>
      <c r="AM62" s="329"/>
      <c r="AN62" s="324"/>
      <c r="AO62" s="320"/>
    </row>
    <row r="63" spans="2:41" x14ac:dyDescent="0.25">
      <c r="B63" s="324">
        <f t="shared" si="1"/>
        <v>0</v>
      </c>
      <c r="C63" s="324">
        <f t="shared" si="9"/>
        <v>0</v>
      </c>
      <c r="D63" s="324" t="str">
        <f t="shared" si="13"/>
        <v>2 - Importer</v>
      </c>
      <c r="E63" s="326" t="b">
        <f t="shared" si="3"/>
        <v>0</v>
      </c>
      <c r="F63" s="327"/>
      <c r="G63" s="327"/>
      <c r="H63" s="327"/>
      <c r="I63" s="338" t="s">
        <v>532</v>
      </c>
      <c r="J63" s="338" t="s">
        <v>521</v>
      </c>
      <c r="K63" s="338" t="s">
        <v>533</v>
      </c>
      <c r="L63" s="286" t="s">
        <v>478</v>
      </c>
      <c r="M63" s="341">
        <f>'Imp-Other | Autre'!$D$25</f>
        <v>0</v>
      </c>
      <c r="N63" s="338" t="s">
        <v>524</v>
      </c>
      <c r="O63" s="329" t="s">
        <v>516</v>
      </c>
      <c r="P63" s="334" t="s">
        <v>482</v>
      </c>
      <c r="Q63" s="330" t="s">
        <v>473</v>
      </c>
      <c r="R63" s="331" t="s">
        <v>483</v>
      </c>
      <c r="S63">
        <f>'Imp-Other | Autre'!G45</f>
        <v>0</v>
      </c>
      <c r="T63">
        <f>'Imp-Other | Autre'!H45</f>
        <v>0</v>
      </c>
      <c r="U63">
        <f>'Imp-Other | Autre'!I45</f>
        <v>0</v>
      </c>
      <c r="V63">
        <f>'Imp-Other | Autre'!J45</f>
        <v>0</v>
      </c>
      <c r="W63">
        <f>'Imp-Other | Autre'!K45</f>
        <v>0</v>
      </c>
      <c r="X63" s="332">
        <f>'Imp-Other | Autre'!G46/$X$21</f>
        <v>0</v>
      </c>
      <c r="Y63" s="333">
        <f>'Imp-Other | Autre'!H46/$X$21</f>
        <v>0</v>
      </c>
      <c r="Z63" s="333">
        <f>'Imp-Other | Autre'!I46/$X$21</f>
        <v>0</v>
      </c>
      <c r="AA63" s="333">
        <f>'Imp-Other | Autre'!J46/$X$21</f>
        <v>0</v>
      </c>
      <c r="AB63" s="333">
        <f>'Imp-Other | Autre'!K46/$X$21</f>
        <v>0</v>
      </c>
      <c r="AC63" s="324"/>
      <c r="AD63" s="324"/>
      <c r="AE63" s="324"/>
      <c r="AF63" s="324"/>
      <c r="AG63" s="324"/>
      <c r="AH63" s="324"/>
      <c r="AI63" s="324"/>
      <c r="AJ63" s="342"/>
      <c r="AK63" s="341"/>
      <c r="AL63" s="324"/>
      <c r="AM63" s="329"/>
      <c r="AN63" s="324"/>
      <c r="AO63" s="320"/>
    </row>
    <row r="64" spans="2:41" x14ac:dyDescent="0.25">
      <c r="B64" s="324">
        <f t="shared" si="1"/>
        <v>0</v>
      </c>
      <c r="C64" s="324">
        <f t="shared" si="9"/>
        <v>0</v>
      </c>
      <c r="D64" s="324" t="str">
        <f t="shared" si="13"/>
        <v>2 - Importer</v>
      </c>
      <c r="E64" s="326" t="b">
        <f t="shared" si="3"/>
        <v>0</v>
      </c>
      <c r="F64" s="327"/>
      <c r="G64" s="327"/>
      <c r="H64" s="327"/>
      <c r="I64" s="338" t="s">
        <v>532</v>
      </c>
      <c r="J64" s="338" t="s">
        <v>521</v>
      </c>
      <c r="K64" s="338" t="s">
        <v>533</v>
      </c>
      <c r="L64" s="286" t="s">
        <v>478</v>
      </c>
      <c r="M64" s="341">
        <f>'Imp-Other | Autre'!$D$25</f>
        <v>0</v>
      </c>
      <c r="N64" s="338" t="s">
        <v>524</v>
      </c>
      <c r="O64" s="329" t="s">
        <v>516</v>
      </c>
      <c r="P64" s="334" t="s">
        <v>482</v>
      </c>
      <c r="Q64" s="330" t="s">
        <v>473</v>
      </c>
      <c r="R64" s="331" t="s">
        <v>394</v>
      </c>
      <c r="S64">
        <f>'Imp-Other | Autre'!G52</f>
        <v>0</v>
      </c>
      <c r="T64">
        <f>'Imp-Other | Autre'!H52</f>
        <v>0</v>
      </c>
      <c r="U64">
        <f>'Imp-Other | Autre'!I52</f>
        <v>0</v>
      </c>
      <c r="V64">
        <f>'Imp-Other | Autre'!J52</f>
        <v>0</v>
      </c>
      <c r="W64">
        <f>'Imp-Other | Autre'!K52</f>
        <v>0</v>
      </c>
      <c r="X64" s="332">
        <f>'Imp-Other | Autre'!G53/$X$21</f>
        <v>0</v>
      </c>
      <c r="Y64" s="333">
        <f>'Imp-Other | Autre'!H53/$X$21</f>
        <v>0</v>
      </c>
      <c r="Z64" s="333">
        <f>'Imp-Other | Autre'!I53/$X$21</f>
        <v>0</v>
      </c>
      <c r="AA64" s="333">
        <f>'Imp-Other | Autre'!J53/$X$21</f>
        <v>0</v>
      </c>
      <c r="AB64" s="333">
        <f>'Imp-Other | Autre'!K53/$X$21</f>
        <v>0</v>
      </c>
      <c r="AC64" s="324"/>
      <c r="AD64" s="324"/>
      <c r="AE64" s="324"/>
      <c r="AF64" s="324"/>
      <c r="AG64" s="324"/>
      <c r="AH64" s="324"/>
      <c r="AI64" s="324"/>
      <c r="AJ64" s="342"/>
      <c r="AK64" s="341"/>
      <c r="AL64" s="324"/>
      <c r="AM64" s="329"/>
      <c r="AN64" s="324"/>
      <c r="AO64" s="320"/>
    </row>
    <row r="65" spans="2:41" x14ac:dyDescent="0.25">
      <c r="B65" s="324"/>
      <c r="C65" s="324"/>
      <c r="D65" s="324"/>
      <c r="E65" s="316"/>
      <c r="F65" s="324"/>
      <c r="G65" s="324"/>
      <c r="H65" s="324"/>
      <c r="I65" s="286"/>
      <c r="J65" s="324"/>
      <c r="K65" s="324"/>
      <c r="L65" s="342"/>
      <c r="M65" s="341"/>
      <c r="N65" s="324"/>
      <c r="O65" s="329"/>
      <c r="P65" s="334"/>
      <c r="Q65" s="330"/>
      <c r="R65" s="320"/>
      <c r="AC65" s="324"/>
      <c r="AD65" s="324"/>
      <c r="AE65" s="324"/>
      <c r="AF65" s="324"/>
      <c r="AG65" s="324"/>
      <c r="AH65" s="324"/>
      <c r="AI65" s="324"/>
      <c r="AJ65" s="342"/>
      <c r="AK65" s="341"/>
      <c r="AL65" s="324"/>
      <c r="AM65" s="329"/>
      <c r="AN65" s="324"/>
      <c r="AO65" s="320"/>
    </row>
    <row r="66" spans="2:41" x14ac:dyDescent="0.25">
      <c r="B66" s="264"/>
      <c r="C66" s="264"/>
    </row>
    <row r="67" spans="2:41" ht="15.75" thickBot="1" x14ac:dyDescent="0.3">
      <c r="J67">
        <v>1000</v>
      </c>
    </row>
    <row r="68" spans="2:41" ht="15.75" thickBot="1" x14ac:dyDescent="0.3">
      <c r="B68" s="673" t="s">
        <v>534</v>
      </c>
      <c r="C68" s="674"/>
      <c r="J68" s="675" t="s">
        <v>535</v>
      </c>
      <c r="K68" s="676"/>
      <c r="L68" s="676"/>
      <c r="M68" s="676"/>
      <c r="N68" s="677"/>
    </row>
    <row r="69" spans="2:41" ht="9.75" customHeight="1" x14ac:dyDescent="0.25">
      <c r="B69" s="678" t="s">
        <v>486</v>
      </c>
      <c r="C69" s="678" t="s">
        <v>536</v>
      </c>
      <c r="D69" s="669" t="s">
        <v>537</v>
      </c>
      <c r="E69" s="669" t="s">
        <v>465</v>
      </c>
      <c r="F69" s="669" t="s">
        <v>466</v>
      </c>
      <c r="G69" s="669" t="s">
        <v>467</v>
      </c>
      <c r="H69" s="671" t="s">
        <v>468</v>
      </c>
      <c r="I69" s="679" t="s">
        <v>469</v>
      </c>
      <c r="J69" s="669" t="s">
        <v>465</v>
      </c>
      <c r="K69" s="669" t="s">
        <v>466</v>
      </c>
      <c r="L69" s="669" t="s">
        <v>467</v>
      </c>
      <c r="M69" s="671" t="s">
        <v>468</v>
      </c>
      <c r="N69" s="679" t="s">
        <v>469</v>
      </c>
    </row>
    <row r="70" spans="2:41" ht="10.5" customHeight="1" thickBot="1" x14ac:dyDescent="0.3">
      <c r="B70" s="670"/>
      <c r="C70" s="670"/>
      <c r="D70" s="670"/>
      <c r="E70" s="670"/>
      <c r="F70" s="670"/>
      <c r="G70" s="670"/>
      <c r="H70" s="672"/>
      <c r="I70" s="680"/>
      <c r="J70" s="670"/>
      <c r="K70" s="670"/>
      <c r="L70" s="670"/>
      <c r="M70" s="672"/>
      <c r="N70" s="680"/>
    </row>
    <row r="71" spans="2:41" x14ac:dyDescent="0.25">
      <c r="B71" s="343">
        <f>Intro!E80</f>
        <v>0</v>
      </c>
      <c r="C71" s="324" t="s">
        <v>470</v>
      </c>
      <c r="D71" s="338" t="s">
        <v>474</v>
      </c>
      <c r="E71" s="344">
        <f>'Invent | Stock'!G32</f>
        <v>0</v>
      </c>
      <c r="F71" s="345">
        <f>'Invent | Stock'!H32</f>
        <v>0</v>
      </c>
      <c r="G71" s="345">
        <f>'Invent | Stock'!I32</f>
        <v>0</v>
      </c>
      <c r="H71" s="345">
        <f>'Invent | Stock'!J32</f>
        <v>0</v>
      </c>
      <c r="I71" s="346">
        <f>'Invent | Stock'!K32</f>
        <v>0</v>
      </c>
      <c r="J71" s="333">
        <f>'Invent | Stock'!G33/$J$67</f>
        <v>0</v>
      </c>
      <c r="K71" s="333">
        <f>'Invent | Stock'!H33/$J$67</f>
        <v>0</v>
      </c>
      <c r="L71" s="333">
        <f>'Invent | Stock'!I33/$J$67</f>
        <v>0</v>
      </c>
      <c r="M71" s="333">
        <f>'Invent | Stock'!J33/$J$67</f>
        <v>0</v>
      </c>
      <c r="N71" s="333">
        <f>'Invent | Stock'!K33/$J$67</f>
        <v>0</v>
      </c>
    </row>
    <row r="73" spans="2:41" x14ac:dyDescent="0.25">
      <c r="P73" s="263"/>
    </row>
    <row r="74" spans="2:41" ht="15.75" thickBot="1" x14ac:dyDescent="0.3">
      <c r="P74" s="263"/>
    </row>
    <row r="75" spans="2:41" x14ac:dyDescent="0.25">
      <c r="P75" s="347" t="s">
        <v>538</v>
      </c>
      <c r="Q75" s="348" t="s">
        <v>539</v>
      </c>
      <c r="R75" s="348"/>
      <c r="S75" s="349">
        <f>SUMIFS(S$23:S$64,$O$23:$O$64,$O$23)</f>
        <v>0</v>
      </c>
      <c r="T75" s="349">
        <f t="shared" ref="T75:AB75" si="14">SUMIFS(T$23:T$64,$O$23:$O$64,$O$23)</f>
        <v>0</v>
      </c>
      <c r="U75" s="349">
        <f t="shared" si="14"/>
        <v>0</v>
      </c>
      <c r="V75" s="349">
        <f t="shared" si="14"/>
        <v>0</v>
      </c>
      <c r="W75" s="349">
        <f t="shared" si="14"/>
        <v>0</v>
      </c>
      <c r="X75" s="349">
        <f t="shared" si="14"/>
        <v>0</v>
      </c>
      <c r="Y75" s="349">
        <f t="shared" si="14"/>
        <v>0</v>
      </c>
      <c r="Z75" s="349">
        <f t="shared" si="14"/>
        <v>0</v>
      </c>
      <c r="AA75" s="349">
        <f t="shared" si="14"/>
        <v>0</v>
      </c>
      <c r="AB75" s="350">
        <f t="shared" si="14"/>
        <v>0</v>
      </c>
    </row>
    <row r="76" spans="2:41" x14ac:dyDescent="0.25">
      <c r="P76" s="351"/>
      <c r="Q76" s="352"/>
      <c r="R76" s="352"/>
      <c r="S76" s="353">
        <f>SUM(Begin:End!G$37)</f>
        <v>0</v>
      </c>
      <c r="T76" s="353">
        <f>SUM(Begin:End!H$37)</f>
        <v>0</v>
      </c>
      <c r="U76" s="353">
        <f>SUM(Begin:End!I$37)</f>
        <v>0</v>
      </c>
      <c r="V76" s="353">
        <f>SUM(Begin:End!J$37)</f>
        <v>0</v>
      </c>
      <c r="W76" s="353">
        <f>SUM(Begin:End!K$37)</f>
        <v>0</v>
      </c>
      <c r="X76" s="353">
        <f>SUM(Begin:End!G$38)/1000</f>
        <v>0</v>
      </c>
      <c r="Y76" s="353">
        <f>SUM(Begin:End!H$38)/1000</f>
        <v>0</v>
      </c>
      <c r="Z76" s="353">
        <f>SUM(Begin:End!I$38)/1000</f>
        <v>0</v>
      </c>
      <c r="AA76" s="353">
        <f>SUM(Begin:End!J$38)/1000</f>
        <v>0</v>
      </c>
      <c r="AB76" s="354">
        <f>SUM(Begin:End!K$38)/1000</f>
        <v>0</v>
      </c>
    </row>
    <row r="77" spans="2:41" x14ac:dyDescent="0.25">
      <c r="P77" s="351"/>
      <c r="Q77" s="352"/>
      <c r="R77" s="352"/>
      <c r="S77" s="355" t="b">
        <f>S75=S76</f>
        <v>1</v>
      </c>
      <c r="T77" s="355" t="b">
        <f t="shared" ref="T77:AB77" si="15">T75=T76</f>
        <v>1</v>
      </c>
      <c r="U77" s="355" t="b">
        <f t="shared" si="15"/>
        <v>1</v>
      </c>
      <c r="V77" s="355" t="b">
        <f t="shared" si="15"/>
        <v>1</v>
      </c>
      <c r="W77" s="355" t="b">
        <f t="shared" si="15"/>
        <v>1</v>
      </c>
      <c r="X77" s="355" t="b">
        <f t="shared" si="15"/>
        <v>1</v>
      </c>
      <c r="Y77" s="355" t="b">
        <f t="shared" si="15"/>
        <v>1</v>
      </c>
      <c r="Z77" s="355" t="b">
        <f t="shared" si="15"/>
        <v>1</v>
      </c>
      <c r="AA77" s="355" t="b">
        <f t="shared" si="15"/>
        <v>1</v>
      </c>
      <c r="AB77" s="356" t="b">
        <f t="shared" si="15"/>
        <v>1</v>
      </c>
    </row>
    <row r="78" spans="2:41" x14ac:dyDescent="0.25">
      <c r="P78" s="351"/>
      <c r="Q78" s="352" t="s">
        <v>540</v>
      </c>
      <c r="R78" s="352"/>
      <c r="S78" s="353">
        <f>SUMIFS(S$23:S$64,$O$23:$O$64,$O$25)</f>
        <v>0</v>
      </c>
      <c r="T78" s="353">
        <f t="shared" ref="T78:AB78" si="16">SUMIFS(T$23:T$64,$O$23:$O$64,$O$25)</f>
        <v>0</v>
      </c>
      <c r="U78" s="353">
        <f t="shared" si="16"/>
        <v>0</v>
      </c>
      <c r="V78" s="353">
        <f t="shared" si="16"/>
        <v>0</v>
      </c>
      <c r="W78" s="353">
        <f t="shared" si="16"/>
        <v>0</v>
      </c>
      <c r="X78" s="353">
        <f t="shared" si="16"/>
        <v>0</v>
      </c>
      <c r="Y78" s="353">
        <f t="shared" si="16"/>
        <v>0</v>
      </c>
      <c r="Z78" s="353">
        <f t="shared" si="16"/>
        <v>0</v>
      </c>
      <c r="AA78" s="353">
        <f t="shared" si="16"/>
        <v>0</v>
      </c>
      <c r="AB78" s="354">
        <f t="shared" si="16"/>
        <v>0</v>
      </c>
    </row>
    <row r="79" spans="2:41" x14ac:dyDescent="0.25">
      <c r="P79" s="351"/>
      <c r="Q79" s="352"/>
      <c r="R79" s="352"/>
      <c r="S79" s="353">
        <f>SUM(Begin:End!G$56)</f>
        <v>0</v>
      </c>
      <c r="T79" s="353">
        <f>SUM(Begin:End!H$56)</f>
        <v>0</v>
      </c>
      <c r="U79" s="353">
        <f>SUM(Begin:End!I$56)</f>
        <v>0</v>
      </c>
      <c r="V79" s="353">
        <f>SUM(Begin:End!J$56)</f>
        <v>0</v>
      </c>
      <c r="W79" s="353">
        <f>SUM(Begin:End!K$56)</f>
        <v>0</v>
      </c>
      <c r="X79" s="353">
        <f>SUM(Begin:End!G$57)/1000</f>
        <v>0</v>
      </c>
      <c r="Y79" s="353">
        <f>SUM(Begin:End!H$57)/1000</f>
        <v>0</v>
      </c>
      <c r="Z79" s="353">
        <f>SUM(Begin:End!I$57)/1000</f>
        <v>0</v>
      </c>
      <c r="AA79" s="353">
        <f>SUM(Begin:End!J$57)/1000</f>
        <v>0</v>
      </c>
      <c r="AB79" s="354">
        <f>SUM(Begin:End!K$57)/1000</f>
        <v>0</v>
      </c>
    </row>
    <row r="80" spans="2:41" ht="15.75" thickBot="1" x14ac:dyDescent="0.3">
      <c r="P80" s="357"/>
      <c r="Q80" s="358"/>
      <c r="R80" s="358"/>
      <c r="S80" s="359" t="b">
        <f>S78=S79</f>
        <v>1</v>
      </c>
      <c r="T80" s="359" t="b">
        <f t="shared" ref="T80:AB80" si="17">T78=T79</f>
        <v>1</v>
      </c>
      <c r="U80" s="359" t="b">
        <f t="shared" si="17"/>
        <v>1</v>
      </c>
      <c r="V80" s="359" t="b">
        <f t="shared" si="17"/>
        <v>1</v>
      </c>
      <c r="W80" s="359" t="b">
        <f t="shared" si="17"/>
        <v>1</v>
      </c>
      <c r="X80" s="359" t="b">
        <f t="shared" si="17"/>
        <v>1</v>
      </c>
      <c r="Y80" s="359" t="b">
        <f t="shared" si="17"/>
        <v>1</v>
      </c>
      <c r="Z80" s="359" t="b">
        <f t="shared" si="17"/>
        <v>1</v>
      </c>
      <c r="AA80" s="359" t="b">
        <f t="shared" si="17"/>
        <v>1</v>
      </c>
      <c r="AB80" s="360" t="b">
        <f t="shared" si="17"/>
        <v>1</v>
      </c>
    </row>
  </sheetData>
  <sheetProtection algorithmName="SHA-512" hashValue="N8MzSQAfaO7daVXuvQBRV0+rfrfTC/houCGLP7oXaPsPil8ltoY3BPI2sRyaT1gL7RaUwWGBvMoYhH7kA5WsSA==" saltValue="FLquQeVYudmkm0c3Dw9oiA==" spinCount="100000" sheet="1" objects="1" scenarios="1" selectLockedCells="1"/>
  <mergeCells count="17">
    <mergeCell ref="J69:J70"/>
    <mergeCell ref="K69:K70"/>
    <mergeCell ref="L69:L70"/>
    <mergeCell ref="M69:M70"/>
    <mergeCell ref="B4:C4"/>
    <mergeCell ref="B21:C21"/>
    <mergeCell ref="B68:C68"/>
    <mergeCell ref="J68:N68"/>
    <mergeCell ref="B69:B70"/>
    <mergeCell ref="C69:C70"/>
    <mergeCell ref="D69:D70"/>
    <mergeCell ref="E69:E70"/>
    <mergeCell ref="F69:F70"/>
    <mergeCell ref="G69:G70"/>
    <mergeCell ref="N69:N70"/>
    <mergeCell ref="H69:H70"/>
    <mergeCell ref="I69:I70"/>
  </mergeCells>
  <conditionalFormatting sqref="S75:AB80">
    <cfRule type="containsText" dxfId="3" priority="1" operator="containsText" text="FALSE">
      <formula>NOT(ISERROR(SEARCH("FALSE",S75)))</formula>
    </cfRule>
    <cfRule type="containsText" dxfId="2" priority="2" operator="containsText" text="TRUE">
      <formula>NOT(ISERROR(SEARCH("TRUE",S75)))</formula>
    </cfRule>
  </conditionalFormatting>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8DCA9-4F31-47CF-B7E9-18278BCC77A6}">
  <sheetPr>
    <tabColor theme="8" tint="-0.499984740745262"/>
  </sheetPr>
  <dimension ref="B2:AV69"/>
  <sheetViews>
    <sheetView zoomScale="87" workbookViewId="0"/>
  </sheetViews>
  <sheetFormatPr defaultRowHeight="15" x14ac:dyDescent="0.25"/>
  <cols>
    <col min="3" max="3" width="11.5703125" customWidth="1"/>
    <col min="4" max="4" width="13.140625" customWidth="1"/>
    <col min="5" max="5" width="16.28515625" customWidth="1"/>
    <col min="6" max="6" width="12.7109375" customWidth="1"/>
    <col min="7" max="7" width="8" customWidth="1"/>
    <col min="8" max="8" width="9.5703125" customWidth="1"/>
    <col min="9" max="9" width="10.140625" customWidth="1"/>
    <col min="10" max="10" width="13.42578125" customWidth="1"/>
    <col min="14" max="15" width="9.140625" customWidth="1"/>
    <col min="16" max="16" width="10.42578125" customWidth="1"/>
    <col min="18" max="18" width="11.140625" customWidth="1"/>
    <col min="19" max="19" width="10.5703125" customWidth="1"/>
    <col min="20" max="20" width="10.42578125" customWidth="1"/>
    <col min="21" max="21" width="10.28515625" customWidth="1"/>
    <col min="22" max="22" width="10.140625" customWidth="1"/>
    <col min="23" max="23" width="10.5703125" customWidth="1"/>
    <col min="24" max="24" width="12.85546875" customWidth="1"/>
    <col min="25" max="25" width="10.5703125" customWidth="1"/>
    <col min="26" max="26" width="11.140625" customWidth="1"/>
    <col min="27" max="27" width="10.28515625" customWidth="1"/>
    <col min="28" max="28" width="10.42578125" customWidth="1"/>
    <col min="31" max="31" width="9.42578125" customWidth="1"/>
    <col min="32" max="32" width="9.85546875" customWidth="1"/>
    <col min="34" max="34" width="10.42578125" customWidth="1"/>
    <col min="35" max="35" width="10.140625" customWidth="1"/>
  </cols>
  <sheetData>
    <row r="2" spans="2:34" x14ac:dyDescent="0.25">
      <c r="C2" s="263" t="s">
        <v>453</v>
      </c>
    </row>
    <row r="3" spans="2:34" x14ac:dyDescent="0.25">
      <c r="B3" s="264"/>
    </row>
    <row r="4" spans="2:34" x14ac:dyDescent="0.25">
      <c r="B4" s="673" t="s">
        <v>454</v>
      </c>
      <c r="C4" s="674"/>
    </row>
    <row r="5" spans="2:34" ht="17.25" customHeight="1" x14ac:dyDescent="0.25">
      <c r="B5" s="265" t="s">
        <v>455</v>
      </c>
      <c r="C5" s="265" t="s">
        <v>456</v>
      </c>
      <c r="D5" s="265" t="s">
        <v>457</v>
      </c>
      <c r="E5" s="266" t="s">
        <v>458</v>
      </c>
      <c r="F5" s="266" t="s">
        <v>459</v>
      </c>
      <c r="G5" s="266" t="s">
        <v>460</v>
      </c>
      <c r="H5" s="267" t="s">
        <v>461</v>
      </c>
      <c r="I5" s="267" t="s">
        <v>462</v>
      </c>
      <c r="J5" s="266" t="s">
        <v>463</v>
      </c>
      <c r="K5" s="266" t="s">
        <v>464</v>
      </c>
      <c r="L5" s="268" t="s">
        <v>465</v>
      </c>
      <c r="M5" s="268" t="s">
        <v>466</v>
      </c>
      <c r="N5" s="268" t="s">
        <v>467</v>
      </c>
      <c r="O5" s="268" t="s">
        <v>468</v>
      </c>
      <c r="P5" s="268" t="s">
        <v>469</v>
      </c>
      <c r="AH5" s="269"/>
    </row>
    <row r="6" spans="2:34" s="264" customFormat="1" x14ac:dyDescent="0.25">
      <c r="B6" s="292">
        <f>Intro!$E$80</f>
        <v>0</v>
      </c>
      <c r="C6" s="293" t="s">
        <v>470</v>
      </c>
      <c r="D6" s="292" t="s">
        <v>471</v>
      </c>
      <c r="E6" s="280" t="s">
        <v>364</v>
      </c>
      <c r="F6" s="280" t="s">
        <v>472</v>
      </c>
      <c r="G6" s="280"/>
      <c r="H6" s="294" t="b">
        <f>Discrete!H6</f>
        <v>0</v>
      </c>
      <c r="I6" s="280" t="s">
        <v>541</v>
      </c>
      <c r="J6" s="280" t="s">
        <v>474</v>
      </c>
      <c r="K6" s="295" t="s">
        <v>474</v>
      </c>
      <c r="L6" s="296" t="str">
        <f>Confirm!F57</f>
        <v>-</v>
      </c>
      <c r="M6" s="296" t="str">
        <f>Confirm!G57</f>
        <v>-</v>
      </c>
      <c r="N6" s="296" t="str">
        <f>Confirm!H57</f>
        <v>-</v>
      </c>
      <c r="O6" s="296" t="str">
        <f>Confirm!I57</f>
        <v>-</v>
      </c>
      <c r="P6" s="297" t="str">
        <f>Confirm!J57</f>
        <v>-</v>
      </c>
      <c r="AH6" s="276"/>
    </row>
    <row r="7" spans="2:34" x14ac:dyDescent="0.25">
      <c r="B7" s="286">
        <f>Intro!$E$80</f>
        <v>0</v>
      </c>
      <c r="C7" s="286" t="str">
        <f>C6</f>
        <v>2 - Importer</v>
      </c>
      <c r="D7" s="286" t="s">
        <v>471</v>
      </c>
      <c r="E7" s="287" t="s">
        <v>366</v>
      </c>
      <c r="F7" s="287" t="s">
        <v>472</v>
      </c>
      <c r="G7" s="272"/>
      <c r="H7" s="288" t="b">
        <f>H6</f>
        <v>0</v>
      </c>
      <c r="I7" s="287" t="s">
        <v>541</v>
      </c>
      <c r="J7" s="272"/>
      <c r="K7" s="275" t="s">
        <v>474</v>
      </c>
      <c r="L7" s="290" t="str">
        <f>Confirm!F58</f>
        <v>-</v>
      </c>
      <c r="M7" s="290" t="str">
        <f>Confirm!G58</f>
        <v>-</v>
      </c>
      <c r="N7" s="290" t="str">
        <f>Confirm!H58</f>
        <v>-</v>
      </c>
      <c r="O7" s="290" t="str">
        <f>Confirm!I58</f>
        <v>-</v>
      </c>
      <c r="P7" s="291" t="str">
        <f>Confirm!J58</f>
        <v>-</v>
      </c>
      <c r="AH7" s="276"/>
    </row>
    <row r="8" spans="2:34" x14ac:dyDescent="0.25">
      <c r="B8" s="278">
        <f>Intro!$E$80</f>
        <v>0</v>
      </c>
      <c r="C8" s="278" t="str">
        <f>C7</f>
        <v>2 - Importer</v>
      </c>
      <c r="D8" s="278" t="s">
        <v>471</v>
      </c>
      <c r="E8" s="279" t="s">
        <v>419</v>
      </c>
      <c r="F8" s="279" t="s">
        <v>475</v>
      </c>
      <c r="G8" s="280"/>
      <c r="H8" s="288" t="b">
        <f t="shared" ref="H8:H14" si="0">H7</f>
        <v>0</v>
      </c>
      <c r="I8" s="279" t="s">
        <v>541</v>
      </c>
      <c r="J8" s="280"/>
      <c r="K8" s="283" t="s">
        <v>474</v>
      </c>
      <c r="L8" s="284" t="str">
        <f>Confirm!F59</f>
        <v>-</v>
      </c>
      <c r="M8" s="284" t="str">
        <f>Confirm!G59</f>
        <v>-</v>
      </c>
      <c r="N8" s="284" t="str">
        <f>Confirm!H59</f>
        <v>-</v>
      </c>
      <c r="O8" s="284" t="str">
        <f>Confirm!I59</f>
        <v>-</v>
      </c>
      <c r="P8" s="285" t="str">
        <f>Confirm!J59</f>
        <v>-</v>
      </c>
      <c r="AH8" s="276"/>
    </row>
    <row r="9" spans="2:34" x14ac:dyDescent="0.25">
      <c r="B9" s="286">
        <f>Intro!$E$80</f>
        <v>0</v>
      </c>
      <c r="C9" s="286" t="str">
        <f>C8</f>
        <v>2 - Importer</v>
      </c>
      <c r="D9" s="286" t="s">
        <v>471</v>
      </c>
      <c r="E9" s="287" t="s">
        <v>418</v>
      </c>
      <c r="F9" s="287" t="s">
        <v>475</v>
      </c>
      <c r="G9" s="272"/>
      <c r="H9" s="288" t="b">
        <f t="shared" si="0"/>
        <v>0</v>
      </c>
      <c r="I9" s="287" t="s">
        <v>541</v>
      </c>
      <c r="J9" s="272"/>
      <c r="K9" s="275" t="s">
        <v>474</v>
      </c>
      <c r="L9" s="290" t="str">
        <f>Confirm!F60</f>
        <v>-</v>
      </c>
      <c r="M9" s="290" t="str">
        <f>Confirm!G60</f>
        <v>-</v>
      </c>
      <c r="N9" s="290" t="str">
        <f>Confirm!H60</f>
        <v>-</v>
      </c>
      <c r="O9" s="290" t="str">
        <f>Confirm!I60</f>
        <v>-</v>
      </c>
      <c r="P9" s="291" t="str">
        <f>Confirm!J60</f>
        <v>-</v>
      </c>
      <c r="AH9" s="276"/>
    </row>
    <row r="10" spans="2:34" x14ac:dyDescent="0.25">
      <c r="B10" s="278">
        <f>Intro!$E$80</f>
        <v>0</v>
      </c>
      <c r="C10" s="278" t="str">
        <f>C9</f>
        <v>2 - Importer</v>
      </c>
      <c r="D10" s="278" t="s">
        <v>471</v>
      </c>
      <c r="E10" s="279" t="s">
        <v>476</v>
      </c>
      <c r="F10" s="279" t="s">
        <v>475</v>
      </c>
      <c r="G10" s="280"/>
      <c r="H10" s="288" t="b">
        <f t="shared" si="0"/>
        <v>0</v>
      </c>
      <c r="I10" s="279" t="s">
        <v>541</v>
      </c>
      <c r="J10" s="280"/>
      <c r="K10" s="283" t="s">
        <v>474</v>
      </c>
      <c r="L10" s="284" t="str">
        <f>Confirm!F61</f>
        <v>-</v>
      </c>
      <c r="M10" s="284" t="str">
        <f>Confirm!G61</f>
        <v>-</v>
      </c>
      <c r="N10" s="284" t="str">
        <f>Confirm!H61</f>
        <v>-</v>
      </c>
      <c r="O10" s="284" t="str">
        <f>Confirm!I61</f>
        <v>-</v>
      </c>
      <c r="P10" s="285" t="str">
        <f>Confirm!J61</f>
        <v>-</v>
      </c>
      <c r="AH10" s="276"/>
    </row>
    <row r="11" spans="2:34" x14ac:dyDescent="0.25">
      <c r="B11" s="286">
        <f>Intro!$E$80</f>
        <v>0</v>
      </c>
      <c r="C11" s="286" t="str">
        <f>C6</f>
        <v>2 - Importer</v>
      </c>
      <c r="D11" s="286" t="s">
        <v>471</v>
      </c>
      <c r="E11" s="287" t="s">
        <v>477</v>
      </c>
      <c r="F11" s="287" t="s">
        <v>475</v>
      </c>
      <c r="G11" s="287"/>
      <c r="H11" s="288" t="b">
        <f t="shared" si="0"/>
        <v>0</v>
      </c>
      <c r="I11" s="287" t="s">
        <v>541</v>
      </c>
      <c r="J11" s="287" t="s">
        <v>474</v>
      </c>
      <c r="K11" s="275" t="s">
        <v>474</v>
      </c>
      <c r="L11" s="290" t="str">
        <f>Confirm!F62</f>
        <v>-</v>
      </c>
      <c r="M11" s="290" t="str">
        <f>Confirm!G62</f>
        <v>-</v>
      </c>
      <c r="N11" s="290" t="str">
        <f>Confirm!H62</f>
        <v>-</v>
      </c>
      <c r="O11" s="290" t="str">
        <f>Confirm!I62</f>
        <v>-</v>
      </c>
      <c r="P11" s="291" t="str">
        <f>Confirm!J62</f>
        <v>-</v>
      </c>
      <c r="AH11" s="290"/>
    </row>
    <row r="12" spans="2:34" x14ac:dyDescent="0.25">
      <c r="B12" s="278">
        <f>Intro!$E$80</f>
        <v>0</v>
      </c>
      <c r="C12" s="278" t="str">
        <f>C11</f>
        <v>2 - Importer</v>
      </c>
      <c r="D12" s="278" t="s">
        <v>471</v>
      </c>
      <c r="E12" s="279" t="s">
        <v>478</v>
      </c>
      <c r="F12" s="279" t="s">
        <v>475</v>
      </c>
      <c r="G12" s="279" t="str">
        <f>Confirm!F46</f>
        <v>-</v>
      </c>
      <c r="H12" s="288" t="b">
        <f t="shared" si="0"/>
        <v>0</v>
      </c>
      <c r="I12" s="279" t="s">
        <v>541</v>
      </c>
      <c r="J12" s="279" t="s">
        <v>474</v>
      </c>
      <c r="K12" s="283" t="s">
        <v>474</v>
      </c>
      <c r="L12" s="284" t="str">
        <f>Confirm!F63</f>
        <v>-</v>
      </c>
      <c r="M12" s="284" t="str">
        <f>Confirm!G63</f>
        <v>-</v>
      </c>
      <c r="N12" s="284" t="str">
        <f>Confirm!H63</f>
        <v>-</v>
      </c>
      <c r="O12" s="284" t="str">
        <f>Confirm!I63</f>
        <v>-</v>
      </c>
      <c r="P12" s="285" t="str">
        <f>Confirm!J63</f>
        <v>-</v>
      </c>
      <c r="AH12" s="290"/>
    </row>
    <row r="13" spans="2:34" x14ac:dyDescent="0.25">
      <c r="B13" s="286">
        <f>Intro!$E$80</f>
        <v>0</v>
      </c>
      <c r="C13" s="286" t="str">
        <f>C12</f>
        <v>2 - Importer</v>
      </c>
      <c r="D13" s="286" t="s">
        <v>479</v>
      </c>
      <c r="E13" s="287" t="s">
        <v>480</v>
      </c>
      <c r="F13" s="287" t="s">
        <v>474</v>
      </c>
      <c r="G13" s="287"/>
      <c r="H13" s="288" t="b">
        <f t="shared" si="0"/>
        <v>0</v>
      </c>
      <c r="I13" s="287" t="s">
        <v>541</v>
      </c>
      <c r="J13" s="287" t="s">
        <v>481</v>
      </c>
      <c r="K13" s="275" t="s">
        <v>474</v>
      </c>
      <c r="L13" s="290" t="str">
        <f>Confirm!F68</f>
        <v>-</v>
      </c>
      <c r="M13" s="290" t="str">
        <f>Confirm!G68</f>
        <v>-</v>
      </c>
      <c r="N13" s="290" t="str">
        <f>Confirm!H68</f>
        <v>-</v>
      </c>
      <c r="O13" s="290" t="str">
        <f>Confirm!I68</f>
        <v>-</v>
      </c>
      <c r="P13" s="291" t="str">
        <f>Confirm!J68</f>
        <v>-</v>
      </c>
      <c r="AH13" s="290"/>
    </row>
    <row r="14" spans="2:34" x14ac:dyDescent="0.25">
      <c r="B14" s="278">
        <f>Intro!$E$80</f>
        <v>0</v>
      </c>
      <c r="C14" s="278" t="str">
        <f t="shared" ref="C14" si="1">C13</f>
        <v>2 - Importer</v>
      </c>
      <c r="D14" s="278" t="s">
        <v>479</v>
      </c>
      <c r="E14" s="279" t="s">
        <v>480</v>
      </c>
      <c r="F14" s="279" t="s">
        <v>474</v>
      </c>
      <c r="G14" s="279"/>
      <c r="H14" s="288" t="b">
        <f t="shared" si="0"/>
        <v>0</v>
      </c>
      <c r="I14" s="279" t="s">
        <v>541</v>
      </c>
      <c r="J14" s="279" t="s">
        <v>482</v>
      </c>
      <c r="K14" s="283" t="s">
        <v>474</v>
      </c>
      <c r="L14" s="284" t="str">
        <f>Confirm!F69</f>
        <v>-</v>
      </c>
      <c r="M14" s="284" t="str">
        <f>Confirm!G69</f>
        <v>-</v>
      </c>
      <c r="N14" s="284" t="str">
        <f>Confirm!H69</f>
        <v>-</v>
      </c>
      <c r="O14" s="284" t="str">
        <f>Confirm!I69</f>
        <v>-</v>
      </c>
      <c r="P14" s="285" t="str">
        <f>Confirm!J69</f>
        <v>-</v>
      </c>
      <c r="AH14" s="290"/>
    </row>
    <row r="15" spans="2:34" x14ac:dyDescent="0.25">
      <c r="Y15" s="286"/>
      <c r="Z15" s="287"/>
      <c r="AA15" s="287"/>
      <c r="AB15" s="287"/>
      <c r="AC15" s="286"/>
      <c r="AD15" s="289"/>
      <c r="AE15" s="287"/>
      <c r="AF15" s="290"/>
      <c r="AG15" s="290"/>
      <c r="AH15" s="290"/>
    </row>
    <row r="17" spans="2:48" x14ac:dyDescent="0.25">
      <c r="B17" s="264"/>
      <c r="C17" s="264"/>
    </row>
    <row r="18" spans="2:48" x14ac:dyDescent="0.25">
      <c r="B18" s="673" t="s">
        <v>485</v>
      </c>
      <c r="C18" s="674"/>
      <c r="X18">
        <v>1000</v>
      </c>
    </row>
    <row r="19" spans="2:48" ht="36.75" x14ac:dyDescent="0.25">
      <c r="B19" s="298" t="s">
        <v>486</v>
      </c>
      <c r="C19" s="299" t="s">
        <v>487</v>
      </c>
      <c r="D19" s="300" t="s">
        <v>488</v>
      </c>
      <c r="E19" s="300" t="s">
        <v>489</v>
      </c>
      <c r="F19" s="301" t="s">
        <v>490</v>
      </c>
      <c r="G19" s="301" t="s">
        <v>491</v>
      </c>
      <c r="H19" s="301" t="s">
        <v>492</v>
      </c>
      <c r="I19" s="300" t="s">
        <v>493</v>
      </c>
      <c r="J19" s="300" t="s">
        <v>494</v>
      </c>
      <c r="K19" s="302" t="s">
        <v>495</v>
      </c>
      <c r="L19" s="300" t="s">
        <v>496</v>
      </c>
      <c r="M19" s="303" t="s">
        <v>497</v>
      </c>
      <c r="N19" s="300" t="s">
        <v>498</v>
      </c>
      <c r="O19" s="300" t="s">
        <v>499</v>
      </c>
      <c r="P19" s="300" t="s">
        <v>500</v>
      </c>
      <c r="Q19" s="300" t="s">
        <v>462</v>
      </c>
      <c r="R19" s="300" t="s">
        <v>464</v>
      </c>
      <c r="S19" s="304" t="s">
        <v>501</v>
      </c>
      <c r="T19" s="305" t="s">
        <v>502</v>
      </c>
      <c r="U19" s="305" t="s">
        <v>503</v>
      </c>
      <c r="V19" s="305" t="s">
        <v>504</v>
      </c>
      <c r="W19" s="305" t="s">
        <v>505</v>
      </c>
      <c r="X19" s="306" t="s">
        <v>506</v>
      </c>
      <c r="Y19" s="306" t="s">
        <v>507</v>
      </c>
      <c r="Z19" s="306" t="s">
        <v>508</v>
      </c>
      <c r="AA19" s="306" t="s">
        <v>509</v>
      </c>
      <c r="AB19" s="307" t="s">
        <v>509</v>
      </c>
      <c r="AC19" s="308"/>
      <c r="AD19" s="309"/>
      <c r="AE19" s="309"/>
      <c r="AF19" s="309"/>
      <c r="AG19" s="308"/>
      <c r="AH19" s="308"/>
      <c r="AI19" s="310"/>
      <c r="AJ19" s="308"/>
      <c r="AK19" s="311"/>
      <c r="AL19" s="308"/>
      <c r="AM19" s="308"/>
      <c r="AN19" s="308"/>
      <c r="AO19" s="308"/>
      <c r="AP19" s="312"/>
      <c r="AQ19" s="312"/>
      <c r="AR19" s="312"/>
      <c r="AS19" s="312"/>
      <c r="AT19" s="313"/>
      <c r="AU19" s="313"/>
      <c r="AV19" s="313"/>
    </row>
    <row r="20" spans="2:48" s="264" customFormat="1" x14ac:dyDescent="0.25">
      <c r="B20" s="314">
        <f>$B$6</f>
        <v>0</v>
      </c>
      <c r="C20" s="314">
        <f>B20</f>
        <v>0</v>
      </c>
      <c r="D20" s="315" t="s">
        <v>470</v>
      </c>
      <c r="E20" s="316" t="b">
        <f>$H$6</f>
        <v>0</v>
      </c>
      <c r="F20" s="317"/>
      <c r="G20" s="317"/>
      <c r="H20" s="317"/>
      <c r="I20" s="270" t="s">
        <v>510</v>
      </c>
      <c r="J20" s="314" t="s">
        <v>511</v>
      </c>
      <c r="K20" s="314" t="s">
        <v>512</v>
      </c>
      <c r="L20" s="314" t="s">
        <v>513</v>
      </c>
      <c r="M20" s="318"/>
      <c r="N20" s="314" t="s">
        <v>514</v>
      </c>
      <c r="O20" s="319" t="s">
        <v>515</v>
      </c>
      <c r="P20" s="320" t="s">
        <v>474</v>
      </c>
      <c r="Q20" s="320" t="s">
        <v>541</v>
      </c>
      <c r="R20" s="321" t="s">
        <v>483</v>
      </c>
      <c r="S20" s="264">
        <f>'Imp-Chin. Taipei chin.'!G64</f>
        <v>0</v>
      </c>
      <c r="T20" s="264">
        <f>'Imp-Chin. Taipei chin.'!H64</f>
        <v>0</v>
      </c>
      <c r="U20" s="264">
        <f>'Imp-Chin. Taipei chin.'!I64</f>
        <v>0</v>
      </c>
      <c r="V20" s="264">
        <f>'Imp-Chin. Taipei chin.'!J64</f>
        <v>0</v>
      </c>
      <c r="W20" s="264">
        <f>'Imp-Chin. Taipei chin.'!K64</f>
        <v>0</v>
      </c>
      <c r="X20" s="322">
        <f>'Imp-Chin. Taipei chin.'!G65/$X$18</f>
        <v>0</v>
      </c>
      <c r="Y20" s="323">
        <f>'Imp-Chin. Taipei chin.'!H65/$X$18</f>
        <v>0</v>
      </c>
      <c r="Z20" s="323">
        <f>'Imp-Chin. Taipei chin.'!I65/$X$18</f>
        <v>0</v>
      </c>
      <c r="AA20" s="323">
        <f>'Imp-Chin. Taipei chin.'!J65/$X$18</f>
        <v>0</v>
      </c>
      <c r="AB20" s="323">
        <f>'Imp-Chin. Taipei chin.'!K65/$X$18</f>
        <v>0</v>
      </c>
      <c r="AC20" s="314"/>
      <c r="AD20" s="314"/>
      <c r="AE20" s="314"/>
      <c r="AF20" s="314"/>
      <c r="AG20" s="314"/>
      <c r="AH20" s="314"/>
      <c r="AI20" s="314"/>
      <c r="AJ20" s="314"/>
      <c r="AK20" s="318"/>
      <c r="AL20" s="314"/>
      <c r="AM20" s="319"/>
      <c r="AN20" s="320"/>
      <c r="AO20" s="320"/>
    </row>
    <row r="21" spans="2:48" x14ac:dyDescent="0.25">
      <c r="B21" s="324">
        <f t="shared" ref="B21:B61" si="2">$B$6</f>
        <v>0</v>
      </c>
      <c r="C21" s="324">
        <f t="shared" ref="C21:C24" si="3">B21</f>
        <v>0</v>
      </c>
      <c r="D21" s="325" t="str">
        <f>D20</f>
        <v>2 - Importer</v>
      </c>
      <c r="E21" s="326" t="b">
        <f t="shared" ref="E21:E61" si="4">$H$6</f>
        <v>0</v>
      </c>
      <c r="F21" s="327"/>
      <c r="G21" s="327"/>
      <c r="H21" s="327"/>
      <c r="I21" s="286" t="s">
        <v>510</v>
      </c>
      <c r="J21" s="324" t="s">
        <v>511</v>
      </c>
      <c r="K21" s="324" t="str">
        <f>$K$20</f>
        <v>1 - Subject</v>
      </c>
      <c r="L21" s="324" t="str">
        <f>L20</f>
        <v>Chinese Taipei  |  Taipei chinois</v>
      </c>
      <c r="M21" s="328"/>
      <c r="N21" s="324" t="str">
        <f>N20</f>
        <v>Dumping and Subsidizing</v>
      </c>
      <c r="O21" s="329" t="s">
        <v>515</v>
      </c>
      <c r="P21" s="330" t="s">
        <v>474</v>
      </c>
      <c r="Q21" s="330" t="str">
        <f>Q20</f>
        <v>CTL</v>
      </c>
      <c r="R21" s="331" t="s">
        <v>394</v>
      </c>
      <c r="S21">
        <f>'Imp-Chin. Taipei chin.'!G67</f>
        <v>0</v>
      </c>
      <c r="T21">
        <f>'Imp-Chin. Taipei chin.'!H67</f>
        <v>0</v>
      </c>
      <c r="U21">
        <f>'Imp-Chin. Taipei chin.'!I67</f>
        <v>0</v>
      </c>
      <c r="V21">
        <f>'Imp-Chin. Taipei chin.'!J67</f>
        <v>0</v>
      </c>
      <c r="W21">
        <f>'Imp-Chin. Taipei chin.'!K67</f>
        <v>0</v>
      </c>
      <c r="X21" s="332">
        <f>'Imp-Chin. Taipei chin.'!G68/$X$18</f>
        <v>0</v>
      </c>
      <c r="Y21" s="333">
        <f>'Imp-Chin. Taipei chin.'!H68/$X$18</f>
        <v>0</v>
      </c>
      <c r="Z21" s="333">
        <f>'Imp-Chin. Taipei chin.'!I68/$X$18</f>
        <v>0</v>
      </c>
      <c r="AA21" s="333">
        <f>'Imp-Chin. Taipei chin.'!J68/$X$18</f>
        <v>0</v>
      </c>
      <c r="AB21" s="333">
        <f>'Imp-Chin. Taipei chin.'!K68/$X$18</f>
        <v>0</v>
      </c>
      <c r="AC21" s="324"/>
      <c r="AD21" s="324"/>
      <c r="AE21" s="324"/>
      <c r="AF21" s="324"/>
      <c r="AG21" s="324"/>
      <c r="AH21" s="324"/>
      <c r="AI21" s="324"/>
      <c r="AJ21" s="324"/>
      <c r="AK21" s="328"/>
      <c r="AL21" s="324"/>
      <c r="AM21" s="329"/>
      <c r="AN21" s="330"/>
      <c r="AO21" s="330"/>
    </row>
    <row r="22" spans="2:48" x14ac:dyDescent="0.25">
      <c r="B22" s="324">
        <f t="shared" si="2"/>
        <v>0</v>
      </c>
      <c r="C22" s="324">
        <f t="shared" si="3"/>
        <v>0</v>
      </c>
      <c r="D22" s="325" t="str">
        <f t="shared" ref="D22:D25" si="5">D21</f>
        <v>2 - Importer</v>
      </c>
      <c r="E22" s="326" t="b">
        <f t="shared" si="4"/>
        <v>0</v>
      </c>
      <c r="F22" s="327"/>
      <c r="G22" s="327"/>
      <c r="H22" s="327"/>
      <c r="I22" s="286" t="s">
        <v>510</v>
      </c>
      <c r="J22" s="324" t="s">
        <v>511</v>
      </c>
      <c r="K22" s="324" t="str">
        <f t="shared" ref="K22:K25" si="6">$K$20</f>
        <v>1 - Subject</v>
      </c>
      <c r="L22" s="324" t="str">
        <f t="shared" ref="L22:L25" si="7">L21</f>
        <v>Chinese Taipei  |  Taipei chinois</v>
      </c>
      <c r="M22" s="328"/>
      <c r="N22" s="324" t="str">
        <f t="shared" ref="N22:N31" si="8">N21</f>
        <v>Dumping and Subsidizing</v>
      </c>
      <c r="O22" s="329" t="s">
        <v>516</v>
      </c>
      <c r="P22" s="334" t="str">
        <f>J13</f>
        <v>Distributors / Service centers  |  Distributeurs / Centre de services</v>
      </c>
      <c r="Q22" s="330" t="str">
        <f t="shared" ref="Q22:Q25" si="9">Q21</f>
        <v>CTL</v>
      </c>
      <c r="R22" s="331" t="s">
        <v>483</v>
      </c>
      <c r="S22">
        <f>'Imp-Chin. Taipei chin.'!G75</f>
        <v>0</v>
      </c>
      <c r="T22">
        <f>'Imp-Chin. Taipei chin.'!H75</f>
        <v>0</v>
      </c>
      <c r="U22">
        <f>'Imp-Chin. Taipei chin.'!I75</f>
        <v>0</v>
      </c>
      <c r="V22">
        <f>'Imp-Chin. Taipei chin.'!J75</f>
        <v>0</v>
      </c>
      <c r="W22">
        <f>'Imp-Chin. Taipei chin.'!K75</f>
        <v>0</v>
      </c>
      <c r="X22" s="332">
        <f>'Imp-Chin. Taipei chin.'!G76/$X$18</f>
        <v>0</v>
      </c>
      <c r="Y22" s="333">
        <f>'Imp-Chin. Taipei chin.'!H76/$X$18</f>
        <v>0</v>
      </c>
      <c r="Z22" s="333">
        <f>'Imp-Chin. Taipei chin.'!I76/$X$18</f>
        <v>0</v>
      </c>
      <c r="AA22" s="333">
        <f>'Imp-Chin. Taipei chin.'!J76/$X$18</f>
        <v>0</v>
      </c>
      <c r="AB22" s="333">
        <f>'Imp-Chin. Taipei chin.'!K76/$X$18</f>
        <v>0</v>
      </c>
      <c r="AC22" s="324"/>
      <c r="AD22" s="324"/>
      <c r="AE22" s="324"/>
      <c r="AF22" s="324"/>
      <c r="AG22" s="324"/>
      <c r="AH22" s="324"/>
      <c r="AI22" s="324"/>
      <c r="AJ22" s="324"/>
      <c r="AK22" s="328"/>
      <c r="AL22" s="324"/>
      <c r="AM22" s="329"/>
      <c r="AN22" s="330"/>
      <c r="AO22" s="320"/>
    </row>
    <row r="23" spans="2:48" x14ac:dyDescent="0.25">
      <c r="B23" s="324">
        <f t="shared" si="2"/>
        <v>0</v>
      </c>
      <c r="C23" s="324">
        <f t="shared" si="3"/>
        <v>0</v>
      </c>
      <c r="D23" s="325" t="str">
        <f t="shared" si="5"/>
        <v>2 - Importer</v>
      </c>
      <c r="E23" s="326" t="b">
        <f t="shared" si="4"/>
        <v>0</v>
      </c>
      <c r="F23" s="327"/>
      <c r="G23" s="327"/>
      <c r="H23" s="327"/>
      <c r="I23" s="286" t="s">
        <v>510</v>
      </c>
      <c r="J23" s="324" t="s">
        <v>511</v>
      </c>
      <c r="K23" s="324" t="str">
        <f t="shared" si="6"/>
        <v>1 - Subject</v>
      </c>
      <c r="L23" s="324" t="str">
        <f t="shared" si="7"/>
        <v>Chinese Taipei  |  Taipei chinois</v>
      </c>
      <c r="M23" s="328"/>
      <c r="N23" s="324" t="str">
        <f t="shared" si="8"/>
        <v>Dumping and Subsidizing</v>
      </c>
      <c r="O23" s="329" t="s">
        <v>516</v>
      </c>
      <c r="P23" s="334" t="str">
        <f>P22</f>
        <v>Distributors / Service centers  |  Distributeurs / Centre de services</v>
      </c>
      <c r="Q23" s="330" t="str">
        <f t="shared" si="9"/>
        <v>CTL</v>
      </c>
      <c r="R23" s="331" t="s">
        <v>394</v>
      </c>
      <c r="S23">
        <f>'Imp-Chin. Taipei chin.'!G82</f>
        <v>0</v>
      </c>
      <c r="T23">
        <f>'Imp-Chin. Taipei chin.'!H82</f>
        <v>0</v>
      </c>
      <c r="U23">
        <f>'Imp-Chin. Taipei chin.'!I82</f>
        <v>0</v>
      </c>
      <c r="V23">
        <f>'Imp-Chin. Taipei chin.'!J82</f>
        <v>0</v>
      </c>
      <c r="W23">
        <f>'Imp-Chin. Taipei chin.'!K82</f>
        <v>0</v>
      </c>
      <c r="X23" s="332">
        <f>'Imp-Chin. Taipei chin.'!G83/$X$18</f>
        <v>0</v>
      </c>
      <c r="Y23" s="333">
        <f>'Imp-Chin. Taipei chin.'!H83/$X$18</f>
        <v>0</v>
      </c>
      <c r="Z23" s="333">
        <f>'Imp-Chin. Taipei chin.'!I83/$X$18</f>
        <v>0</v>
      </c>
      <c r="AA23" s="333">
        <f>'Imp-Chin. Taipei chin.'!J83/$X$18</f>
        <v>0</v>
      </c>
      <c r="AB23" s="333">
        <f>'Imp-Chin. Taipei chin.'!K83/$X$18</f>
        <v>0</v>
      </c>
      <c r="AC23" s="324"/>
      <c r="AD23" s="324"/>
      <c r="AE23" s="324"/>
      <c r="AF23" s="324"/>
      <c r="AG23" s="324"/>
      <c r="AH23" s="324"/>
      <c r="AI23" s="324"/>
      <c r="AJ23" s="324"/>
      <c r="AK23" s="328"/>
      <c r="AL23" s="324"/>
      <c r="AM23" s="329"/>
      <c r="AN23" s="330"/>
      <c r="AO23" s="320"/>
    </row>
    <row r="24" spans="2:48" ht="13.5" customHeight="1" x14ac:dyDescent="0.25">
      <c r="B24" s="324">
        <f t="shared" si="2"/>
        <v>0</v>
      </c>
      <c r="C24" s="324">
        <f t="shared" si="3"/>
        <v>0</v>
      </c>
      <c r="D24" s="325" t="str">
        <f t="shared" si="5"/>
        <v>2 - Importer</v>
      </c>
      <c r="E24" s="326" t="b">
        <f t="shared" si="4"/>
        <v>0</v>
      </c>
      <c r="F24" s="327"/>
      <c r="G24" s="327"/>
      <c r="H24" s="327"/>
      <c r="I24" s="286" t="s">
        <v>510</v>
      </c>
      <c r="J24" s="324" t="s">
        <v>511</v>
      </c>
      <c r="K24" s="324" t="str">
        <f t="shared" si="6"/>
        <v>1 - Subject</v>
      </c>
      <c r="L24" s="324" t="str">
        <f t="shared" si="7"/>
        <v>Chinese Taipei  |  Taipei chinois</v>
      </c>
      <c r="M24" s="328"/>
      <c r="N24" s="324" t="str">
        <f>N23</f>
        <v>Dumping and Subsidizing</v>
      </c>
      <c r="O24" s="329" t="s">
        <v>516</v>
      </c>
      <c r="P24" s="334" t="str">
        <f>J14</f>
        <v>End users  |  Utilisateurs finals</v>
      </c>
      <c r="Q24" s="330" t="str">
        <f t="shared" si="9"/>
        <v>CTL</v>
      </c>
      <c r="R24" s="331" t="s">
        <v>483</v>
      </c>
      <c r="S24">
        <f>'Imp-Chin. Taipei chin.'!G78</f>
        <v>0</v>
      </c>
      <c r="T24">
        <f>'Imp-Chin. Taipei chin.'!H78</f>
        <v>0</v>
      </c>
      <c r="U24">
        <f>'Imp-Chin. Taipei chin.'!I78</f>
        <v>0</v>
      </c>
      <c r="V24">
        <f>'Imp-Chin. Taipei chin.'!J78</f>
        <v>0</v>
      </c>
      <c r="W24">
        <f>'Imp-Chin. Taipei chin.'!K78</f>
        <v>0</v>
      </c>
      <c r="X24" s="332">
        <f>'Imp-Chin. Taipei chin.'!G79/$X$18</f>
        <v>0</v>
      </c>
      <c r="Y24" s="333">
        <f>'Imp-Chin. Taipei chin.'!H79/$X$18</f>
        <v>0</v>
      </c>
      <c r="Z24" s="333">
        <f>'Imp-Chin. Taipei chin.'!I79/$X$18</f>
        <v>0</v>
      </c>
      <c r="AA24" s="333">
        <f>'Imp-Chin. Taipei chin.'!J79/$X$18</f>
        <v>0</v>
      </c>
      <c r="AB24" s="333">
        <f>'Imp-Chin. Taipei chin.'!K79/$X$18</f>
        <v>0</v>
      </c>
      <c r="AC24" s="324"/>
      <c r="AD24" s="324"/>
      <c r="AE24" s="324"/>
      <c r="AF24" s="324"/>
      <c r="AG24" s="324"/>
      <c r="AH24" s="324"/>
      <c r="AI24" s="324"/>
      <c r="AJ24" s="324"/>
      <c r="AK24" s="328"/>
      <c r="AL24" s="324"/>
      <c r="AM24" s="329"/>
      <c r="AN24" s="330"/>
      <c r="AO24" s="320"/>
    </row>
    <row r="25" spans="2:48" ht="13.5" customHeight="1" x14ac:dyDescent="0.25">
      <c r="B25" s="324">
        <f t="shared" si="2"/>
        <v>0</v>
      </c>
      <c r="C25" s="324">
        <f>B25</f>
        <v>0</v>
      </c>
      <c r="D25" s="325" t="str">
        <f t="shared" si="5"/>
        <v>2 - Importer</v>
      </c>
      <c r="E25" s="326" t="b">
        <f t="shared" si="4"/>
        <v>0</v>
      </c>
      <c r="F25" s="327"/>
      <c r="G25" s="327"/>
      <c r="H25" s="327"/>
      <c r="I25" s="286" t="s">
        <v>510</v>
      </c>
      <c r="J25" s="324" t="s">
        <v>511</v>
      </c>
      <c r="K25" s="324" t="str">
        <f t="shared" si="6"/>
        <v>1 - Subject</v>
      </c>
      <c r="L25" s="324" t="str">
        <f t="shared" si="7"/>
        <v>Chinese Taipei  |  Taipei chinois</v>
      </c>
      <c r="M25" s="328"/>
      <c r="N25" s="324" t="str">
        <f t="shared" si="8"/>
        <v>Dumping and Subsidizing</v>
      </c>
      <c r="O25" s="329" t="s">
        <v>516</v>
      </c>
      <c r="P25" s="334" t="str">
        <f>P24</f>
        <v>End users  |  Utilisateurs finals</v>
      </c>
      <c r="Q25" s="330" t="str">
        <f t="shared" si="9"/>
        <v>CTL</v>
      </c>
      <c r="R25" s="331" t="s">
        <v>394</v>
      </c>
      <c r="S25">
        <f>'Imp-Chin. Taipei chin.'!G85</f>
        <v>0</v>
      </c>
      <c r="T25">
        <f>'Imp-Chin. Taipei chin.'!H85</f>
        <v>0</v>
      </c>
      <c r="U25">
        <f>'Imp-Chin. Taipei chin.'!I85</f>
        <v>0</v>
      </c>
      <c r="V25">
        <f>'Imp-Chin. Taipei chin.'!J85</f>
        <v>0</v>
      </c>
      <c r="W25">
        <f>'Imp-Chin. Taipei chin.'!K85</f>
        <v>0</v>
      </c>
      <c r="X25" s="332">
        <f>'Imp-Chin. Taipei chin.'!G86/$X$18</f>
        <v>0</v>
      </c>
      <c r="Y25" s="333">
        <f>'Imp-Chin. Taipei chin.'!H86/$X$18</f>
        <v>0</v>
      </c>
      <c r="Z25" s="333">
        <f>'Imp-Chin. Taipei chin.'!I86/$X$18</f>
        <v>0</v>
      </c>
      <c r="AA25" s="333">
        <f>'Imp-Chin. Taipei chin.'!J86/$X$18</f>
        <v>0</v>
      </c>
      <c r="AB25" s="333">
        <f>'Imp-Chin. Taipei chin.'!K86/$X$18</f>
        <v>0</v>
      </c>
      <c r="AC25" s="324"/>
      <c r="AD25" s="324"/>
      <c r="AE25" s="324"/>
      <c r="AF25" s="324"/>
      <c r="AG25" s="324"/>
      <c r="AH25" s="324"/>
      <c r="AI25" s="324"/>
      <c r="AJ25" s="324"/>
      <c r="AK25" s="328"/>
      <c r="AL25" s="324"/>
      <c r="AM25" s="329"/>
      <c r="AN25" s="330"/>
      <c r="AO25" s="320"/>
    </row>
    <row r="26" spans="2:48" s="264" customFormat="1" x14ac:dyDescent="0.25">
      <c r="B26" s="314">
        <f t="shared" si="2"/>
        <v>0</v>
      </c>
      <c r="C26" s="314">
        <f>B26</f>
        <v>0</v>
      </c>
      <c r="D26" s="315" t="s">
        <v>470</v>
      </c>
      <c r="E26" s="316" t="b">
        <f t="shared" si="4"/>
        <v>0</v>
      </c>
      <c r="F26" s="317"/>
      <c r="G26" s="317"/>
      <c r="H26" s="317"/>
      <c r="I26" s="335" t="s">
        <v>517</v>
      </c>
      <c r="J26" s="314" t="s">
        <v>511</v>
      </c>
      <c r="K26" s="270" t="s">
        <v>518</v>
      </c>
      <c r="L26" s="270" t="s">
        <v>519</v>
      </c>
      <c r="M26" s="318"/>
      <c r="N26" s="314" t="str">
        <f t="shared" si="8"/>
        <v>Dumping and Subsidizing</v>
      </c>
      <c r="O26" s="319" t="s">
        <v>515</v>
      </c>
      <c r="P26" s="320" t="s">
        <v>474</v>
      </c>
      <c r="Q26" s="320" t="s">
        <v>541</v>
      </c>
      <c r="R26" s="321" t="s">
        <v>483</v>
      </c>
      <c r="S26" s="264">
        <f>'Imp-Germany|Allemagne'!G64</f>
        <v>0</v>
      </c>
      <c r="T26" s="264">
        <f>'Imp-Germany|Allemagne'!H64</f>
        <v>0</v>
      </c>
      <c r="U26" s="264">
        <f>'Imp-Germany|Allemagne'!I64</f>
        <v>0</v>
      </c>
      <c r="V26" s="264">
        <f>'Imp-Germany|Allemagne'!J64</f>
        <v>0</v>
      </c>
      <c r="W26" s="264">
        <f>'Imp-Germany|Allemagne'!K64</f>
        <v>0</v>
      </c>
      <c r="X26" s="336">
        <f>'Imp-Germany|Allemagne'!G65/$X$18</f>
        <v>0</v>
      </c>
      <c r="Y26" s="337">
        <f>'Imp-Germany|Allemagne'!H65/$X$18</f>
        <v>0</v>
      </c>
      <c r="Z26" s="337">
        <f>'Imp-Germany|Allemagne'!I65/$X$18</f>
        <v>0</v>
      </c>
      <c r="AA26" s="337">
        <f>'Imp-Germany|Allemagne'!J65/$X$18</f>
        <v>0</v>
      </c>
      <c r="AB26" s="337">
        <f>'Imp-Germany|Allemagne'!K65/$X$18</f>
        <v>0</v>
      </c>
      <c r="AC26" s="314"/>
      <c r="AD26" s="314"/>
      <c r="AE26" s="314"/>
      <c r="AF26" s="314"/>
      <c r="AG26" s="314"/>
      <c r="AH26" s="314"/>
      <c r="AI26" s="314"/>
      <c r="AJ26" s="314"/>
      <c r="AK26" s="318"/>
      <c r="AL26" s="314"/>
      <c r="AM26" s="319"/>
      <c r="AN26" s="320"/>
      <c r="AO26" s="320"/>
    </row>
    <row r="27" spans="2:48" x14ac:dyDescent="0.25">
      <c r="B27" s="324">
        <f t="shared" si="2"/>
        <v>0</v>
      </c>
      <c r="C27" s="324">
        <f t="shared" ref="C27:C61" si="10">B27</f>
        <v>0</v>
      </c>
      <c r="D27" s="324" t="str">
        <f t="shared" ref="D27" si="11">D26</f>
        <v>2 - Importer</v>
      </c>
      <c r="E27" s="326" t="b">
        <f t="shared" si="4"/>
        <v>0</v>
      </c>
      <c r="F27" s="327"/>
      <c r="G27" s="327"/>
      <c r="H27" s="327"/>
      <c r="I27" s="338" t="s">
        <v>517</v>
      </c>
      <c r="J27" s="324" t="s">
        <v>511</v>
      </c>
      <c r="K27" s="286" t="s">
        <v>518</v>
      </c>
      <c r="L27" s="286" t="s">
        <v>519</v>
      </c>
      <c r="M27" s="328"/>
      <c r="N27" s="324" t="str">
        <f t="shared" si="8"/>
        <v>Dumping and Subsidizing</v>
      </c>
      <c r="O27" s="329" t="s">
        <v>515</v>
      </c>
      <c r="P27" s="330" t="s">
        <v>474</v>
      </c>
      <c r="Q27" s="330" t="str">
        <f>Q26</f>
        <v>CTL</v>
      </c>
      <c r="R27" s="331" t="s">
        <v>394</v>
      </c>
      <c r="S27">
        <f>'Imp-Germany|Allemagne'!G67</f>
        <v>0</v>
      </c>
      <c r="T27">
        <f>'Imp-Germany|Allemagne'!H67</f>
        <v>0</v>
      </c>
      <c r="U27">
        <f>'Imp-Germany|Allemagne'!I67</f>
        <v>0</v>
      </c>
      <c r="V27">
        <f>'Imp-Germany|Allemagne'!J67</f>
        <v>0</v>
      </c>
      <c r="W27">
        <f>'Imp-Germany|Allemagne'!K67</f>
        <v>0</v>
      </c>
      <c r="X27" s="332">
        <f>'Imp-Germany|Allemagne'!G68/$X$18</f>
        <v>0</v>
      </c>
      <c r="Y27" s="333">
        <f>'Imp-Germany|Allemagne'!H68/$X$18</f>
        <v>0</v>
      </c>
      <c r="Z27" s="333">
        <f>'Imp-Germany|Allemagne'!I68/$X$18</f>
        <v>0</v>
      </c>
      <c r="AA27" s="333">
        <f>'Imp-Germany|Allemagne'!J68/$X$18</f>
        <v>0</v>
      </c>
      <c r="AB27" s="333">
        <f>'Imp-Germany|Allemagne'!K68/$X$18</f>
        <v>0</v>
      </c>
      <c r="AC27" s="324"/>
      <c r="AD27" s="324"/>
      <c r="AE27" s="324"/>
      <c r="AF27" s="324"/>
      <c r="AG27" s="324"/>
      <c r="AH27" s="324"/>
      <c r="AI27" s="324"/>
      <c r="AJ27" s="324"/>
      <c r="AK27" s="328"/>
      <c r="AL27" s="324"/>
      <c r="AM27" s="329"/>
      <c r="AN27" s="330"/>
      <c r="AO27" s="320"/>
    </row>
    <row r="28" spans="2:48" x14ac:dyDescent="0.25">
      <c r="B28" s="324">
        <f t="shared" si="2"/>
        <v>0</v>
      </c>
      <c r="C28" s="324">
        <f t="shared" si="10"/>
        <v>0</v>
      </c>
      <c r="D28" s="324" t="str">
        <f>D27</f>
        <v>2 - Importer</v>
      </c>
      <c r="E28" s="326" t="b">
        <f t="shared" si="4"/>
        <v>0</v>
      </c>
      <c r="F28" s="327"/>
      <c r="G28" s="327"/>
      <c r="H28" s="327"/>
      <c r="I28" s="338" t="s">
        <v>517</v>
      </c>
      <c r="J28" s="324" t="s">
        <v>511</v>
      </c>
      <c r="K28" s="286" t="str">
        <f>K27</f>
        <v>2 - Subject</v>
      </c>
      <c r="L28" s="286" t="s">
        <v>519</v>
      </c>
      <c r="M28" s="328"/>
      <c r="N28" s="324" t="str">
        <f t="shared" si="8"/>
        <v>Dumping and Subsidizing</v>
      </c>
      <c r="O28" s="329" t="s">
        <v>516</v>
      </c>
      <c r="P28" s="334" t="s">
        <v>481</v>
      </c>
      <c r="Q28" s="330" t="str">
        <f t="shared" ref="Q28:Q31" si="12">Q27</f>
        <v>CTL</v>
      </c>
      <c r="R28" s="331" t="s">
        <v>483</v>
      </c>
      <c r="S28">
        <f>'Imp-Germany|Allemagne'!G75</f>
        <v>0</v>
      </c>
      <c r="T28">
        <f>'Imp-Germany|Allemagne'!H75</f>
        <v>0</v>
      </c>
      <c r="U28">
        <f>'Imp-Germany|Allemagne'!I75</f>
        <v>0</v>
      </c>
      <c r="V28">
        <f>'Imp-Germany|Allemagne'!J75</f>
        <v>0</v>
      </c>
      <c r="W28">
        <f>'Imp-Germany|Allemagne'!K75</f>
        <v>0</v>
      </c>
      <c r="X28" s="332">
        <f>'Imp-Germany|Allemagne'!G76/$X$18</f>
        <v>0</v>
      </c>
      <c r="Y28" s="333">
        <f>'Imp-Germany|Allemagne'!H76/$X$18</f>
        <v>0</v>
      </c>
      <c r="Z28" s="333">
        <f>'Imp-Germany|Allemagne'!I76/$X$18</f>
        <v>0</v>
      </c>
      <c r="AA28" s="333">
        <f>'Imp-Germany|Allemagne'!J76/$X$18</f>
        <v>0</v>
      </c>
      <c r="AB28" s="333">
        <f>'Imp-Germany|Allemagne'!K76/$X$18</f>
        <v>0</v>
      </c>
      <c r="AC28" s="324"/>
      <c r="AD28" s="324"/>
      <c r="AE28" s="324"/>
      <c r="AF28" s="324"/>
      <c r="AG28" s="324"/>
      <c r="AH28" s="324"/>
      <c r="AI28" s="324"/>
      <c r="AJ28" s="324"/>
      <c r="AK28" s="328"/>
      <c r="AL28" s="324"/>
      <c r="AM28" s="329"/>
      <c r="AN28" s="330"/>
      <c r="AO28" s="320"/>
    </row>
    <row r="29" spans="2:48" s="264" customFormat="1" x14ac:dyDescent="0.25">
      <c r="B29" s="324">
        <f t="shared" si="2"/>
        <v>0</v>
      </c>
      <c r="C29" s="324">
        <f t="shared" si="10"/>
        <v>0</v>
      </c>
      <c r="D29" s="324" t="s">
        <v>470</v>
      </c>
      <c r="E29" s="326" t="b">
        <f t="shared" si="4"/>
        <v>0</v>
      </c>
      <c r="F29" s="317"/>
      <c r="G29" s="317"/>
      <c r="H29" s="317"/>
      <c r="I29" s="338" t="s">
        <v>517</v>
      </c>
      <c r="J29" s="324" t="s">
        <v>511</v>
      </c>
      <c r="K29" s="286" t="str">
        <f t="shared" ref="K29:K31" si="13">K28</f>
        <v>2 - Subject</v>
      </c>
      <c r="L29" s="286" t="s">
        <v>519</v>
      </c>
      <c r="M29" s="339"/>
      <c r="N29" s="324" t="str">
        <f t="shared" si="8"/>
        <v>Dumping and Subsidizing</v>
      </c>
      <c r="O29" s="329" t="s">
        <v>516</v>
      </c>
      <c r="P29" s="334" t="s">
        <v>481</v>
      </c>
      <c r="Q29" s="330" t="str">
        <f t="shared" si="12"/>
        <v>CTL</v>
      </c>
      <c r="R29" s="331" t="s">
        <v>394</v>
      </c>
      <c r="S29">
        <f>'Imp-Germany|Allemagne'!G82</f>
        <v>0</v>
      </c>
      <c r="T29">
        <f>'Imp-Germany|Allemagne'!H82</f>
        <v>0</v>
      </c>
      <c r="U29">
        <f>'Imp-Germany|Allemagne'!I82</f>
        <v>0</v>
      </c>
      <c r="V29">
        <f>'Imp-Germany|Allemagne'!J82</f>
        <v>0</v>
      </c>
      <c r="W29">
        <f>'Imp-Germany|Allemagne'!K82</f>
        <v>0</v>
      </c>
      <c r="X29" s="332">
        <f>'Imp-Germany|Allemagne'!G83/$X$18</f>
        <v>0</v>
      </c>
      <c r="Y29" s="333">
        <f>'Imp-Germany|Allemagne'!H83/$X$18</f>
        <v>0</v>
      </c>
      <c r="Z29" s="333">
        <f>'Imp-Germany|Allemagne'!I83/$X$18</f>
        <v>0</v>
      </c>
      <c r="AA29" s="333">
        <f>'Imp-Germany|Allemagne'!J83/$X$18</f>
        <v>0</v>
      </c>
      <c r="AB29" s="333">
        <f>'Imp-Germany|Allemagne'!K83/$X$18</f>
        <v>0</v>
      </c>
      <c r="AC29" s="314"/>
      <c r="AD29" s="314"/>
      <c r="AE29" s="314"/>
      <c r="AF29" s="314"/>
      <c r="AG29" s="314"/>
      <c r="AH29" s="314"/>
      <c r="AI29" s="314"/>
      <c r="AJ29" s="340"/>
      <c r="AK29" s="339"/>
      <c r="AL29" s="314"/>
      <c r="AM29" s="319"/>
      <c r="AN29" s="314"/>
      <c r="AO29" s="320"/>
    </row>
    <row r="30" spans="2:48" x14ac:dyDescent="0.25">
      <c r="B30" s="324">
        <f t="shared" si="2"/>
        <v>0</v>
      </c>
      <c r="C30" s="324">
        <f t="shared" si="10"/>
        <v>0</v>
      </c>
      <c r="D30" s="324" t="str">
        <f t="shared" ref="D30:D61" si="14">D29</f>
        <v>2 - Importer</v>
      </c>
      <c r="E30" s="326" t="b">
        <f t="shared" si="4"/>
        <v>0</v>
      </c>
      <c r="F30" s="327"/>
      <c r="G30" s="327"/>
      <c r="H30" s="327"/>
      <c r="I30" s="338" t="s">
        <v>517</v>
      </c>
      <c r="J30" s="324" t="s">
        <v>511</v>
      </c>
      <c r="K30" s="286" t="str">
        <f t="shared" si="13"/>
        <v>2 - Subject</v>
      </c>
      <c r="L30" s="286" t="s">
        <v>519</v>
      </c>
      <c r="M30" s="341"/>
      <c r="N30" s="324" t="str">
        <f t="shared" si="8"/>
        <v>Dumping and Subsidizing</v>
      </c>
      <c r="O30" s="329" t="s">
        <v>516</v>
      </c>
      <c r="P30" s="334" t="s">
        <v>482</v>
      </c>
      <c r="Q30" s="330" t="str">
        <f t="shared" si="12"/>
        <v>CTL</v>
      </c>
      <c r="R30" s="331" t="s">
        <v>483</v>
      </c>
      <c r="S30">
        <f>'Imp-Germany|Allemagne'!G78</f>
        <v>0</v>
      </c>
      <c r="T30">
        <f>'Imp-Germany|Allemagne'!H78</f>
        <v>0</v>
      </c>
      <c r="U30">
        <f>'Imp-Germany|Allemagne'!I78</f>
        <v>0</v>
      </c>
      <c r="V30">
        <f>'Imp-Germany|Allemagne'!J78</f>
        <v>0</v>
      </c>
      <c r="W30">
        <f>'Imp-Germany|Allemagne'!K78</f>
        <v>0</v>
      </c>
      <c r="X30" s="332">
        <f>'Imp-Germany|Allemagne'!G79/$X$18</f>
        <v>0</v>
      </c>
      <c r="Y30" s="333">
        <f>'Imp-Germany|Allemagne'!H79/$X$18</f>
        <v>0</v>
      </c>
      <c r="Z30" s="333">
        <f>'Imp-Germany|Allemagne'!I79/$X$18</f>
        <v>0</v>
      </c>
      <c r="AA30" s="333">
        <f>'Imp-Germany|Allemagne'!J79/$X$18</f>
        <v>0</v>
      </c>
      <c r="AB30" s="333">
        <f>'Imp-Germany|Allemagne'!K79/$X$18</f>
        <v>0</v>
      </c>
      <c r="AC30" s="324"/>
      <c r="AD30" s="324"/>
      <c r="AE30" s="324"/>
      <c r="AF30" s="324"/>
      <c r="AG30" s="324"/>
      <c r="AH30" s="324"/>
      <c r="AI30" s="324"/>
      <c r="AJ30" s="342"/>
      <c r="AK30" s="341"/>
      <c r="AL30" s="324"/>
      <c r="AM30" s="329"/>
      <c r="AN30" s="324"/>
      <c r="AO30" s="320"/>
    </row>
    <row r="31" spans="2:48" x14ac:dyDescent="0.25">
      <c r="B31" s="324">
        <f t="shared" si="2"/>
        <v>0</v>
      </c>
      <c r="C31" s="324">
        <f t="shared" si="10"/>
        <v>0</v>
      </c>
      <c r="D31" s="324" t="str">
        <f t="shared" si="14"/>
        <v>2 - Importer</v>
      </c>
      <c r="E31" s="326" t="b">
        <f t="shared" si="4"/>
        <v>0</v>
      </c>
      <c r="F31" s="327"/>
      <c r="G31" s="327"/>
      <c r="H31" s="327"/>
      <c r="I31" s="338" t="s">
        <v>517</v>
      </c>
      <c r="J31" s="324" t="s">
        <v>511</v>
      </c>
      <c r="K31" s="286" t="str">
        <f t="shared" si="13"/>
        <v>2 - Subject</v>
      </c>
      <c r="L31" s="286" t="s">
        <v>519</v>
      </c>
      <c r="M31" s="341"/>
      <c r="N31" s="324" t="str">
        <f t="shared" si="8"/>
        <v>Dumping and Subsidizing</v>
      </c>
      <c r="O31" s="329" t="s">
        <v>516</v>
      </c>
      <c r="P31" s="334" t="s">
        <v>482</v>
      </c>
      <c r="Q31" s="330" t="str">
        <f t="shared" si="12"/>
        <v>CTL</v>
      </c>
      <c r="R31" s="331" t="s">
        <v>394</v>
      </c>
      <c r="S31">
        <f>'Imp-Germany|Allemagne'!G85</f>
        <v>0</v>
      </c>
      <c r="T31">
        <f>'Imp-Germany|Allemagne'!H85</f>
        <v>0</v>
      </c>
      <c r="U31">
        <f>'Imp-Germany|Allemagne'!I85</f>
        <v>0</v>
      </c>
      <c r="V31">
        <f>'Imp-Germany|Allemagne'!J85</f>
        <v>0</v>
      </c>
      <c r="W31">
        <f>'Imp-Germany|Allemagne'!K85</f>
        <v>0</v>
      </c>
      <c r="X31" s="332">
        <f>'Imp-Germany|Allemagne'!G86/$X$18</f>
        <v>0</v>
      </c>
      <c r="Y31" s="333">
        <f>'Imp-Germany|Allemagne'!H86/$X$18</f>
        <v>0</v>
      </c>
      <c r="Z31" s="333">
        <f>'Imp-Germany|Allemagne'!I86/$X$18</f>
        <v>0</v>
      </c>
      <c r="AA31" s="333">
        <f>'Imp-Germany|Allemagne'!J86/$X$18</f>
        <v>0</v>
      </c>
      <c r="AB31" s="333">
        <f>'Imp-Germany|Allemagne'!K86/$X$18</f>
        <v>0</v>
      </c>
      <c r="AC31" s="324"/>
      <c r="AD31" s="324"/>
      <c r="AE31" s="324"/>
      <c r="AF31" s="324"/>
      <c r="AG31" s="324"/>
      <c r="AH31" s="324"/>
      <c r="AI31" s="324"/>
      <c r="AJ31" s="342"/>
      <c r="AK31" s="341"/>
      <c r="AL31" s="324"/>
      <c r="AM31" s="329"/>
      <c r="AN31" s="324"/>
      <c r="AO31" s="320"/>
    </row>
    <row r="32" spans="2:48" s="264" customFormat="1" x14ac:dyDescent="0.25">
      <c r="B32" s="314">
        <f t="shared" si="2"/>
        <v>0</v>
      </c>
      <c r="C32" s="314">
        <f t="shared" si="10"/>
        <v>0</v>
      </c>
      <c r="D32" s="314" t="str">
        <f t="shared" si="14"/>
        <v>2 - Importer</v>
      </c>
      <c r="E32" s="316" t="b">
        <f t="shared" si="4"/>
        <v>0</v>
      </c>
      <c r="F32" s="317"/>
      <c r="G32" s="317"/>
      <c r="H32" s="317"/>
      <c r="I32" s="270" t="s">
        <v>520</v>
      </c>
      <c r="J32" s="335" t="s">
        <v>521</v>
      </c>
      <c r="K32" s="335" t="s">
        <v>522</v>
      </c>
      <c r="L32" s="335" t="s">
        <v>523</v>
      </c>
      <c r="M32" s="339"/>
      <c r="N32" s="335" t="s">
        <v>524</v>
      </c>
      <c r="O32" s="319" t="s">
        <v>515</v>
      </c>
      <c r="P32" s="320" t="s">
        <v>474</v>
      </c>
      <c r="Q32" s="320" t="s">
        <v>541</v>
      </c>
      <c r="R32" s="321" t="s">
        <v>483</v>
      </c>
      <c r="S32" s="264">
        <f>'Imp-South Korea|Corée Sud'!G64</f>
        <v>0</v>
      </c>
      <c r="T32" s="264">
        <f>'Imp-South Korea|Corée Sud'!H64</f>
        <v>0</v>
      </c>
      <c r="U32" s="264">
        <f>'Imp-South Korea|Corée Sud'!I64</f>
        <v>0</v>
      </c>
      <c r="V32" s="264">
        <f>'Imp-South Korea|Corée Sud'!J64</f>
        <v>0</v>
      </c>
      <c r="W32" s="264">
        <f>'Imp-South Korea|Corée Sud'!K64</f>
        <v>0</v>
      </c>
      <c r="X32" s="336">
        <f>'Imp-South Korea|Corée Sud'!G65/$X$18</f>
        <v>0</v>
      </c>
      <c r="Y32" s="337">
        <f>'Imp-South Korea|Corée Sud'!H65/$X$18</f>
        <v>0</v>
      </c>
      <c r="Z32" s="337">
        <f>'Imp-South Korea|Corée Sud'!I65/$X$18</f>
        <v>0</v>
      </c>
      <c r="AA32" s="337">
        <f>'Imp-South Korea|Corée Sud'!J65/$X$18</f>
        <v>0</v>
      </c>
      <c r="AB32" s="337">
        <f>'Imp-South Korea|Corée Sud'!K65/$X$18</f>
        <v>0</v>
      </c>
      <c r="AC32" s="314"/>
      <c r="AD32" s="314"/>
      <c r="AE32" s="314"/>
      <c r="AF32" s="314"/>
      <c r="AG32" s="314"/>
      <c r="AH32" s="314"/>
      <c r="AI32" s="314"/>
      <c r="AJ32" s="340"/>
      <c r="AK32" s="339"/>
      <c r="AL32" s="314"/>
      <c r="AM32" s="319"/>
      <c r="AN32" s="314"/>
      <c r="AO32" s="320"/>
    </row>
    <row r="33" spans="2:41" x14ac:dyDescent="0.25">
      <c r="B33" s="324">
        <f t="shared" si="2"/>
        <v>0</v>
      </c>
      <c r="C33" s="324">
        <f t="shared" si="10"/>
        <v>0</v>
      </c>
      <c r="D33" s="324" t="str">
        <f t="shared" si="14"/>
        <v>2 - Importer</v>
      </c>
      <c r="E33" s="326" t="b">
        <f t="shared" si="4"/>
        <v>0</v>
      </c>
      <c r="F33" s="327"/>
      <c r="G33" s="327"/>
      <c r="H33" s="327"/>
      <c r="I33" s="286" t="s">
        <v>520</v>
      </c>
      <c r="J33" s="338" t="s">
        <v>521</v>
      </c>
      <c r="K33" s="338" t="s">
        <v>522</v>
      </c>
      <c r="L33" s="338" t="s">
        <v>523</v>
      </c>
      <c r="M33" s="341"/>
      <c r="N33" s="338" t="s">
        <v>524</v>
      </c>
      <c r="O33" s="329" t="s">
        <v>515</v>
      </c>
      <c r="P33" s="330" t="s">
        <v>474</v>
      </c>
      <c r="Q33" s="330" t="str">
        <f>Q32</f>
        <v>CTL</v>
      </c>
      <c r="R33" s="331" t="s">
        <v>394</v>
      </c>
      <c r="S33">
        <f>'Imp-South Korea|Corée Sud'!G67</f>
        <v>0</v>
      </c>
      <c r="T33">
        <f>'Imp-South Korea|Corée Sud'!H67</f>
        <v>0</v>
      </c>
      <c r="U33">
        <f>'Imp-South Korea|Corée Sud'!I67</f>
        <v>0</v>
      </c>
      <c r="V33">
        <f>'Imp-South Korea|Corée Sud'!J67</f>
        <v>0</v>
      </c>
      <c r="W33">
        <f>'Imp-South Korea|Corée Sud'!K67</f>
        <v>0</v>
      </c>
      <c r="X33" s="332">
        <f>'Imp-South Korea|Corée Sud'!G68/$X$18</f>
        <v>0</v>
      </c>
      <c r="Y33" s="333">
        <f>'Imp-South Korea|Corée Sud'!H68/$X$18</f>
        <v>0</v>
      </c>
      <c r="Z33" s="333">
        <f>'Imp-South Korea|Corée Sud'!I68/$X$18</f>
        <v>0</v>
      </c>
      <c r="AA33" s="333">
        <f>'Imp-South Korea|Corée Sud'!J68/$X$18</f>
        <v>0</v>
      </c>
      <c r="AB33" s="333">
        <f>'Imp-South Korea|Corée Sud'!K68/$X$18</f>
        <v>0</v>
      </c>
      <c r="AC33" s="324"/>
      <c r="AD33" s="324"/>
      <c r="AE33" s="324"/>
      <c r="AF33" s="324"/>
      <c r="AG33" s="324"/>
      <c r="AH33" s="324"/>
      <c r="AI33" s="324"/>
      <c r="AJ33" s="342"/>
      <c r="AK33" s="341"/>
      <c r="AL33" s="324"/>
      <c r="AM33" s="329"/>
      <c r="AN33" s="324"/>
      <c r="AO33" s="320"/>
    </row>
    <row r="34" spans="2:41" x14ac:dyDescent="0.25">
      <c r="B34" s="324">
        <f t="shared" si="2"/>
        <v>0</v>
      </c>
      <c r="C34" s="324">
        <f t="shared" si="10"/>
        <v>0</v>
      </c>
      <c r="D34" s="324" t="str">
        <f t="shared" si="14"/>
        <v>2 - Importer</v>
      </c>
      <c r="E34" s="326" t="b">
        <f t="shared" si="4"/>
        <v>0</v>
      </c>
      <c r="F34" s="327"/>
      <c r="G34" s="327"/>
      <c r="H34" s="327"/>
      <c r="I34" s="286" t="s">
        <v>520</v>
      </c>
      <c r="J34" s="338" t="s">
        <v>521</v>
      </c>
      <c r="K34" s="338" t="s">
        <v>522</v>
      </c>
      <c r="L34" s="338" t="s">
        <v>523</v>
      </c>
      <c r="M34" s="341"/>
      <c r="N34" s="338" t="s">
        <v>524</v>
      </c>
      <c r="O34" s="329" t="s">
        <v>516</v>
      </c>
      <c r="P34" s="334" t="s">
        <v>481</v>
      </c>
      <c r="Q34" s="330" t="str">
        <f t="shared" ref="Q34:Q37" si="15">Q33</f>
        <v>CTL</v>
      </c>
      <c r="R34" s="331" t="s">
        <v>483</v>
      </c>
      <c r="S34">
        <f>'Imp-South Korea|Corée Sud'!G75</f>
        <v>0</v>
      </c>
      <c r="T34">
        <f>'Imp-South Korea|Corée Sud'!H75</f>
        <v>0</v>
      </c>
      <c r="U34">
        <f>'Imp-South Korea|Corée Sud'!I75</f>
        <v>0</v>
      </c>
      <c r="V34">
        <f>'Imp-South Korea|Corée Sud'!J75</f>
        <v>0</v>
      </c>
      <c r="W34">
        <f>'Imp-South Korea|Corée Sud'!K75</f>
        <v>0</v>
      </c>
      <c r="X34" s="332">
        <f>'Imp-South Korea|Corée Sud'!G76/$X$18</f>
        <v>0</v>
      </c>
      <c r="Y34" s="333">
        <f>'Imp-South Korea|Corée Sud'!H76/$X$18</f>
        <v>0</v>
      </c>
      <c r="Z34" s="333">
        <f>'Imp-South Korea|Corée Sud'!I76/$X$18</f>
        <v>0</v>
      </c>
      <c r="AA34" s="333">
        <f>'Imp-South Korea|Corée Sud'!J76/$X$18</f>
        <v>0</v>
      </c>
      <c r="AB34" s="333">
        <f>'Imp-South Korea|Corée Sud'!K76/$X$18</f>
        <v>0</v>
      </c>
      <c r="AC34" s="324"/>
      <c r="AD34" s="324"/>
      <c r="AE34" s="324"/>
      <c r="AF34" s="324"/>
      <c r="AG34" s="324"/>
      <c r="AH34" s="324"/>
      <c r="AI34" s="324"/>
      <c r="AJ34" s="342"/>
      <c r="AK34" s="341"/>
      <c r="AL34" s="324"/>
      <c r="AM34" s="329"/>
      <c r="AN34" s="324"/>
      <c r="AO34" s="320"/>
    </row>
    <row r="35" spans="2:41" x14ac:dyDescent="0.25">
      <c r="B35" s="324">
        <f t="shared" si="2"/>
        <v>0</v>
      </c>
      <c r="C35" s="324">
        <f t="shared" si="10"/>
        <v>0</v>
      </c>
      <c r="D35" s="324" t="str">
        <f t="shared" si="14"/>
        <v>2 - Importer</v>
      </c>
      <c r="E35" s="326" t="b">
        <f t="shared" si="4"/>
        <v>0</v>
      </c>
      <c r="F35" s="327"/>
      <c r="G35" s="327"/>
      <c r="H35" s="327"/>
      <c r="I35" s="286" t="s">
        <v>520</v>
      </c>
      <c r="J35" s="338" t="s">
        <v>521</v>
      </c>
      <c r="K35" s="338" t="s">
        <v>522</v>
      </c>
      <c r="L35" s="338" t="s">
        <v>523</v>
      </c>
      <c r="M35" s="341"/>
      <c r="N35" s="338" t="s">
        <v>524</v>
      </c>
      <c r="O35" s="329" t="s">
        <v>516</v>
      </c>
      <c r="P35" s="334" t="s">
        <v>481</v>
      </c>
      <c r="Q35" s="330" t="str">
        <f t="shared" si="15"/>
        <v>CTL</v>
      </c>
      <c r="R35" s="331" t="s">
        <v>394</v>
      </c>
      <c r="S35">
        <f>'Imp-South Korea|Corée Sud'!G82</f>
        <v>0</v>
      </c>
      <c r="T35">
        <f>'Imp-South Korea|Corée Sud'!H82</f>
        <v>0</v>
      </c>
      <c r="U35">
        <f>'Imp-South Korea|Corée Sud'!I82</f>
        <v>0</v>
      </c>
      <c r="V35">
        <f>'Imp-South Korea|Corée Sud'!J82</f>
        <v>0</v>
      </c>
      <c r="W35">
        <f>'Imp-South Korea|Corée Sud'!K82</f>
        <v>0</v>
      </c>
      <c r="X35" s="332">
        <f>'Imp-South Korea|Corée Sud'!G83/$X$18</f>
        <v>0</v>
      </c>
      <c r="Y35" s="333">
        <f>'Imp-South Korea|Corée Sud'!H83/$X$18</f>
        <v>0</v>
      </c>
      <c r="Z35" s="333">
        <f>'Imp-South Korea|Corée Sud'!I83/$X$18</f>
        <v>0</v>
      </c>
      <c r="AA35" s="333">
        <f>'Imp-South Korea|Corée Sud'!J83/$X$18</f>
        <v>0</v>
      </c>
      <c r="AB35" s="333">
        <f>'Imp-South Korea|Corée Sud'!K83/$X$18</f>
        <v>0</v>
      </c>
      <c r="AC35" s="324"/>
      <c r="AD35" s="324"/>
      <c r="AE35" s="324"/>
      <c r="AF35" s="324"/>
      <c r="AG35" s="324"/>
      <c r="AH35" s="324"/>
      <c r="AI35" s="324"/>
      <c r="AJ35" s="342"/>
      <c r="AK35" s="341"/>
      <c r="AL35" s="324"/>
      <c r="AM35" s="329"/>
      <c r="AN35" s="324"/>
      <c r="AO35" s="320"/>
    </row>
    <row r="36" spans="2:41" x14ac:dyDescent="0.25">
      <c r="B36" s="324">
        <f t="shared" si="2"/>
        <v>0</v>
      </c>
      <c r="C36" s="324">
        <f t="shared" si="10"/>
        <v>0</v>
      </c>
      <c r="D36" s="324" t="str">
        <f t="shared" si="14"/>
        <v>2 - Importer</v>
      </c>
      <c r="E36" s="326" t="b">
        <f t="shared" si="4"/>
        <v>0</v>
      </c>
      <c r="F36" s="327"/>
      <c r="G36" s="327"/>
      <c r="H36" s="327"/>
      <c r="I36" s="286" t="s">
        <v>520</v>
      </c>
      <c r="J36" s="338" t="s">
        <v>521</v>
      </c>
      <c r="K36" s="338" t="s">
        <v>522</v>
      </c>
      <c r="L36" s="338" t="s">
        <v>523</v>
      </c>
      <c r="M36" s="341"/>
      <c r="N36" s="338" t="s">
        <v>524</v>
      </c>
      <c r="O36" s="329" t="s">
        <v>516</v>
      </c>
      <c r="P36" s="334" t="s">
        <v>482</v>
      </c>
      <c r="Q36" s="330" t="str">
        <f t="shared" si="15"/>
        <v>CTL</v>
      </c>
      <c r="R36" s="331" t="s">
        <v>483</v>
      </c>
      <c r="S36">
        <f>'Imp-South Korea|Corée Sud'!G78</f>
        <v>0</v>
      </c>
      <c r="T36">
        <f>'Imp-South Korea|Corée Sud'!H78</f>
        <v>0</v>
      </c>
      <c r="U36">
        <f>'Imp-South Korea|Corée Sud'!I78</f>
        <v>0</v>
      </c>
      <c r="V36">
        <f>'Imp-South Korea|Corée Sud'!J78</f>
        <v>0</v>
      </c>
      <c r="W36">
        <f>'Imp-South Korea|Corée Sud'!K78</f>
        <v>0</v>
      </c>
      <c r="X36" s="332">
        <f>'Imp-South Korea|Corée Sud'!G79/$X$18</f>
        <v>0</v>
      </c>
      <c r="Y36" s="333">
        <f>'Imp-South Korea|Corée Sud'!H79/$X$18</f>
        <v>0</v>
      </c>
      <c r="Z36" s="333">
        <f>'Imp-South Korea|Corée Sud'!I79/$X$18</f>
        <v>0</v>
      </c>
      <c r="AA36" s="333">
        <f>'Imp-South Korea|Corée Sud'!J79/$X$18</f>
        <v>0</v>
      </c>
      <c r="AB36" s="333">
        <f>'Imp-South Korea|Corée Sud'!K79/$X$18</f>
        <v>0</v>
      </c>
      <c r="AC36" s="324"/>
      <c r="AD36" s="324"/>
      <c r="AE36" s="324"/>
      <c r="AF36" s="324"/>
      <c r="AG36" s="324"/>
      <c r="AH36" s="324"/>
      <c r="AI36" s="324"/>
      <c r="AJ36" s="342"/>
      <c r="AK36" s="341"/>
      <c r="AL36" s="324"/>
      <c r="AM36" s="329"/>
      <c r="AN36" s="324"/>
      <c r="AO36" s="320"/>
    </row>
    <row r="37" spans="2:41" x14ac:dyDescent="0.25">
      <c r="B37" s="324">
        <f t="shared" si="2"/>
        <v>0</v>
      </c>
      <c r="C37" s="324">
        <f t="shared" si="10"/>
        <v>0</v>
      </c>
      <c r="D37" s="324" t="str">
        <f t="shared" si="14"/>
        <v>2 - Importer</v>
      </c>
      <c r="E37" s="326" t="b">
        <f t="shared" si="4"/>
        <v>0</v>
      </c>
      <c r="F37" s="327"/>
      <c r="G37" s="327"/>
      <c r="H37" s="327"/>
      <c r="I37" s="286" t="s">
        <v>520</v>
      </c>
      <c r="J37" s="338" t="s">
        <v>521</v>
      </c>
      <c r="K37" s="338" t="s">
        <v>522</v>
      </c>
      <c r="L37" s="338" t="s">
        <v>523</v>
      </c>
      <c r="M37" s="341"/>
      <c r="N37" s="338" t="s">
        <v>524</v>
      </c>
      <c r="O37" s="329" t="s">
        <v>516</v>
      </c>
      <c r="P37" s="334" t="s">
        <v>482</v>
      </c>
      <c r="Q37" s="330" t="str">
        <f t="shared" si="15"/>
        <v>CTL</v>
      </c>
      <c r="R37" s="331" t="s">
        <v>394</v>
      </c>
      <c r="S37">
        <f>'Imp-South Korea|Corée Sud'!G85</f>
        <v>0</v>
      </c>
      <c r="T37">
        <f>'Imp-South Korea|Corée Sud'!H85</f>
        <v>0</v>
      </c>
      <c r="U37">
        <f>'Imp-South Korea|Corée Sud'!I85</f>
        <v>0</v>
      </c>
      <c r="V37">
        <f>'Imp-South Korea|Corée Sud'!J85</f>
        <v>0</v>
      </c>
      <c r="W37">
        <f>'Imp-South Korea|Corée Sud'!K85</f>
        <v>0</v>
      </c>
      <c r="X37" s="332">
        <f>'Imp-South Korea|Corée Sud'!G86/$X$18</f>
        <v>0</v>
      </c>
      <c r="Y37" s="333">
        <f>'Imp-South Korea|Corée Sud'!H86/$X$18</f>
        <v>0</v>
      </c>
      <c r="Z37" s="333">
        <f>'Imp-South Korea|Corée Sud'!I86/$X$18</f>
        <v>0</v>
      </c>
      <c r="AA37" s="333">
        <f>'Imp-South Korea|Corée Sud'!J86/$X$18</f>
        <v>0</v>
      </c>
      <c r="AB37" s="333">
        <f>'Imp-South Korea|Corée Sud'!K86/$X$18</f>
        <v>0</v>
      </c>
      <c r="AC37" s="324"/>
      <c r="AD37" s="324"/>
      <c r="AE37" s="324"/>
      <c r="AF37" s="324"/>
      <c r="AG37" s="324"/>
      <c r="AH37" s="324"/>
      <c r="AI37" s="324"/>
      <c r="AJ37" s="342"/>
      <c r="AK37" s="341"/>
      <c r="AL37" s="324"/>
      <c r="AM37" s="329"/>
      <c r="AN37" s="324"/>
      <c r="AO37" s="320"/>
    </row>
    <row r="38" spans="2:41" s="264" customFormat="1" x14ac:dyDescent="0.25">
      <c r="B38" s="314">
        <f t="shared" si="2"/>
        <v>0</v>
      </c>
      <c r="C38" s="314">
        <f t="shared" si="10"/>
        <v>0</v>
      </c>
      <c r="D38" s="314" t="str">
        <f t="shared" si="14"/>
        <v>2 - Importer</v>
      </c>
      <c r="E38" s="316" t="b">
        <f t="shared" si="4"/>
        <v>0</v>
      </c>
      <c r="F38" s="317"/>
      <c r="G38" s="317"/>
      <c r="H38" s="317"/>
      <c r="I38" s="335" t="s">
        <v>525</v>
      </c>
      <c r="J38" s="335" t="s">
        <v>521</v>
      </c>
      <c r="K38" s="270" t="s">
        <v>526</v>
      </c>
      <c r="L38" s="270" t="s">
        <v>419</v>
      </c>
      <c r="M38" s="339"/>
      <c r="N38" s="335" t="s">
        <v>524</v>
      </c>
      <c r="O38" s="319" t="s">
        <v>515</v>
      </c>
      <c r="P38" s="320" t="s">
        <v>474</v>
      </c>
      <c r="Q38" s="320" t="s">
        <v>541</v>
      </c>
      <c r="R38" s="321" t="s">
        <v>483</v>
      </c>
      <c r="S38" s="264">
        <f>'Imp-France'!G64</f>
        <v>0</v>
      </c>
      <c r="T38" s="264">
        <f>'Imp-France'!H64</f>
        <v>0</v>
      </c>
      <c r="U38" s="264">
        <f>'Imp-France'!I64</f>
        <v>0</v>
      </c>
      <c r="V38" s="264">
        <f>'Imp-France'!J64</f>
        <v>0</v>
      </c>
      <c r="W38" s="264">
        <f>'Imp-France'!K64</f>
        <v>0</v>
      </c>
      <c r="X38" s="336">
        <f>'Imp-France'!G65/$X$18</f>
        <v>0</v>
      </c>
      <c r="Y38" s="337">
        <f>'Imp-France'!H65/$X$18</f>
        <v>0</v>
      </c>
      <c r="Z38" s="337">
        <f>'Imp-France'!I65/$X$18</f>
        <v>0</v>
      </c>
      <c r="AA38" s="337">
        <f>'Imp-France'!J65/$X$18</f>
        <v>0</v>
      </c>
      <c r="AB38" s="337">
        <f>'Imp-France'!K65/$X$18</f>
        <v>0</v>
      </c>
      <c r="AC38" s="314"/>
      <c r="AD38" s="314"/>
      <c r="AE38" s="314"/>
      <c r="AF38" s="314"/>
      <c r="AG38" s="314"/>
      <c r="AH38" s="314"/>
      <c r="AI38" s="314"/>
      <c r="AJ38" s="340"/>
      <c r="AK38" s="339"/>
      <c r="AL38" s="314"/>
      <c r="AM38" s="319"/>
      <c r="AN38" s="314"/>
      <c r="AO38" s="320"/>
    </row>
    <row r="39" spans="2:41" x14ac:dyDescent="0.25">
      <c r="B39" s="324">
        <f t="shared" si="2"/>
        <v>0</v>
      </c>
      <c r="C39" s="324">
        <f t="shared" si="10"/>
        <v>0</v>
      </c>
      <c r="D39" s="324" t="str">
        <f t="shared" si="14"/>
        <v>2 - Importer</v>
      </c>
      <c r="E39" s="326" t="b">
        <f t="shared" si="4"/>
        <v>0</v>
      </c>
      <c r="F39" s="327"/>
      <c r="G39" s="327"/>
      <c r="H39" s="327"/>
      <c r="I39" s="338" t="s">
        <v>525</v>
      </c>
      <c r="J39" s="338" t="s">
        <v>521</v>
      </c>
      <c r="K39" s="286" t="s">
        <v>526</v>
      </c>
      <c r="L39" s="286" t="s">
        <v>419</v>
      </c>
      <c r="M39" s="341"/>
      <c r="N39" s="338" t="s">
        <v>524</v>
      </c>
      <c r="O39" s="329" t="s">
        <v>515</v>
      </c>
      <c r="P39" s="330" t="s">
        <v>474</v>
      </c>
      <c r="Q39" s="330" t="str">
        <f>Q38</f>
        <v>CTL</v>
      </c>
      <c r="R39" s="331" t="s">
        <v>394</v>
      </c>
      <c r="S39">
        <f>'Imp-France'!G67</f>
        <v>0</v>
      </c>
      <c r="T39">
        <f>'Imp-France'!H67</f>
        <v>0</v>
      </c>
      <c r="U39">
        <f>'Imp-France'!I67</f>
        <v>0</v>
      </c>
      <c r="V39">
        <f>'Imp-France'!J67</f>
        <v>0</v>
      </c>
      <c r="W39">
        <f>'Imp-France'!K67</f>
        <v>0</v>
      </c>
      <c r="X39" s="332">
        <f>'Imp-France'!G68/$X$18</f>
        <v>0</v>
      </c>
      <c r="Y39" s="333">
        <f>'Imp-France'!H68/$X$18</f>
        <v>0</v>
      </c>
      <c r="Z39" s="333">
        <f>'Imp-France'!I68/$X$18</f>
        <v>0</v>
      </c>
      <c r="AA39" s="333">
        <f>'Imp-France'!J68/$X$18</f>
        <v>0</v>
      </c>
      <c r="AB39" s="333">
        <f>'Imp-France'!K68/$X$18</f>
        <v>0</v>
      </c>
      <c r="AC39" s="324"/>
      <c r="AD39" s="324"/>
      <c r="AE39" s="324"/>
      <c r="AF39" s="324"/>
      <c r="AG39" s="324"/>
      <c r="AH39" s="324"/>
      <c r="AI39" s="324"/>
      <c r="AJ39" s="342"/>
      <c r="AK39" s="341"/>
      <c r="AL39" s="324"/>
      <c r="AM39" s="329"/>
      <c r="AN39" s="324"/>
      <c r="AO39" s="320"/>
    </row>
    <row r="40" spans="2:41" x14ac:dyDescent="0.25">
      <c r="B40" s="324">
        <f t="shared" si="2"/>
        <v>0</v>
      </c>
      <c r="C40" s="324">
        <f t="shared" si="10"/>
        <v>0</v>
      </c>
      <c r="D40" s="324" t="str">
        <f t="shared" si="14"/>
        <v>2 - Importer</v>
      </c>
      <c r="E40" s="326" t="b">
        <f t="shared" si="4"/>
        <v>0</v>
      </c>
      <c r="F40" s="327"/>
      <c r="G40" s="327"/>
      <c r="H40" s="327"/>
      <c r="I40" s="338" t="s">
        <v>525</v>
      </c>
      <c r="J40" s="338" t="s">
        <v>521</v>
      </c>
      <c r="K40" s="286" t="s">
        <v>526</v>
      </c>
      <c r="L40" s="286" t="s">
        <v>419</v>
      </c>
      <c r="M40" s="341"/>
      <c r="N40" s="338" t="s">
        <v>524</v>
      </c>
      <c r="O40" s="329" t="s">
        <v>516</v>
      </c>
      <c r="P40" s="334" t="s">
        <v>481</v>
      </c>
      <c r="Q40" s="330" t="str">
        <f t="shared" ref="Q40:Q43" si="16">Q39</f>
        <v>CTL</v>
      </c>
      <c r="R40" s="331" t="s">
        <v>483</v>
      </c>
      <c r="S40">
        <f>'Imp-France'!G75</f>
        <v>0</v>
      </c>
      <c r="T40">
        <f>'Imp-France'!H75</f>
        <v>0</v>
      </c>
      <c r="U40">
        <f>'Imp-France'!I75</f>
        <v>0</v>
      </c>
      <c r="V40">
        <f>'Imp-France'!J75</f>
        <v>0</v>
      </c>
      <c r="W40">
        <f>'Imp-France'!K75</f>
        <v>0</v>
      </c>
      <c r="X40" s="332">
        <f>'Imp-France'!G76/$X$18</f>
        <v>0</v>
      </c>
      <c r="Y40" s="333">
        <f>'Imp-France'!H76/$X$18</f>
        <v>0</v>
      </c>
      <c r="Z40" s="333">
        <f>'Imp-France'!I76/$X$18</f>
        <v>0</v>
      </c>
      <c r="AA40" s="333">
        <f>'Imp-France'!J76/$X$18</f>
        <v>0</v>
      </c>
      <c r="AB40" s="333">
        <f>'Imp-France'!K76/$X$18</f>
        <v>0</v>
      </c>
      <c r="AC40" s="324"/>
      <c r="AD40" s="324"/>
      <c r="AE40" s="324"/>
      <c r="AF40" s="324"/>
      <c r="AG40" s="324"/>
      <c r="AH40" s="324"/>
      <c r="AI40" s="324"/>
      <c r="AJ40" s="342"/>
      <c r="AK40" s="341"/>
      <c r="AL40" s="324"/>
      <c r="AM40" s="329"/>
      <c r="AN40" s="324"/>
      <c r="AO40" s="320"/>
    </row>
    <row r="41" spans="2:41" x14ac:dyDescent="0.25">
      <c r="B41" s="324">
        <f t="shared" si="2"/>
        <v>0</v>
      </c>
      <c r="C41" s="324">
        <f t="shared" si="10"/>
        <v>0</v>
      </c>
      <c r="D41" s="324" t="str">
        <f t="shared" si="14"/>
        <v>2 - Importer</v>
      </c>
      <c r="E41" s="326" t="b">
        <f t="shared" si="4"/>
        <v>0</v>
      </c>
      <c r="F41" s="327"/>
      <c r="G41" s="327"/>
      <c r="H41" s="327"/>
      <c r="I41" s="338" t="s">
        <v>525</v>
      </c>
      <c r="J41" s="338" t="s">
        <v>521</v>
      </c>
      <c r="K41" s="286" t="s">
        <v>526</v>
      </c>
      <c r="L41" s="286" t="s">
        <v>419</v>
      </c>
      <c r="M41" s="341"/>
      <c r="N41" s="338" t="s">
        <v>524</v>
      </c>
      <c r="O41" s="329" t="s">
        <v>516</v>
      </c>
      <c r="P41" s="334" t="s">
        <v>481</v>
      </c>
      <c r="Q41" s="330" t="str">
        <f t="shared" si="16"/>
        <v>CTL</v>
      </c>
      <c r="R41" s="331" t="s">
        <v>394</v>
      </c>
      <c r="S41">
        <f>'Imp-France'!G82</f>
        <v>0</v>
      </c>
      <c r="T41">
        <f>'Imp-France'!H82</f>
        <v>0</v>
      </c>
      <c r="U41">
        <f>'Imp-France'!I82</f>
        <v>0</v>
      </c>
      <c r="V41">
        <f>'Imp-France'!J82</f>
        <v>0</v>
      </c>
      <c r="W41">
        <f>'Imp-France'!K82</f>
        <v>0</v>
      </c>
      <c r="X41" s="332">
        <f>'Imp-France'!G83/$X$18</f>
        <v>0</v>
      </c>
      <c r="Y41" s="333">
        <f>'Imp-France'!H83/$X$18</f>
        <v>0</v>
      </c>
      <c r="Z41" s="333">
        <f>'Imp-France'!I83/$X$18</f>
        <v>0</v>
      </c>
      <c r="AA41" s="333">
        <f>'Imp-France'!J83/$X$18</f>
        <v>0</v>
      </c>
      <c r="AB41" s="333">
        <f>'Imp-France'!K83/$X$18</f>
        <v>0</v>
      </c>
      <c r="AC41" s="324"/>
      <c r="AD41" s="324"/>
      <c r="AE41" s="324"/>
      <c r="AF41" s="324"/>
      <c r="AG41" s="324"/>
      <c r="AH41" s="324"/>
      <c r="AI41" s="324"/>
      <c r="AJ41" s="342"/>
      <c r="AK41" s="341"/>
      <c r="AL41" s="324"/>
      <c r="AM41" s="329"/>
      <c r="AN41" s="324"/>
      <c r="AO41" s="320"/>
    </row>
    <row r="42" spans="2:41" x14ac:dyDescent="0.25">
      <c r="B42" s="324">
        <f t="shared" si="2"/>
        <v>0</v>
      </c>
      <c r="C42" s="324">
        <f t="shared" si="10"/>
        <v>0</v>
      </c>
      <c r="D42" s="324" t="str">
        <f t="shared" si="14"/>
        <v>2 - Importer</v>
      </c>
      <c r="E42" s="326" t="b">
        <f t="shared" si="4"/>
        <v>0</v>
      </c>
      <c r="F42" s="327"/>
      <c r="G42" s="327"/>
      <c r="H42" s="327"/>
      <c r="I42" s="338" t="s">
        <v>525</v>
      </c>
      <c r="J42" s="338" t="s">
        <v>521</v>
      </c>
      <c r="K42" s="286" t="s">
        <v>526</v>
      </c>
      <c r="L42" s="286" t="s">
        <v>419</v>
      </c>
      <c r="M42" s="341"/>
      <c r="N42" s="338" t="s">
        <v>524</v>
      </c>
      <c r="O42" s="329" t="s">
        <v>516</v>
      </c>
      <c r="P42" s="334" t="s">
        <v>482</v>
      </c>
      <c r="Q42" s="330" t="str">
        <f t="shared" si="16"/>
        <v>CTL</v>
      </c>
      <c r="R42" s="331" t="s">
        <v>483</v>
      </c>
      <c r="S42">
        <f>'Imp-France'!G78</f>
        <v>0</v>
      </c>
      <c r="T42">
        <f>'Imp-France'!H78</f>
        <v>0</v>
      </c>
      <c r="U42">
        <f>'Imp-France'!I78</f>
        <v>0</v>
      </c>
      <c r="V42">
        <f>'Imp-France'!J78</f>
        <v>0</v>
      </c>
      <c r="W42">
        <f>'Imp-France'!K78</f>
        <v>0</v>
      </c>
      <c r="X42" s="332">
        <f>'Imp-France'!G79/$X$18</f>
        <v>0</v>
      </c>
      <c r="Y42" s="333">
        <f>'Imp-France'!H79/$X$18</f>
        <v>0</v>
      </c>
      <c r="Z42" s="333">
        <f>'Imp-France'!I79/$X$18</f>
        <v>0</v>
      </c>
      <c r="AA42" s="333">
        <f>'Imp-France'!J79/$X$18</f>
        <v>0</v>
      </c>
      <c r="AB42" s="333">
        <f>'Imp-France'!K79/$X$18</f>
        <v>0</v>
      </c>
      <c r="AC42" s="324"/>
      <c r="AD42" s="324"/>
      <c r="AE42" s="324"/>
      <c r="AF42" s="324"/>
      <c r="AG42" s="324"/>
      <c r="AH42" s="324"/>
      <c r="AI42" s="324"/>
      <c r="AJ42" s="342"/>
      <c r="AK42" s="341"/>
      <c r="AL42" s="324"/>
      <c r="AM42" s="329"/>
      <c r="AN42" s="324"/>
      <c r="AO42" s="320"/>
    </row>
    <row r="43" spans="2:41" x14ac:dyDescent="0.25">
      <c r="B43" s="324">
        <f t="shared" si="2"/>
        <v>0</v>
      </c>
      <c r="C43" s="324">
        <f t="shared" si="10"/>
        <v>0</v>
      </c>
      <c r="D43" s="324" t="str">
        <f t="shared" si="14"/>
        <v>2 - Importer</v>
      </c>
      <c r="E43" s="326" t="b">
        <f t="shared" si="4"/>
        <v>0</v>
      </c>
      <c r="F43" s="327"/>
      <c r="G43" s="327"/>
      <c r="H43" s="327"/>
      <c r="I43" s="338" t="s">
        <v>525</v>
      </c>
      <c r="J43" s="338" t="s">
        <v>521</v>
      </c>
      <c r="K43" s="286" t="s">
        <v>526</v>
      </c>
      <c r="L43" s="286" t="s">
        <v>419</v>
      </c>
      <c r="M43" s="341"/>
      <c r="N43" s="338" t="s">
        <v>524</v>
      </c>
      <c r="O43" s="329" t="s">
        <v>516</v>
      </c>
      <c r="P43" s="334" t="s">
        <v>482</v>
      </c>
      <c r="Q43" s="330" t="str">
        <f t="shared" si="16"/>
        <v>CTL</v>
      </c>
      <c r="R43" s="331" t="s">
        <v>394</v>
      </c>
      <c r="S43">
        <f>'Imp-France'!G85</f>
        <v>0</v>
      </c>
      <c r="T43">
        <f>'Imp-France'!H85</f>
        <v>0</v>
      </c>
      <c r="U43">
        <f>'Imp-France'!I85</f>
        <v>0</v>
      </c>
      <c r="V43">
        <f>'Imp-France'!J85</f>
        <v>0</v>
      </c>
      <c r="W43">
        <f>'Imp-France'!K85</f>
        <v>0</v>
      </c>
      <c r="X43" s="332">
        <f>'Imp-France'!G86/$X$18</f>
        <v>0</v>
      </c>
      <c r="Y43" s="333">
        <f>'Imp-France'!H86/$X$18</f>
        <v>0</v>
      </c>
      <c r="Z43" s="333">
        <f>'Imp-France'!I86/$X$18</f>
        <v>0</v>
      </c>
      <c r="AA43" s="333">
        <f>'Imp-France'!J86/$X$18</f>
        <v>0</v>
      </c>
      <c r="AB43" s="333">
        <f>'Imp-France'!K86/$X$18</f>
        <v>0</v>
      </c>
      <c r="AC43" s="324"/>
      <c r="AD43" s="324"/>
      <c r="AE43" s="324"/>
      <c r="AF43" s="324"/>
      <c r="AG43" s="324"/>
      <c r="AH43" s="324"/>
      <c r="AI43" s="324"/>
      <c r="AJ43" s="342"/>
      <c r="AK43" s="341"/>
      <c r="AL43" s="324"/>
      <c r="AM43" s="329"/>
      <c r="AN43" s="324"/>
      <c r="AO43" s="320"/>
    </row>
    <row r="44" spans="2:41" s="264" customFormat="1" x14ac:dyDescent="0.25">
      <c r="B44" s="314">
        <f t="shared" si="2"/>
        <v>0</v>
      </c>
      <c r="C44" s="314">
        <f t="shared" si="10"/>
        <v>0</v>
      </c>
      <c r="D44" s="314" t="str">
        <f t="shared" si="14"/>
        <v>2 - Importer</v>
      </c>
      <c r="E44" s="316" t="b">
        <f t="shared" si="4"/>
        <v>0</v>
      </c>
      <c r="F44" s="317"/>
      <c r="G44" s="317"/>
      <c r="H44" s="317"/>
      <c r="I44" s="270" t="s">
        <v>527</v>
      </c>
      <c r="J44" s="335" t="s">
        <v>521</v>
      </c>
      <c r="K44" s="335" t="s">
        <v>528</v>
      </c>
      <c r="L44" s="335" t="s">
        <v>420</v>
      </c>
      <c r="M44" s="339"/>
      <c r="N44" s="335" t="s">
        <v>524</v>
      </c>
      <c r="O44" s="319" t="s">
        <v>515</v>
      </c>
      <c r="P44" s="320" t="s">
        <v>474</v>
      </c>
      <c r="Q44" s="320" t="s">
        <v>541</v>
      </c>
      <c r="R44" s="321" t="s">
        <v>483</v>
      </c>
      <c r="S44" s="264">
        <f>'Imp-Türkiye'!G64</f>
        <v>0</v>
      </c>
      <c r="T44" s="264">
        <f>'Imp-Türkiye'!H64</f>
        <v>0</v>
      </c>
      <c r="U44" s="264">
        <f>'Imp-Türkiye'!I64</f>
        <v>0</v>
      </c>
      <c r="V44" s="264">
        <f>'Imp-Türkiye'!J64</f>
        <v>0</v>
      </c>
      <c r="W44" s="264">
        <f>'Imp-Türkiye'!K64</f>
        <v>0</v>
      </c>
      <c r="X44" s="336">
        <f>'Imp-Türkiye'!G65/$X$18</f>
        <v>0</v>
      </c>
      <c r="Y44" s="337">
        <f>'Imp-Türkiye'!H65/$X$18</f>
        <v>0</v>
      </c>
      <c r="Z44" s="337">
        <f>'Imp-Türkiye'!I65/$X$18</f>
        <v>0</v>
      </c>
      <c r="AA44" s="337">
        <f>'Imp-Türkiye'!J65/$X$18</f>
        <v>0</v>
      </c>
      <c r="AB44" s="337">
        <f>'Imp-Türkiye'!K65/$X$18</f>
        <v>0</v>
      </c>
      <c r="AC44" s="314"/>
      <c r="AD44" s="314"/>
      <c r="AE44" s="314"/>
      <c r="AF44" s="314"/>
      <c r="AG44" s="314"/>
      <c r="AH44" s="314"/>
      <c r="AI44" s="314"/>
      <c r="AJ44" s="340"/>
      <c r="AK44" s="339"/>
      <c r="AL44" s="314"/>
      <c r="AM44" s="319"/>
      <c r="AN44" s="314"/>
      <c r="AO44" s="320"/>
    </row>
    <row r="45" spans="2:41" x14ac:dyDescent="0.25">
      <c r="B45" s="324">
        <f t="shared" si="2"/>
        <v>0</v>
      </c>
      <c r="C45" s="324">
        <f t="shared" si="10"/>
        <v>0</v>
      </c>
      <c r="D45" s="324" t="str">
        <f t="shared" si="14"/>
        <v>2 - Importer</v>
      </c>
      <c r="E45" s="326" t="b">
        <f t="shared" si="4"/>
        <v>0</v>
      </c>
      <c r="F45" s="327"/>
      <c r="G45" s="327"/>
      <c r="H45" s="327"/>
      <c r="I45" s="286" t="s">
        <v>527</v>
      </c>
      <c r="J45" s="338" t="s">
        <v>521</v>
      </c>
      <c r="K45" s="338" t="s">
        <v>528</v>
      </c>
      <c r="L45" s="338" t="s">
        <v>420</v>
      </c>
      <c r="M45" s="341"/>
      <c r="N45" s="338" t="s">
        <v>524</v>
      </c>
      <c r="O45" s="329" t="s">
        <v>515</v>
      </c>
      <c r="P45" s="330" t="s">
        <v>474</v>
      </c>
      <c r="Q45" s="330" t="str">
        <f>Q44</f>
        <v>CTL</v>
      </c>
      <c r="R45" s="331" t="s">
        <v>394</v>
      </c>
      <c r="S45">
        <f>'Imp-Türkiye'!G67</f>
        <v>0</v>
      </c>
      <c r="T45">
        <f>'Imp-Türkiye'!H67</f>
        <v>0</v>
      </c>
      <c r="U45">
        <f>'Imp-Türkiye'!I67</f>
        <v>0</v>
      </c>
      <c r="V45">
        <f>'Imp-Türkiye'!J67</f>
        <v>0</v>
      </c>
      <c r="W45">
        <f>'Imp-Türkiye'!K67</f>
        <v>0</v>
      </c>
      <c r="X45" s="332">
        <f>'Imp-Türkiye'!G68/$X$18</f>
        <v>0</v>
      </c>
      <c r="Y45" s="333">
        <f>'Imp-Türkiye'!H68/$X$18</f>
        <v>0</v>
      </c>
      <c r="Z45" s="333">
        <f>'Imp-Türkiye'!I68/$X$18</f>
        <v>0</v>
      </c>
      <c r="AA45" s="333">
        <f>'Imp-Türkiye'!J68/$X$18</f>
        <v>0</v>
      </c>
      <c r="AB45" s="333">
        <f>'Imp-Türkiye'!K68/$X$18</f>
        <v>0</v>
      </c>
      <c r="AC45" s="324"/>
      <c r="AD45" s="324"/>
      <c r="AE45" s="324"/>
      <c r="AF45" s="324"/>
      <c r="AG45" s="324"/>
      <c r="AH45" s="324"/>
      <c r="AI45" s="324"/>
      <c r="AJ45" s="342"/>
      <c r="AK45" s="341"/>
      <c r="AL45" s="324"/>
      <c r="AM45" s="329"/>
      <c r="AN45" s="324"/>
      <c r="AO45" s="320"/>
    </row>
    <row r="46" spans="2:41" x14ac:dyDescent="0.25">
      <c r="B46" s="324">
        <f t="shared" si="2"/>
        <v>0</v>
      </c>
      <c r="C46" s="324">
        <f t="shared" si="10"/>
        <v>0</v>
      </c>
      <c r="D46" s="324" t="str">
        <f t="shared" si="14"/>
        <v>2 - Importer</v>
      </c>
      <c r="E46" s="326" t="b">
        <f t="shared" si="4"/>
        <v>0</v>
      </c>
      <c r="F46" s="327"/>
      <c r="G46" s="327"/>
      <c r="H46" s="327"/>
      <c r="I46" s="286" t="s">
        <v>527</v>
      </c>
      <c r="J46" s="338" t="s">
        <v>521</v>
      </c>
      <c r="K46" s="338" t="s">
        <v>528</v>
      </c>
      <c r="L46" s="338" t="s">
        <v>420</v>
      </c>
      <c r="M46" s="341"/>
      <c r="N46" s="338" t="s">
        <v>524</v>
      </c>
      <c r="O46" s="329" t="s">
        <v>516</v>
      </c>
      <c r="P46" s="334" t="s">
        <v>481</v>
      </c>
      <c r="Q46" s="330" t="str">
        <f t="shared" ref="Q46:Q49" si="17">Q45</f>
        <v>CTL</v>
      </c>
      <c r="R46" s="331" t="s">
        <v>483</v>
      </c>
      <c r="S46">
        <f>'Imp-Türkiye'!G75</f>
        <v>0</v>
      </c>
      <c r="T46">
        <f>'Imp-Türkiye'!H75</f>
        <v>0</v>
      </c>
      <c r="U46">
        <f>'Imp-Türkiye'!I75</f>
        <v>0</v>
      </c>
      <c r="V46">
        <f>'Imp-Türkiye'!J75</f>
        <v>0</v>
      </c>
      <c r="W46">
        <f>'Imp-Türkiye'!K75</f>
        <v>0</v>
      </c>
      <c r="X46" s="332">
        <f>'Imp-Türkiye'!G76/$X$18</f>
        <v>0</v>
      </c>
      <c r="Y46" s="333">
        <f>'Imp-Türkiye'!H76/$X$18</f>
        <v>0</v>
      </c>
      <c r="Z46" s="333">
        <f>'Imp-Türkiye'!I76/$X$18</f>
        <v>0</v>
      </c>
      <c r="AA46" s="333">
        <f>'Imp-Türkiye'!J76/$X$18</f>
        <v>0</v>
      </c>
      <c r="AB46" s="333">
        <f>'Imp-Türkiye'!K76/$X$18</f>
        <v>0</v>
      </c>
      <c r="AC46" s="324"/>
      <c r="AD46" s="324"/>
      <c r="AE46" s="324"/>
      <c r="AF46" s="324"/>
      <c r="AG46" s="324"/>
      <c r="AH46" s="324"/>
      <c r="AI46" s="324"/>
      <c r="AJ46" s="342"/>
      <c r="AK46" s="341"/>
      <c r="AL46" s="324"/>
      <c r="AM46" s="329"/>
      <c r="AN46" s="324"/>
      <c r="AO46" s="320"/>
    </row>
    <row r="47" spans="2:41" x14ac:dyDescent="0.25">
      <c r="B47" s="324">
        <f t="shared" si="2"/>
        <v>0</v>
      </c>
      <c r="C47" s="324">
        <f t="shared" si="10"/>
        <v>0</v>
      </c>
      <c r="D47" s="324" t="str">
        <f t="shared" si="14"/>
        <v>2 - Importer</v>
      </c>
      <c r="E47" s="326" t="b">
        <f t="shared" si="4"/>
        <v>0</v>
      </c>
      <c r="F47" s="327"/>
      <c r="G47" s="327"/>
      <c r="H47" s="327"/>
      <c r="I47" s="286" t="s">
        <v>527</v>
      </c>
      <c r="J47" s="338" t="s">
        <v>521</v>
      </c>
      <c r="K47" s="338" t="s">
        <v>528</v>
      </c>
      <c r="L47" s="338" t="s">
        <v>420</v>
      </c>
      <c r="M47" s="341"/>
      <c r="N47" s="338" t="s">
        <v>524</v>
      </c>
      <c r="O47" s="329" t="s">
        <v>516</v>
      </c>
      <c r="P47" s="334" t="s">
        <v>481</v>
      </c>
      <c r="Q47" s="330" t="str">
        <f t="shared" si="17"/>
        <v>CTL</v>
      </c>
      <c r="R47" s="331" t="s">
        <v>394</v>
      </c>
      <c r="S47">
        <f>'Imp-Türkiye'!G82</f>
        <v>0</v>
      </c>
      <c r="T47">
        <f>'Imp-Türkiye'!H82</f>
        <v>0</v>
      </c>
      <c r="U47">
        <f>'Imp-Türkiye'!I82</f>
        <v>0</v>
      </c>
      <c r="V47">
        <f>'Imp-Türkiye'!J82</f>
        <v>0</v>
      </c>
      <c r="W47">
        <f>'Imp-Türkiye'!K82</f>
        <v>0</v>
      </c>
      <c r="X47" s="332">
        <f>'Imp-Türkiye'!G83/$X$18</f>
        <v>0</v>
      </c>
      <c r="Y47" s="333">
        <f>'Imp-Türkiye'!H83/$X$18</f>
        <v>0</v>
      </c>
      <c r="Z47" s="333">
        <f>'Imp-Türkiye'!I83/$X$18</f>
        <v>0</v>
      </c>
      <c r="AA47" s="333">
        <f>'Imp-Türkiye'!J83/$X$18</f>
        <v>0</v>
      </c>
      <c r="AB47" s="333">
        <f>'Imp-Türkiye'!K83/$X$18</f>
        <v>0</v>
      </c>
      <c r="AC47" s="324"/>
      <c r="AD47" s="324"/>
      <c r="AE47" s="324"/>
      <c r="AF47" s="324"/>
      <c r="AG47" s="324"/>
      <c r="AH47" s="324"/>
      <c r="AI47" s="324"/>
      <c r="AJ47" s="342"/>
      <c r="AK47" s="341"/>
      <c r="AL47" s="324"/>
      <c r="AM47" s="329"/>
      <c r="AN47" s="324"/>
      <c r="AO47" s="320"/>
    </row>
    <row r="48" spans="2:41" x14ac:dyDescent="0.25">
      <c r="B48" s="324">
        <f t="shared" si="2"/>
        <v>0</v>
      </c>
      <c r="C48" s="324">
        <f t="shared" si="10"/>
        <v>0</v>
      </c>
      <c r="D48" s="324" t="str">
        <f t="shared" si="14"/>
        <v>2 - Importer</v>
      </c>
      <c r="E48" s="326" t="b">
        <f t="shared" si="4"/>
        <v>0</v>
      </c>
      <c r="F48" s="327"/>
      <c r="G48" s="327"/>
      <c r="H48" s="327"/>
      <c r="I48" s="286" t="s">
        <v>527</v>
      </c>
      <c r="J48" s="338" t="s">
        <v>521</v>
      </c>
      <c r="K48" s="338" t="s">
        <v>528</v>
      </c>
      <c r="L48" s="338" t="s">
        <v>420</v>
      </c>
      <c r="M48" s="341"/>
      <c r="N48" s="338" t="s">
        <v>524</v>
      </c>
      <c r="O48" s="329" t="s">
        <v>516</v>
      </c>
      <c r="P48" s="334" t="s">
        <v>482</v>
      </c>
      <c r="Q48" s="330" t="str">
        <f t="shared" si="17"/>
        <v>CTL</v>
      </c>
      <c r="R48" s="331" t="s">
        <v>483</v>
      </c>
      <c r="S48">
        <f>'Imp-Türkiye'!G78</f>
        <v>0</v>
      </c>
      <c r="T48">
        <f>'Imp-Türkiye'!H78</f>
        <v>0</v>
      </c>
      <c r="U48">
        <f>'Imp-Türkiye'!I78</f>
        <v>0</v>
      </c>
      <c r="V48">
        <f>'Imp-Türkiye'!J78</f>
        <v>0</v>
      </c>
      <c r="W48">
        <f>'Imp-Türkiye'!K78</f>
        <v>0</v>
      </c>
      <c r="X48" s="332">
        <f>'Imp-Türkiye'!G79/$X$18</f>
        <v>0</v>
      </c>
      <c r="Y48" s="333">
        <f>'Imp-Türkiye'!H79/$X$18</f>
        <v>0</v>
      </c>
      <c r="Z48" s="333">
        <f>'Imp-Türkiye'!I79/$X$18</f>
        <v>0</v>
      </c>
      <c r="AA48" s="333">
        <f>'Imp-Türkiye'!J79/$X$18</f>
        <v>0</v>
      </c>
      <c r="AB48" s="333">
        <f>'Imp-Türkiye'!K79/$X$18</f>
        <v>0</v>
      </c>
      <c r="AC48" s="324"/>
      <c r="AD48" s="324"/>
      <c r="AE48" s="324"/>
      <c r="AF48" s="324"/>
      <c r="AG48" s="324"/>
      <c r="AH48" s="324"/>
      <c r="AI48" s="324"/>
      <c r="AJ48" s="342"/>
      <c r="AK48" s="341"/>
      <c r="AL48" s="324"/>
      <c r="AM48" s="329"/>
      <c r="AN48" s="324"/>
      <c r="AO48" s="320"/>
    </row>
    <row r="49" spans="2:41" x14ac:dyDescent="0.25">
      <c r="B49" s="324">
        <f t="shared" si="2"/>
        <v>0</v>
      </c>
      <c r="C49" s="324">
        <f t="shared" si="10"/>
        <v>0</v>
      </c>
      <c r="D49" s="324" t="str">
        <f t="shared" si="14"/>
        <v>2 - Importer</v>
      </c>
      <c r="E49" s="326" t="b">
        <f t="shared" si="4"/>
        <v>0</v>
      </c>
      <c r="F49" s="327"/>
      <c r="G49" s="327"/>
      <c r="H49" s="327"/>
      <c r="I49" s="286" t="s">
        <v>527</v>
      </c>
      <c r="J49" s="338" t="s">
        <v>521</v>
      </c>
      <c r="K49" s="338" t="s">
        <v>528</v>
      </c>
      <c r="L49" s="338" t="s">
        <v>420</v>
      </c>
      <c r="M49" s="341"/>
      <c r="N49" s="338" t="s">
        <v>524</v>
      </c>
      <c r="O49" s="329" t="s">
        <v>516</v>
      </c>
      <c r="P49" s="334" t="s">
        <v>482</v>
      </c>
      <c r="Q49" s="330" t="str">
        <f t="shared" si="17"/>
        <v>CTL</v>
      </c>
      <c r="R49" s="331" t="s">
        <v>394</v>
      </c>
      <c r="S49">
        <f>'Imp-Türkiye'!G85</f>
        <v>0</v>
      </c>
      <c r="T49">
        <f>'Imp-Türkiye'!H85</f>
        <v>0</v>
      </c>
      <c r="U49">
        <f>'Imp-Türkiye'!I85</f>
        <v>0</v>
      </c>
      <c r="V49">
        <f>'Imp-Türkiye'!J85</f>
        <v>0</v>
      </c>
      <c r="W49">
        <f>'Imp-Türkiye'!K85</f>
        <v>0</v>
      </c>
      <c r="X49" s="332">
        <f>'Imp-Türkiye'!G86/$X$18</f>
        <v>0</v>
      </c>
      <c r="Y49" s="333">
        <f>'Imp-Türkiye'!H86/$X$18</f>
        <v>0</v>
      </c>
      <c r="Z49" s="333">
        <f>'Imp-Türkiye'!I86/$X$18</f>
        <v>0</v>
      </c>
      <c r="AA49" s="333">
        <f>'Imp-Türkiye'!J86/$X$18</f>
        <v>0</v>
      </c>
      <c r="AB49" s="333">
        <f>'Imp-Türkiye'!K86/$X$18</f>
        <v>0</v>
      </c>
      <c r="AC49" s="324"/>
      <c r="AD49" s="324"/>
      <c r="AE49" s="324"/>
      <c r="AF49" s="324"/>
      <c r="AG49" s="324"/>
      <c r="AH49" s="324"/>
      <c r="AI49" s="324"/>
      <c r="AJ49" s="342"/>
      <c r="AK49" s="341"/>
      <c r="AL49" s="324"/>
      <c r="AM49" s="329"/>
      <c r="AN49" s="324"/>
      <c r="AO49" s="320"/>
    </row>
    <row r="50" spans="2:41" s="264" customFormat="1" x14ac:dyDescent="0.25">
      <c r="B50" s="314">
        <f t="shared" si="2"/>
        <v>0</v>
      </c>
      <c r="C50" s="314">
        <f t="shared" si="10"/>
        <v>0</v>
      </c>
      <c r="D50" s="314" t="str">
        <f t="shared" si="14"/>
        <v>2 - Importer</v>
      </c>
      <c r="E50" s="316" t="b">
        <f t="shared" si="4"/>
        <v>0</v>
      </c>
      <c r="F50" s="317"/>
      <c r="G50" s="317"/>
      <c r="H50" s="317"/>
      <c r="I50" s="270" t="s">
        <v>529</v>
      </c>
      <c r="J50" s="335" t="s">
        <v>521</v>
      </c>
      <c r="K50" s="335" t="s">
        <v>530</v>
      </c>
      <c r="L50" s="335" t="s">
        <v>531</v>
      </c>
      <c r="M50" s="339"/>
      <c r="N50" s="335" t="s">
        <v>524</v>
      </c>
      <c r="O50" s="319" t="s">
        <v>515</v>
      </c>
      <c r="P50" s="320" t="s">
        <v>474</v>
      </c>
      <c r="Q50" s="320" t="s">
        <v>541</v>
      </c>
      <c r="R50" s="321" t="s">
        <v>483</v>
      </c>
      <c r="S50" s="264">
        <f>'Imp-US | ÉU'!G64</f>
        <v>0</v>
      </c>
      <c r="T50" s="264">
        <f>'Imp-US | ÉU'!H64</f>
        <v>0</v>
      </c>
      <c r="U50" s="264">
        <f>'Imp-US | ÉU'!I64</f>
        <v>0</v>
      </c>
      <c r="V50" s="264">
        <f>'Imp-US | ÉU'!J64</f>
        <v>0</v>
      </c>
      <c r="W50" s="264">
        <f>'Imp-US | ÉU'!K64</f>
        <v>0</v>
      </c>
      <c r="X50" s="336">
        <f>'Imp-US | ÉU'!G65/$X$18</f>
        <v>0</v>
      </c>
      <c r="Y50" s="337">
        <f>'Imp-US | ÉU'!H65/$X$18</f>
        <v>0</v>
      </c>
      <c r="Z50" s="337">
        <f>'Imp-US | ÉU'!I65/$X$18</f>
        <v>0</v>
      </c>
      <c r="AA50" s="337">
        <f>'Imp-US | ÉU'!J65/$X$18</f>
        <v>0</v>
      </c>
      <c r="AB50" s="337">
        <f>'Imp-US | ÉU'!K65/$X$18</f>
        <v>0</v>
      </c>
      <c r="AC50" s="314"/>
      <c r="AD50" s="314"/>
      <c r="AE50" s="314"/>
      <c r="AF50" s="314"/>
      <c r="AG50" s="314"/>
      <c r="AH50" s="314"/>
      <c r="AI50" s="314"/>
      <c r="AJ50" s="340"/>
      <c r="AK50" s="339"/>
      <c r="AL50" s="314"/>
      <c r="AM50" s="319"/>
      <c r="AN50" s="314"/>
      <c r="AO50" s="320"/>
    </row>
    <row r="51" spans="2:41" x14ac:dyDescent="0.25">
      <c r="B51" s="324">
        <f t="shared" si="2"/>
        <v>0</v>
      </c>
      <c r="C51" s="324">
        <f t="shared" si="10"/>
        <v>0</v>
      </c>
      <c r="D51" s="324" t="str">
        <f t="shared" si="14"/>
        <v>2 - Importer</v>
      </c>
      <c r="E51" s="326" t="b">
        <f t="shared" si="4"/>
        <v>0</v>
      </c>
      <c r="F51" s="327"/>
      <c r="G51" s="327"/>
      <c r="H51" s="327"/>
      <c r="I51" s="286" t="s">
        <v>529</v>
      </c>
      <c r="J51" s="338" t="s">
        <v>521</v>
      </c>
      <c r="K51" s="338" t="s">
        <v>530</v>
      </c>
      <c r="L51" s="338" t="s">
        <v>531</v>
      </c>
      <c r="M51" s="341"/>
      <c r="N51" s="338" t="s">
        <v>524</v>
      </c>
      <c r="O51" s="329" t="s">
        <v>515</v>
      </c>
      <c r="P51" s="330" t="s">
        <v>474</v>
      </c>
      <c r="Q51" s="330" t="str">
        <f>Q50</f>
        <v>CTL</v>
      </c>
      <c r="R51" s="331" t="s">
        <v>394</v>
      </c>
      <c r="S51">
        <f>'Imp-US | ÉU'!G67</f>
        <v>0</v>
      </c>
      <c r="T51">
        <f>'Imp-US | ÉU'!H67</f>
        <v>0</v>
      </c>
      <c r="U51">
        <f>'Imp-US | ÉU'!I67</f>
        <v>0</v>
      </c>
      <c r="V51">
        <f>'Imp-US | ÉU'!J67</f>
        <v>0</v>
      </c>
      <c r="W51">
        <f>'Imp-US | ÉU'!K67</f>
        <v>0</v>
      </c>
      <c r="X51" s="332">
        <f>'Imp-US | ÉU'!G68/$X$18</f>
        <v>0</v>
      </c>
      <c r="Y51" s="333">
        <f>'Imp-US | ÉU'!H68/$X$18</f>
        <v>0</v>
      </c>
      <c r="Z51" s="333">
        <f>'Imp-US | ÉU'!I68/$X$18</f>
        <v>0</v>
      </c>
      <c r="AA51" s="333">
        <f>'Imp-US | ÉU'!J68/$X$18</f>
        <v>0</v>
      </c>
      <c r="AB51" s="333">
        <f>'Imp-US | ÉU'!K68/$X$18</f>
        <v>0</v>
      </c>
      <c r="AC51" s="324"/>
      <c r="AD51" s="324"/>
      <c r="AE51" s="324"/>
      <c r="AF51" s="324"/>
      <c r="AG51" s="324"/>
      <c r="AH51" s="324"/>
      <c r="AI51" s="324"/>
      <c r="AJ51" s="342"/>
      <c r="AK51" s="341"/>
      <c r="AL51" s="324"/>
      <c r="AM51" s="329"/>
      <c r="AN51" s="324"/>
      <c r="AO51" s="320"/>
    </row>
    <row r="52" spans="2:41" x14ac:dyDescent="0.25">
      <c r="B52" s="324">
        <f t="shared" si="2"/>
        <v>0</v>
      </c>
      <c r="C52" s="324">
        <f t="shared" si="10"/>
        <v>0</v>
      </c>
      <c r="D52" s="324" t="str">
        <f t="shared" si="14"/>
        <v>2 - Importer</v>
      </c>
      <c r="E52" s="326" t="b">
        <f t="shared" si="4"/>
        <v>0</v>
      </c>
      <c r="F52" s="327"/>
      <c r="G52" s="327"/>
      <c r="H52" s="327"/>
      <c r="I52" s="286" t="s">
        <v>529</v>
      </c>
      <c r="J52" s="338" t="s">
        <v>521</v>
      </c>
      <c r="K52" s="338" t="s">
        <v>530</v>
      </c>
      <c r="L52" s="338" t="s">
        <v>531</v>
      </c>
      <c r="M52" s="341"/>
      <c r="N52" s="338" t="s">
        <v>524</v>
      </c>
      <c r="O52" s="329" t="s">
        <v>516</v>
      </c>
      <c r="P52" s="334" t="s">
        <v>481</v>
      </c>
      <c r="Q52" s="330" t="str">
        <f t="shared" ref="Q52:Q55" si="18">Q51</f>
        <v>CTL</v>
      </c>
      <c r="R52" s="331" t="s">
        <v>483</v>
      </c>
      <c r="S52">
        <f>'Imp-US | ÉU'!G75</f>
        <v>0</v>
      </c>
      <c r="T52">
        <f>'Imp-US | ÉU'!H75</f>
        <v>0</v>
      </c>
      <c r="U52">
        <f>'Imp-US | ÉU'!I75</f>
        <v>0</v>
      </c>
      <c r="V52">
        <f>'Imp-US | ÉU'!J75</f>
        <v>0</v>
      </c>
      <c r="W52">
        <f>'Imp-US | ÉU'!K75</f>
        <v>0</v>
      </c>
      <c r="X52" s="332">
        <f>'Imp-US | ÉU'!G76/$X$18</f>
        <v>0</v>
      </c>
      <c r="Y52" s="333">
        <f>'Imp-US | ÉU'!H76/$X$18</f>
        <v>0</v>
      </c>
      <c r="Z52" s="333">
        <f>'Imp-US | ÉU'!I76/$X$18</f>
        <v>0</v>
      </c>
      <c r="AA52" s="333">
        <f>'Imp-US | ÉU'!J76/$X$18</f>
        <v>0</v>
      </c>
      <c r="AB52" s="333">
        <f>'Imp-US | ÉU'!K76/$X$18</f>
        <v>0</v>
      </c>
      <c r="AC52" s="324"/>
      <c r="AD52" s="324"/>
      <c r="AE52" s="324"/>
      <c r="AF52" s="324"/>
      <c r="AG52" s="324"/>
      <c r="AH52" s="324"/>
      <c r="AI52" s="324"/>
      <c r="AJ52" s="342"/>
      <c r="AK52" s="341"/>
      <c r="AL52" s="324"/>
      <c r="AM52" s="329"/>
      <c r="AN52" s="324"/>
      <c r="AO52" s="320"/>
    </row>
    <row r="53" spans="2:41" x14ac:dyDescent="0.25">
      <c r="B53" s="324">
        <f t="shared" si="2"/>
        <v>0</v>
      </c>
      <c r="C53" s="324">
        <f t="shared" si="10"/>
        <v>0</v>
      </c>
      <c r="D53" s="324" t="str">
        <f t="shared" si="14"/>
        <v>2 - Importer</v>
      </c>
      <c r="E53" s="326" t="b">
        <f t="shared" si="4"/>
        <v>0</v>
      </c>
      <c r="F53" s="327"/>
      <c r="G53" s="327"/>
      <c r="H53" s="327"/>
      <c r="I53" s="286" t="s">
        <v>529</v>
      </c>
      <c r="J53" s="338" t="s">
        <v>521</v>
      </c>
      <c r="K53" s="338" t="s">
        <v>530</v>
      </c>
      <c r="L53" s="338" t="s">
        <v>531</v>
      </c>
      <c r="M53" s="341"/>
      <c r="N53" s="338" t="s">
        <v>524</v>
      </c>
      <c r="O53" s="329" t="s">
        <v>516</v>
      </c>
      <c r="P53" s="334" t="s">
        <v>481</v>
      </c>
      <c r="Q53" s="330" t="str">
        <f t="shared" si="18"/>
        <v>CTL</v>
      </c>
      <c r="R53" s="331" t="s">
        <v>394</v>
      </c>
      <c r="S53">
        <f>'Imp-US | ÉU'!G82</f>
        <v>0</v>
      </c>
      <c r="T53">
        <f>'Imp-US | ÉU'!H82</f>
        <v>0</v>
      </c>
      <c r="U53">
        <f>'Imp-US | ÉU'!I82</f>
        <v>0</v>
      </c>
      <c r="V53">
        <f>'Imp-US | ÉU'!J82</f>
        <v>0</v>
      </c>
      <c r="W53">
        <f>'Imp-US | ÉU'!K82</f>
        <v>0</v>
      </c>
      <c r="X53" s="332">
        <f>'Imp-US | ÉU'!G83/$X$18</f>
        <v>0</v>
      </c>
      <c r="Y53" s="333">
        <f>'Imp-US | ÉU'!H83/$X$18</f>
        <v>0</v>
      </c>
      <c r="Z53" s="333">
        <f>'Imp-US | ÉU'!I83/$X$18</f>
        <v>0</v>
      </c>
      <c r="AA53" s="333">
        <f>'Imp-US | ÉU'!J83/$X$18</f>
        <v>0</v>
      </c>
      <c r="AB53" s="333">
        <f>'Imp-US | ÉU'!K83/$X$18</f>
        <v>0</v>
      </c>
      <c r="AC53" s="324"/>
      <c r="AD53" s="324"/>
      <c r="AE53" s="324"/>
      <c r="AF53" s="324"/>
      <c r="AG53" s="324"/>
      <c r="AH53" s="324"/>
      <c r="AI53" s="324"/>
      <c r="AJ53" s="342"/>
      <c r="AK53" s="341"/>
      <c r="AL53" s="324"/>
      <c r="AM53" s="329"/>
      <c r="AN53" s="324"/>
      <c r="AO53" s="320"/>
    </row>
    <row r="54" spans="2:41" x14ac:dyDescent="0.25">
      <c r="B54" s="324">
        <f t="shared" si="2"/>
        <v>0</v>
      </c>
      <c r="C54" s="324">
        <f t="shared" si="10"/>
        <v>0</v>
      </c>
      <c r="D54" s="324" t="str">
        <f t="shared" si="14"/>
        <v>2 - Importer</v>
      </c>
      <c r="E54" s="326" t="b">
        <f t="shared" si="4"/>
        <v>0</v>
      </c>
      <c r="F54" s="327"/>
      <c r="G54" s="327"/>
      <c r="H54" s="327"/>
      <c r="I54" s="286" t="s">
        <v>529</v>
      </c>
      <c r="J54" s="338" t="s">
        <v>521</v>
      </c>
      <c r="K54" s="338" t="s">
        <v>530</v>
      </c>
      <c r="L54" s="338" t="s">
        <v>531</v>
      </c>
      <c r="M54" s="341"/>
      <c r="N54" s="338" t="s">
        <v>524</v>
      </c>
      <c r="O54" s="329" t="s">
        <v>516</v>
      </c>
      <c r="P54" s="334" t="s">
        <v>482</v>
      </c>
      <c r="Q54" s="330" t="str">
        <f t="shared" si="18"/>
        <v>CTL</v>
      </c>
      <c r="R54" s="331" t="s">
        <v>483</v>
      </c>
      <c r="S54">
        <f>'Imp-US | ÉU'!G78</f>
        <v>0</v>
      </c>
      <c r="T54">
        <f>'Imp-US | ÉU'!H78</f>
        <v>0</v>
      </c>
      <c r="U54">
        <f>'Imp-US | ÉU'!I78</f>
        <v>0</v>
      </c>
      <c r="V54">
        <f>'Imp-US | ÉU'!J78</f>
        <v>0</v>
      </c>
      <c r="W54">
        <f>'Imp-US | ÉU'!K78</f>
        <v>0</v>
      </c>
      <c r="X54" s="332">
        <f>'Imp-US | ÉU'!G79/$X$18</f>
        <v>0</v>
      </c>
      <c r="Y54" s="333">
        <f>'Imp-US | ÉU'!H79/$X$18</f>
        <v>0</v>
      </c>
      <c r="Z54" s="333">
        <f>'Imp-US | ÉU'!I79/$X$18</f>
        <v>0</v>
      </c>
      <c r="AA54" s="333">
        <f>'Imp-US | ÉU'!J79/$X$18</f>
        <v>0</v>
      </c>
      <c r="AB54" s="333">
        <f>'Imp-US | ÉU'!K79/$X$18</f>
        <v>0</v>
      </c>
      <c r="AC54" s="324"/>
      <c r="AD54" s="324"/>
      <c r="AE54" s="324"/>
      <c r="AF54" s="324"/>
      <c r="AG54" s="324"/>
      <c r="AH54" s="324"/>
      <c r="AI54" s="324"/>
      <c r="AJ54" s="342"/>
      <c r="AK54" s="341"/>
      <c r="AL54" s="324"/>
      <c r="AM54" s="329"/>
      <c r="AN54" s="324"/>
      <c r="AO54" s="320"/>
    </row>
    <row r="55" spans="2:41" x14ac:dyDescent="0.25">
      <c r="B55" s="324">
        <f t="shared" si="2"/>
        <v>0</v>
      </c>
      <c r="C55" s="324">
        <f t="shared" si="10"/>
        <v>0</v>
      </c>
      <c r="D55" s="324" t="str">
        <f t="shared" si="14"/>
        <v>2 - Importer</v>
      </c>
      <c r="E55" s="326" t="b">
        <f t="shared" si="4"/>
        <v>0</v>
      </c>
      <c r="F55" s="327"/>
      <c r="G55" s="327"/>
      <c r="H55" s="327"/>
      <c r="I55" s="286" t="s">
        <v>529</v>
      </c>
      <c r="J55" s="338" t="s">
        <v>521</v>
      </c>
      <c r="K55" s="338" t="s">
        <v>530</v>
      </c>
      <c r="L55" s="338" t="s">
        <v>531</v>
      </c>
      <c r="M55" s="341"/>
      <c r="N55" s="338" t="s">
        <v>524</v>
      </c>
      <c r="O55" s="329" t="s">
        <v>516</v>
      </c>
      <c r="P55" s="334" t="s">
        <v>482</v>
      </c>
      <c r="Q55" s="330" t="str">
        <f t="shared" si="18"/>
        <v>CTL</v>
      </c>
      <c r="R55" s="331" t="s">
        <v>394</v>
      </c>
      <c r="S55">
        <f>'Imp-US | ÉU'!G85</f>
        <v>0</v>
      </c>
      <c r="T55">
        <f>'Imp-US | ÉU'!H85</f>
        <v>0</v>
      </c>
      <c r="U55">
        <f>'Imp-US | ÉU'!I85</f>
        <v>0</v>
      </c>
      <c r="V55">
        <f>'Imp-US | ÉU'!J85</f>
        <v>0</v>
      </c>
      <c r="W55">
        <f>'Imp-US | ÉU'!K85</f>
        <v>0</v>
      </c>
      <c r="X55" s="332">
        <f>'Imp-US | ÉU'!G86/$X$18</f>
        <v>0</v>
      </c>
      <c r="Y55" s="333">
        <f>'Imp-US | ÉU'!H86/$X$18</f>
        <v>0</v>
      </c>
      <c r="Z55" s="333">
        <f>'Imp-US | ÉU'!I86/$X$18</f>
        <v>0</v>
      </c>
      <c r="AA55" s="333">
        <f>'Imp-US | ÉU'!J86/$X$18</f>
        <v>0</v>
      </c>
      <c r="AB55" s="333">
        <f>'Imp-US | ÉU'!K86/$X$18</f>
        <v>0</v>
      </c>
      <c r="AC55" s="324"/>
      <c r="AD55" s="324"/>
      <c r="AE55" s="324"/>
      <c r="AF55" s="324"/>
      <c r="AG55" s="324"/>
      <c r="AH55" s="324"/>
      <c r="AI55" s="324"/>
      <c r="AJ55" s="342"/>
      <c r="AK55" s="341"/>
      <c r="AL55" s="324"/>
      <c r="AM55" s="329"/>
      <c r="AN55" s="324"/>
      <c r="AO55" s="320"/>
    </row>
    <row r="56" spans="2:41" s="264" customFormat="1" x14ac:dyDescent="0.25">
      <c r="B56" s="314">
        <f t="shared" si="2"/>
        <v>0</v>
      </c>
      <c r="C56" s="314">
        <f t="shared" si="10"/>
        <v>0</v>
      </c>
      <c r="D56" s="314" t="str">
        <f t="shared" si="14"/>
        <v>2 - Importer</v>
      </c>
      <c r="E56" s="316" t="b">
        <f t="shared" si="4"/>
        <v>0</v>
      </c>
      <c r="F56" s="317"/>
      <c r="G56" s="317"/>
      <c r="H56" s="317"/>
      <c r="I56" s="335" t="s">
        <v>532</v>
      </c>
      <c r="J56" s="335" t="s">
        <v>521</v>
      </c>
      <c r="K56" s="335" t="s">
        <v>533</v>
      </c>
      <c r="L56" s="270" t="s">
        <v>478</v>
      </c>
      <c r="M56" s="339">
        <f>'Imp-Other | Autre'!$D$25</f>
        <v>0</v>
      </c>
      <c r="N56" s="335" t="s">
        <v>524</v>
      </c>
      <c r="O56" s="319" t="s">
        <v>515</v>
      </c>
      <c r="P56" s="320" t="s">
        <v>474</v>
      </c>
      <c r="Q56" s="320" t="s">
        <v>541</v>
      </c>
      <c r="R56" s="321" t="s">
        <v>483</v>
      </c>
      <c r="S56" s="264">
        <f>'Imp-Other | Autre'!G64</f>
        <v>0</v>
      </c>
      <c r="T56" s="264">
        <f>'Imp-Other | Autre'!H64</f>
        <v>0</v>
      </c>
      <c r="U56" s="264">
        <f>'Imp-Other | Autre'!I64</f>
        <v>0</v>
      </c>
      <c r="V56" s="264">
        <f>'Imp-Other | Autre'!J64</f>
        <v>0</v>
      </c>
      <c r="W56" s="264">
        <f>'Imp-Other | Autre'!K64</f>
        <v>0</v>
      </c>
      <c r="X56" s="336">
        <f>'Imp-Other | Autre'!G65/$X$18</f>
        <v>0</v>
      </c>
      <c r="Y56" s="337">
        <f>'Imp-Other | Autre'!H65/$X$18</f>
        <v>0</v>
      </c>
      <c r="Z56" s="337">
        <f>'Imp-Other | Autre'!I65/$X$18</f>
        <v>0</v>
      </c>
      <c r="AA56" s="337">
        <f>'Imp-Other | Autre'!J65/$X$18</f>
        <v>0</v>
      </c>
      <c r="AB56" s="337">
        <f>'Imp-Other | Autre'!K65/$X$18</f>
        <v>0</v>
      </c>
      <c r="AC56" s="314"/>
      <c r="AD56" s="314"/>
      <c r="AE56" s="314"/>
      <c r="AF56" s="314"/>
      <c r="AG56" s="314"/>
      <c r="AH56" s="314"/>
      <c r="AI56" s="314"/>
      <c r="AJ56" s="340"/>
      <c r="AK56" s="339"/>
      <c r="AL56" s="314"/>
      <c r="AM56" s="319"/>
      <c r="AN56" s="314"/>
      <c r="AO56" s="320"/>
    </row>
    <row r="57" spans="2:41" x14ac:dyDescent="0.25">
      <c r="B57" s="324">
        <f t="shared" si="2"/>
        <v>0</v>
      </c>
      <c r="C57" s="324">
        <f t="shared" si="10"/>
        <v>0</v>
      </c>
      <c r="D57" s="324" t="str">
        <f t="shared" si="14"/>
        <v>2 - Importer</v>
      </c>
      <c r="E57" s="326" t="b">
        <f t="shared" si="4"/>
        <v>0</v>
      </c>
      <c r="F57" s="327"/>
      <c r="G57" s="327"/>
      <c r="H57" s="327"/>
      <c r="I57" s="338" t="s">
        <v>532</v>
      </c>
      <c r="J57" s="338" t="s">
        <v>521</v>
      </c>
      <c r="K57" s="338" t="s">
        <v>533</v>
      </c>
      <c r="L57" s="286" t="s">
        <v>478</v>
      </c>
      <c r="M57" s="341">
        <f>'Imp-Other | Autre'!$D$25</f>
        <v>0</v>
      </c>
      <c r="N57" s="338" t="s">
        <v>524</v>
      </c>
      <c r="O57" s="329" t="s">
        <v>515</v>
      </c>
      <c r="P57" s="330" t="s">
        <v>474</v>
      </c>
      <c r="Q57" s="330" t="str">
        <f>Q56</f>
        <v>CTL</v>
      </c>
      <c r="R57" s="331" t="s">
        <v>394</v>
      </c>
      <c r="S57">
        <f>'Imp-Other | Autre'!G67</f>
        <v>0</v>
      </c>
      <c r="T57">
        <f>'Imp-Other | Autre'!H67</f>
        <v>0</v>
      </c>
      <c r="U57">
        <f>'Imp-Other | Autre'!I67</f>
        <v>0</v>
      </c>
      <c r="V57">
        <f>'Imp-Other | Autre'!J67</f>
        <v>0</v>
      </c>
      <c r="W57">
        <f>'Imp-Other | Autre'!K67</f>
        <v>0</v>
      </c>
      <c r="X57" s="332">
        <f>'Imp-Other | Autre'!G68/$X$18</f>
        <v>0</v>
      </c>
      <c r="Y57" s="333">
        <f>'Imp-Other | Autre'!H68/$X$18</f>
        <v>0</v>
      </c>
      <c r="Z57" s="333">
        <f>'Imp-Other | Autre'!I68/$X$18</f>
        <v>0</v>
      </c>
      <c r="AA57" s="333">
        <f>'Imp-Other | Autre'!J68/$X$18</f>
        <v>0</v>
      </c>
      <c r="AB57" s="333">
        <f>'Imp-Other | Autre'!K68/$X$18</f>
        <v>0</v>
      </c>
      <c r="AC57" s="324"/>
      <c r="AD57" s="324"/>
      <c r="AE57" s="324"/>
      <c r="AF57" s="324"/>
      <c r="AG57" s="324"/>
      <c r="AH57" s="324"/>
      <c r="AI57" s="324"/>
      <c r="AJ57" s="342"/>
      <c r="AK57" s="341"/>
      <c r="AL57" s="324"/>
      <c r="AM57" s="329"/>
      <c r="AN57" s="324"/>
      <c r="AO57" s="320"/>
    </row>
    <row r="58" spans="2:41" x14ac:dyDescent="0.25">
      <c r="B58" s="324">
        <f t="shared" si="2"/>
        <v>0</v>
      </c>
      <c r="C58" s="324">
        <f t="shared" si="10"/>
        <v>0</v>
      </c>
      <c r="D58" s="324" t="str">
        <f t="shared" si="14"/>
        <v>2 - Importer</v>
      </c>
      <c r="E58" s="326" t="b">
        <f t="shared" si="4"/>
        <v>0</v>
      </c>
      <c r="F58" s="327"/>
      <c r="G58" s="327"/>
      <c r="H58" s="327"/>
      <c r="I58" s="338" t="s">
        <v>532</v>
      </c>
      <c r="J58" s="338" t="s">
        <v>521</v>
      </c>
      <c r="K58" s="338" t="s">
        <v>533</v>
      </c>
      <c r="L58" s="286" t="s">
        <v>478</v>
      </c>
      <c r="M58" s="341">
        <f>'Imp-Other | Autre'!$D$25</f>
        <v>0</v>
      </c>
      <c r="N58" s="338" t="s">
        <v>524</v>
      </c>
      <c r="O58" s="329" t="s">
        <v>516</v>
      </c>
      <c r="P58" s="334" t="s">
        <v>481</v>
      </c>
      <c r="Q58" s="330" t="str">
        <f t="shared" ref="Q58:Q61" si="19">Q57</f>
        <v>CTL</v>
      </c>
      <c r="R58" s="331" t="s">
        <v>483</v>
      </c>
      <c r="S58">
        <f>'Imp-Other | Autre'!G75</f>
        <v>0</v>
      </c>
      <c r="T58">
        <f>'Imp-Other | Autre'!H75</f>
        <v>0</v>
      </c>
      <c r="U58">
        <f>'Imp-Other | Autre'!I75</f>
        <v>0</v>
      </c>
      <c r="V58">
        <f>'Imp-Other | Autre'!J75</f>
        <v>0</v>
      </c>
      <c r="W58">
        <f>'Imp-Other | Autre'!K75</f>
        <v>0</v>
      </c>
      <c r="X58" s="332">
        <f>'Imp-Other | Autre'!G76/$X$18</f>
        <v>0</v>
      </c>
      <c r="Y58" s="333">
        <f>'Imp-Other | Autre'!H76/$X$18</f>
        <v>0</v>
      </c>
      <c r="Z58" s="333">
        <f>'Imp-Other | Autre'!I76/$X$18</f>
        <v>0</v>
      </c>
      <c r="AA58" s="333">
        <f>'Imp-Other | Autre'!J76/$X$18</f>
        <v>0</v>
      </c>
      <c r="AB58" s="333">
        <f>'Imp-Other | Autre'!K76/$X$18</f>
        <v>0</v>
      </c>
      <c r="AC58" s="324"/>
      <c r="AD58" s="324"/>
      <c r="AE58" s="324"/>
      <c r="AF58" s="324"/>
      <c r="AG58" s="324"/>
      <c r="AH58" s="324"/>
      <c r="AI58" s="324"/>
      <c r="AJ58" s="342"/>
      <c r="AK58" s="341"/>
      <c r="AL58" s="324"/>
      <c r="AM58" s="329"/>
      <c r="AN58" s="324"/>
      <c r="AO58" s="320"/>
    </row>
    <row r="59" spans="2:41" x14ac:dyDescent="0.25">
      <c r="B59" s="324">
        <f t="shared" si="2"/>
        <v>0</v>
      </c>
      <c r="C59" s="324">
        <f t="shared" si="10"/>
        <v>0</v>
      </c>
      <c r="D59" s="324" t="str">
        <f t="shared" si="14"/>
        <v>2 - Importer</v>
      </c>
      <c r="E59" s="326" t="b">
        <f t="shared" si="4"/>
        <v>0</v>
      </c>
      <c r="F59" s="327"/>
      <c r="G59" s="327"/>
      <c r="H59" s="327"/>
      <c r="I59" s="338" t="s">
        <v>532</v>
      </c>
      <c r="J59" s="338" t="s">
        <v>521</v>
      </c>
      <c r="K59" s="338" t="s">
        <v>533</v>
      </c>
      <c r="L59" s="286" t="s">
        <v>478</v>
      </c>
      <c r="M59" s="341">
        <f>'Imp-Other | Autre'!$D$25</f>
        <v>0</v>
      </c>
      <c r="N59" s="338" t="s">
        <v>524</v>
      </c>
      <c r="O59" s="329" t="s">
        <v>516</v>
      </c>
      <c r="P59" s="334" t="s">
        <v>481</v>
      </c>
      <c r="Q59" s="330" t="str">
        <f t="shared" si="19"/>
        <v>CTL</v>
      </c>
      <c r="R59" s="331" t="s">
        <v>394</v>
      </c>
      <c r="S59">
        <f>'Imp-Other | Autre'!G82</f>
        <v>0</v>
      </c>
      <c r="T59">
        <f>'Imp-Other | Autre'!H82</f>
        <v>0</v>
      </c>
      <c r="U59">
        <f>'Imp-Other | Autre'!I82</f>
        <v>0</v>
      </c>
      <c r="V59">
        <f>'Imp-Other | Autre'!J82</f>
        <v>0</v>
      </c>
      <c r="W59">
        <f>'Imp-Other | Autre'!K82</f>
        <v>0</v>
      </c>
      <c r="X59" s="332">
        <f>'Imp-Other | Autre'!G83/$X$18</f>
        <v>0</v>
      </c>
      <c r="Y59" s="333">
        <f>'Imp-Other | Autre'!H83/$X$18</f>
        <v>0</v>
      </c>
      <c r="Z59" s="333">
        <f>'Imp-Other | Autre'!I83/$X$18</f>
        <v>0</v>
      </c>
      <c r="AA59" s="333">
        <f>'Imp-Other | Autre'!J83/$X$18</f>
        <v>0</v>
      </c>
      <c r="AB59" s="333">
        <f>'Imp-Other | Autre'!K83/$X$18</f>
        <v>0</v>
      </c>
      <c r="AC59" s="324"/>
      <c r="AD59" s="324"/>
      <c r="AE59" s="324"/>
      <c r="AF59" s="324"/>
      <c r="AG59" s="324"/>
      <c r="AH59" s="324"/>
      <c r="AI59" s="324"/>
      <c r="AJ59" s="342"/>
      <c r="AK59" s="341"/>
      <c r="AL59" s="324"/>
      <c r="AM59" s="329"/>
      <c r="AN59" s="324"/>
      <c r="AO59" s="320"/>
    </row>
    <row r="60" spans="2:41" x14ac:dyDescent="0.25">
      <c r="B60" s="324">
        <f t="shared" si="2"/>
        <v>0</v>
      </c>
      <c r="C60" s="324">
        <f t="shared" si="10"/>
        <v>0</v>
      </c>
      <c r="D60" s="324" t="str">
        <f t="shared" si="14"/>
        <v>2 - Importer</v>
      </c>
      <c r="E60" s="326" t="b">
        <f t="shared" si="4"/>
        <v>0</v>
      </c>
      <c r="F60" s="327"/>
      <c r="G60" s="327"/>
      <c r="H60" s="327"/>
      <c r="I60" s="338" t="s">
        <v>532</v>
      </c>
      <c r="J60" s="338" t="s">
        <v>521</v>
      </c>
      <c r="K60" s="338" t="s">
        <v>533</v>
      </c>
      <c r="L60" s="286" t="s">
        <v>478</v>
      </c>
      <c r="M60" s="341">
        <f>'Imp-Other | Autre'!$D$25</f>
        <v>0</v>
      </c>
      <c r="N60" s="338" t="s">
        <v>524</v>
      </c>
      <c r="O60" s="329" t="s">
        <v>516</v>
      </c>
      <c r="P60" s="334" t="s">
        <v>482</v>
      </c>
      <c r="Q60" s="330" t="str">
        <f t="shared" si="19"/>
        <v>CTL</v>
      </c>
      <c r="R60" s="331" t="s">
        <v>483</v>
      </c>
      <c r="S60">
        <f>'Imp-Other | Autre'!G78</f>
        <v>0</v>
      </c>
      <c r="T60">
        <f>'Imp-Other | Autre'!H78</f>
        <v>0</v>
      </c>
      <c r="U60">
        <f>'Imp-Other | Autre'!I78</f>
        <v>0</v>
      </c>
      <c r="V60">
        <f>'Imp-Other | Autre'!J78</f>
        <v>0</v>
      </c>
      <c r="W60">
        <f>'Imp-Other | Autre'!K78</f>
        <v>0</v>
      </c>
      <c r="X60" s="332">
        <f>'Imp-Other | Autre'!G79/$X$18</f>
        <v>0</v>
      </c>
      <c r="Y60" s="333">
        <f>'Imp-Other | Autre'!H79/$X$18</f>
        <v>0</v>
      </c>
      <c r="Z60" s="333">
        <f>'Imp-Other | Autre'!I79/$X$18</f>
        <v>0</v>
      </c>
      <c r="AA60" s="333">
        <f>'Imp-Other | Autre'!J79/$X$18</f>
        <v>0</v>
      </c>
      <c r="AB60" s="333">
        <f>'Imp-Other | Autre'!K79/$X$18</f>
        <v>0</v>
      </c>
      <c r="AC60" s="324"/>
      <c r="AD60" s="324"/>
      <c r="AE60" s="324"/>
      <c r="AF60" s="324"/>
      <c r="AG60" s="324"/>
      <c r="AH60" s="324"/>
      <c r="AI60" s="324"/>
      <c r="AJ60" s="342"/>
      <c r="AK60" s="341"/>
      <c r="AL60" s="324"/>
      <c r="AM60" s="329"/>
      <c r="AN60" s="324"/>
      <c r="AO60" s="320"/>
    </row>
    <row r="61" spans="2:41" x14ac:dyDescent="0.25">
      <c r="B61" s="324">
        <f t="shared" si="2"/>
        <v>0</v>
      </c>
      <c r="C61" s="324">
        <f t="shared" si="10"/>
        <v>0</v>
      </c>
      <c r="D61" s="324" t="str">
        <f t="shared" si="14"/>
        <v>2 - Importer</v>
      </c>
      <c r="E61" s="326" t="b">
        <f t="shared" si="4"/>
        <v>0</v>
      </c>
      <c r="F61" s="327"/>
      <c r="G61" s="327"/>
      <c r="H61" s="327"/>
      <c r="I61" s="338" t="s">
        <v>532</v>
      </c>
      <c r="J61" s="338" t="s">
        <v>521</v>
      </c>
      <c r="K61" s="338" t="s">
        <v>533</v>
      </c>
      <c r="L61" s="286" t="s">
        <v>478</v>
      </c>
      <c r="M61" s="341">
        <f>'Imp-Other | Autre'!$D$25</f>
        <v>0</v>
      </c>
      <c r="N61" s="338" t="s">
        <v>524</v>
      </c>
      <c r="O61" s="329" t="s">
        <v>516</v>
      </c>
      <c r="P61" s="334" t="s">
        <v>482</v>
      </c>
      <c r="Q61" s="330" t="str">
        <f t="shared" si="19"/>
        <v>CTL</v>
      </c>
      <c r="R61" s="331" t="s">
        <v>394</v>
      </c>
      <c r="S61">
        <f>'Imp-Other | Autre'!G85</f>
        <v>0</v>
      </c>
      <c r="T61">
        <f>'Imp-Other | Autre'!H85</f>
        <v>0</v>
      </c>
      <c r="U61">
        <f>'Imp-Other | Autre'!I85</f>
        <v>0</v>
      </c>
      <c r="V61">
        <f>'Imp-Other | Autre'!J85</f>
        <v>0</v>
      </c>
      <c r="W61">
        <f>'Imp-Other | Autre'!K85</f>
        <v>0</v>
      </c>
      <c r="X61" s="332">
        <f>'Imp-Other | Autre'!G86/$X$18</f>
        <v>0</v>
      </c>
      <c r="Y61" s="333">
        <f>'Imp-Other | Autre'!H86/$X$18</f>
        <v>0</v>
      </c>
      <c r="Z61" s="333">
        <f>'Imp-Other | Autre'!I86/$X$18</f>
        <v>0</v>
      </c>
      <c r="AA61" s="333">
        <f>'Imp-Other | Autre'!J86/$X$18</f>
        <v>0</v>
      </c>
      <c r="AB61" s="333">
        <f>'Imp-Other | Autre'!K86/$X$18</f>
        <v>0</v>
      </c>
      <c r="AC61" s="324"/>
      <c r="AD61" s="324"/>
      <c r="AE61" s="324"/>
      <c r="AF61" s="324"/>
      <c r="AG61" s="324"/>
      <c r="AH61" s="324"/>
      <c r="AI61" s="324"/>
      <c r="AJ61" s="342"/>
      <c r="AK61" s="341"/>
      <c r="AL61" s="324"/>
      <c r="AM61" s="329"/>
      <c r="AN61" s="324"/>
      <c r="AO61" s="320"/>
    </row>
    <row r="62" spans="2:41" x14ac:dyDescent="0.25">
      <c r="B62" s="324"/>
      <c r="C62" s="324"/>
      <c r="D62" s="324"/>
      <c r="E62" s="316"/>
      <c r="F62" s="324"/>
      <c r="G62" s="324"/>
      <c r="H62" s="324"/>
      <c r="I62" s="286"/>
      <c r="J62" s="324"/>
      <c r="K62" s="324"/>
      <c r="L62" s="342"/>
      <c r="M62" s="341"/>
      <c r="N62" s="324"/>
      <c r="O62" s="329"/>
      <c r="P62" s="334"/>
      <c r="Q62" s="330"/>
      <c r="R62" s="320"/>
      <c r="AC62" s="324"/>
      <c r="AD62" s="324"/>
      <c r="AE62" s="324"/>
      <c r="AF62" s="324"/>
      <c r="AG62" s="324"/>
      <c r="AH62" s="324"/>
      <c r="AI62" s="324"/>
      <c r="AJ62" s="342"/>
      <c r="AK62" s="341"/>
      <c r="AL62" s="324"/>
      <c r="AM62" s="329"/>
      <c r="AN62" s="324"/>
      <c r="AO62" s="320"/>
    </row>
    <row r="63" spans="2:41" ht="15.75" thickBot="1" x14ac:dyDescent="0.3">
      <c r="B63" s="264"/>
      <c r="C63" s="264"/>
    </row>
    <row r="64" spans="2:41" x14ac:dyDescent="0.25">
      <c r="P64" s="347" t="s">
        <v>538</v>
      </c>
      <c r="Q64" s="348" t="s">
        <v>539</v>
      </c>
      <c r="R64" s="348"/>
      <c r="S64" s="349">
        <f>SUMIFS(S$20:S$61,$O$20:$O$61,$O$20)</f>
        <v>0</v>
      </c>
      <c r="T64" s="349">
        <f t="shared" ref="T64:AB64" si="20">SUMIFS(T$20:T$61,$O$20:$O$61,$O$20)</f>
        <v>0</v>
      </c>
      <c r="U64" s="349">
        <f t="shared" si="20"/>
        <v>0</v>
      </c>
      <c r="V64" s="349">
        <f t="shared" si="20"/>
        <v>0</v>
      </c>
      <c r="W64" s="349">
        <f t="shared" si="20"/>
        <v>0</v>
      </c>
      <c r="X64" s="349">
        <f t="shared" si="20"/>
        <v>0</v>
      </c>
      <c r="Y64" s="349">
        <f t="shared" si="20"/>
        <v>0</v>
      </c>
      <c r="Z64" s="349">
        <f t="shared" si="20"/>
        <v>0</v>
      </c>
      <c r="AA64" s="349">
        <f t="shared" si="20"/>
        <v>0</v>
      </c>
      <c r="AB64" s="350">
        <f t="shared" si="20"/>
        <v>0</v>
      </c>
    </row>
    <row r="65" spans="2:28" x14ac:dyDescent="0.25">
      <c r="B65" s="683"/>
      <c r="C65" s="683"/>
      <c r="J65" s="684"/>
      <c r="K65" s="684"/>
      <c r="L65" s="684"/>
      <c r="M65" s="684"/>
      <c r="N65" s="684"/>
      <c r="P65" s="351"/>
      <c r="Q65" s="352"/>
      <c r="R65" s="352"/>
      <c r="S65" s="353">
        <f>SUM(Begin:End!G$70)</f>
        <v>0</v>
      </c>
      <c r="T65" s="353">
        <f>SUM(Begin:End!H$70)</f>
        <v>0</v>
      </c>
      <c r="U65" s="353">
        <f>SUM(Begin:End!I$70)</f>
        <v>0</v>
      </c>
      <c r="V65" s="353">
        <f>SUM(Begin:End!J$70)</f>
        <v>0</v>
      </c>
      <c r="W65" s="353">
        <f>SUM(Begin:End!K$70)</f>
        <v>0</v>
      </c>
      <c r="X65" s="353">
        <f>SUM(Begin:End!G$71)/1000</f>
        <v>0</v>
      </c>
      <c r="Y65" s="353">
        <f>SUM(Begin:End!H$71)/1000</f>
        <v>0</v>
      </c>
      <c r="Z65" s="353">
        <f>SUM(Begin:End!I$71)/1000</f>
        <v>0</v>
      </c>
      <c r="AA65" s="353">
        <f>SUM(Begin:End!J$71)/1000</f>
        <v>0</v>
      </c>
      <c r="AB65" s="354">
        <f>SUM(Begin:End!K$71)/1000</f>
        <v>0</v>
      </c>
    </row>
    <row r="66" spans="2:28" ht="15" customHeight="1" x14ac:dyDescent="0.25">
      <c r="B66" s="681"/>
      <c r="C66" s="681"/>
      <c r="D66" s="681"/>
      <c r="E66" s="681"/>
      <c r="F66" s="681"/>
      <c r="G66" s="681"/>
      <c r="H66" s="682"/>
      <c r="I66" s="682"/>
      <c r="J66" s="681"/>
      <c r="K66" s="681"/>
      <c r="L66" s="681"/>
      <c r="M66" s="682"/>
      <c r="N66" s="682"/>
      <c r="P66" s="351"/>
      <c r="Q66" s="352"/>
      <c r="R66" s="352"/>
      <c r="S66" s="355" t="b">
        <f>S64=S65</f>
        <v>1</v>
      </c>
      <c r="T66" s="355" t="b">
        <f t="shared" ref="T66:AB66" si="21">T64=T65</f>
        <v>1</v>
      </c>
      <c r="U66" s="355" t="b">
        <f t="shared" si="21"/>
        <v>1</v>
      </c>
      <c r="V66" s="355" t="b">
        <f t="shared" si="21"/>
        <v>1</v>
      </c>
      <c r="W66" s="355" t="b">
        <f t="shared" si="21"/>
        <v>1</v>
      </c>
      <c r="X66" s="355" t="b">
        <f t="shared" si="21"/>
        <v>1</v>
      </c>
      <c r="Y66" s="355" t="b">
        <f t="shared" si="21"/>
        <v>1</v>
      </c>
      <c r="Z66" s="355" t="b">
        <f t="shared" si="21"/>
        <v>1</v>
      </c>
      <c r="AA66" s="355" t="b">
        <f t="shared" si="21"/>
        <v>1</v>
      </c>
      <c r="AB66" s="356" t="b">
        <f t="shared" si="21"/>
        <v>1</v>
      </c>
    </row>
    <row r="67" spans="2:28" ht="15" customHeight="1" x14ac:dyDescent="0.25">
      <c r="B67" s="681"/>
      <c r="C67" s="681"/>
      <c r="D67" s="681"/>
      <c r="E67" s="681"/>
      <c r="F67" s="681"/>
      <c r="G67" s="681"/>
      <c r="H67" s="682"/>
      <c r="I67" s="682"/>
      <c r="J67" s="681"/>
      <c r="K67" s="681"/>
      <c r="L67" s="681"/>
      <c r="M67" s="682"/>
      <c r="N67" s="682"/>
      <c r="P67" s="351"/>
      <c r="Q67" s="352" t="s">
        <v>540</v>
      </c>
      <c r="R67" s="352"/>
      <c r="S67" s="353">
        <f>SUMIFS(S$20:S$61,$O$20:$O$61,$O$22)</f>
        <v>0</v>
      </c>
      <c r="T67" s="353">
        <f t="shared" ref="T67:AB67" si="22">SUMIFS(T$20:T$61,$O$20:$O$61,$O$22)</f>
        <v>0</v>
      </c>
      <c r="U67" s="353">
        <f t="shared" si="22"/>
        <v>0</v>
      </c>
      <c r="V67" s="353">
        <f t="shared" si="22"/>
        <v>0</v>
      </c>
      <c r="W67" s="353">
        <f t="shared" si="22"/>
        <v>0</v>
      </c>
      <c r="X67" s="353">
        <f t="shared" si="22"/>
        <v>0</v>
      </c>
      <c r="Y67" s="353">
        <f t="shared" si="22"/>
        <v>0</v>
      </c>
      <c r="Z67" s="353">
        <f t="shared" si="22"/>
        <v>0</v>
      </c>
      <c r="AA67" s="353">
        <f t="shared" si="22"/>
        <v>0</v>
      </c>
      <c r="AB67" s="354">
        <f t="shared" si="22"/>
        <v>0</v>
      </c>
    </row>
    <row r="68" spans="2:28" x14ac:dyDescent="0.25">
      <c r="B68" s="343"/>
      <c r="C68" s="338"/>
      <c r="D68" s="338"/>
      <c r="E68" s="361"/>
      <c r="G68" s="361"/>
      <c r="H68" s="361"/>
      <c r="I68" s="361"/>
      <c r="J68" s="361"/>
      <c r="K68" s="361"/>
      <c r="L68" s="361"/>
      <c r="M68" s="361"/>
      <c r="N68" s="361"/>
      <c r="P68" s="351"/>
      <c r="Q68" s="352"/>
      <c r="R68" s="352"/>
      <c r="S68" s="353">
        <f>SUM(Begin:End!G$89)</f>
        <v>0</v>
      </c>
      <c r="T68" s="353">
        <f>SUM(Begin:End!H$89)</f>
        <v>0</v>
      </c>
      <c r="U68" s="353">
        <f>SUM(Begin:End!I$89)</f>
        <v>0</v>
      </c>
      <c r="V68" s="353">
        <f>SUM(Begin:End!J$89)</f>
        <v>0</v>
      </c>
      <c r="W68" s="353">
        <f>SUM(Begin:End!K$89)</f>
        <v>0</v>
      </c>
      <c r="X68" s="353">
        <f>SUM(Begin:End!G$90)/1000</f>
        <v>0</v>
      </c>
      <c r="Y68" s="353">
        <f>SUM(Begin:End!H$90)/1000</f>
        <v>0</v>
      </c>
      <c r="Z68" s="353">
        <f>SUM(Begin:End!I$90)/1000</f>
        <v>0</v>
      </c>
      <c r="AA68" s="353">
        <f>SUM(Begin:End!J$90)/1000</f>
        <v>0</v>
      </c>
      <c r="AB68" s="354">
        <f>SUM(Begin:End!K$90)/1000</f>
        <v>0</v>
      </c>
    </row>
    <row r="69" spans="2:28" ht="15.75" thickBot="1" x14ac:dyDescent="0.3">
      <c r="F69" s="361"/>
      <c r="P69" s="357"/>
      <c r="Q69" s="358"/>
      <c r="R69" s="358"/>
      <c r="S69" s="359" t="b">
        <f>S67=S68</f>
        <v>1</v>
      </c>
      <c r="T69" s="359" t="b">
        <f t="shared" ref="T69:AB69" si="23">T67=T68</f>
        <v>1</v>
      </c>
      <c r="U69" s="359" t="b">
        <f t="shared" si="23"/>
        <v>1</v>
      </c>
      <c r="V69" s="359" t="b">
        <f t="shared" si="23"/>
        <v>1</v>
      </c>
      <c r="W69" s="359" t="b">
        <f t="shared" si="23"/>
        <v>1</v>
      </c>
      <c r="X69" s="359" t="b">
        <f t="shared" si="23"/>
        <v>1</v>
      </c>
      <c r="Y69" s="359" t="b">
        <f t="shared" si="23"/>
        <v>1</v>
      </c>
      <c r="Z69" s="359" t="b">
        <f t="shared" si="23"/>
        <v>1</v>
      </c>
      <c r="AA69" s="359" t="b">
        <f t="shared" si="23"/>
        <v>1</v>
      </c>
      <c r="AB69" s="360" t="b">
        <f t="shared" si="23"/>
        <v>1</v>
      </c>
    </row>
  </sheetData>
  <sheetProtection algorithmName="SHA-512" hashValue="UnyBz/tUzNRm07D+Mcp2fA80Xo+QhHkuK0eFPbZvk+s9f9hlv4NOi5fbSPR7o3/08uz7+pyoa2H0JsaFRqZIHg==" saltValue="smf2OczK9m5LbIRrq/nAWw==" spinCount="100000" sheet="1" objects="1" scenarios="1" selectLockedCells="1"/>
  <mergeCells count="17">
    <mergeCell ref="J66:J67"/>
    <mergeCell ref="K66:K67"/>
    <mergeCell ref="L66:L67"/>
    <mergeCell ref="M66:M67"/>
    <mergeCell ref="B4:C4"/>
    <mergeCell ref="B18:C18"/>
    <mergeCell ref="B65:C65"/>
    <mergeCell ref="J65:N65"/>
    <mergeCell ref="B66:B67"/>
    <mergeCell ref="C66:C67"/>
    <mergeCell ref="D66:D67"/>
    <mergeCell ref="E66:E67"/>
    <mergeCell ref="F66:F67"/>
    <mergeCell ref="G66:G67"/>
    <mergeCell ref="N66:N67"/>
    <mergeCell ref="H66:H67"/>
    <mergeCell ref="I66:I67"/>
  </mergeCells>
  <conditionalFormatting sqref="S64:AB69">
    <cfRule type="containsText" dxfId="1" priority="1" operator="containsText" text="FALSE">
      <formula>NOT(ISERROR(SEARCH("FALSE",S64)))</formula>
    </cfRule>
    <cfRule type="containsText" dxfId="0" priority="2" operator="containsText" text="TRUE">
      <formula>NOT(ISERROR(SEARCH("TRUE",S64)))</formula>
    </cfRule>
  </conditionalFormatting>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4B271-7C1D-49F6-81CA-D6C80EACA379}">
  <sheetPr>
    <tabColor theme="8" tint="-0.499984740745262"/>
  </sheetPr>
  <dimension ref="A1:E52"/>
  <sheetViews>
    <sheetView workbookViewId="0"/>
  </sheetViews>
  <sheetFormatPr defaultRowHeight="15" x14ac:dyDescent="0.25"/>
  <cols>
    <col min="1" max="3" width="12.42578125" customWidth="1"/>
    <col min="4" max="4" width="122.42578125" customWidth="1"/>
    <col min="5" max="5" width="12.42578125" customWidth="1"/>
  </cols>
  <sheetData>
    <row r="1" spans="1:5" x14ac:dyDescent="0.25">
      <c r="A1" s="362" t="s">
        <v>542</v>
      </c>
      <c r="B1" s="362" t="s">
        <v>543</v>
      </c>
      <c r="C1" s="362" t="s">
        <v>544</v>
      </c>
      <c r="D1" s="363" t="s">
        <v>545</v>
      </c>
      <c r="E1" s="362" t="s">
        <v>546</v>
      </c>
    </row>
    <row r="2" spans="1:5" x14ac:dyDescent="0.25">
      <c r="A2">
        <f>Intro!$E$80</f>
        <v>0</v>
      </c>
      <c r="B2" t="s">
        <v>547</v>
      </c>
      <c r="C2" t="s">
        <v>548</v>
      </c>
      <c r="D2">
        <f>Public!B30</f>
        <v>0</v>
      </c>
    </row>
    <row r="3" spans="1:5" x14ac:dyDescent="0.25">
      <c r="A3">
        <f>Intro!$E$80</f>
        <v>0</v>
      </c>
      <c r="C3" t="s">
        <v>549</v>
      </c>
      <c r="D3">
        <f>Public!B72</f>
        <v>0</v>
      </c>
    </row>
    <row r="4" spans="1:5" x14ac:dyDescent="0.25">
      <c r="A4">
        <f>Intro!$E$80</f>
        <v>0</v>
      </c>
      <c r="C4" t="s">
        <v>550</v>
      </c>
      <c r="D4">
        <f>Public!B88</f>
        <v>0</v>
      </c>
    </row>
    <row r="5" spans="1:5" x14ac:dyDescent="0.25">
      <c r="A5">
        <f>Intro!$E$80</f>
        <v>0</v>
      </c>
      <c r="C5" t="s">
        <v>551</v>
      </c>
      <c r="D5">
        <f>Public!B102</f>
        <v>0</v>
      </c>
    </row>
    <row r="6" spans="1:5" x14ac:dyDescent="0.25">
      <c r="A6">
        <f>Intro!$E$80</f>
        <v>0</v>
      </c>
      <c r="C6" t="s">
        <v>552</v>
      </c>
      <c r="D6">
        <f>Public!B117</f>
        <v>0</v>
      </c>
    </row>
    <row r="7" spans="1:5" x14ac:dyDescent="0.25">
      <c r="A7">
        <f>Intro!$E$80</f>
        <v>0</v>
      </c>
      <c r="C7" t="s">
        <v>553</v>
      </c>
      <c r="D7">
        <f>Public!B136</f>
        <v>0</v>
      </c>
    </row>
    <row r="8" spans="1:5" x14ac:dyDescent="0.25">
      <c r="A8">
        <f>Intro!$E$80</f>
        <v>0</v>
      </c>
      <c r="C8" t="s">
        <v>554</v>
      </c>
      <c r="D8">
        <f>Public!D152</f>
        <v>0</v>
      </c>
    </row>
    <row r="9" spans="1:5" x14ac:dyDescent="0.25">
      <c r="A9">
        <f>Intro!$E$80</f>
        <v>0</v>
      </c>
      <c r="C9" t="s">
        <v>555</v>
      </c>
      <c r="D9">
        <f>Public!D157</f>
        <v>0</v>
      </c>
    </row>
    <row r="10" spans="1:5" x14ac:dyDescent="0.25">
      <c r="A10">
        <f>Intro!$E$80</f>
        <v>0</v>
      </c>
      <c r="C10" t="s">
        <v>556</v>
      </c>
      <c r="D10">
        <f>Public!D162</f>
        <v>0</v>
      </c>
    </row>
    <row r="11" spans="1:5" x14ac:dyDescent="0.25">
      <c r="A11">
        <f>Intro!$E$80</f>
        <v>0</v>
      </c>
      <c r="C11" t="s">
        <v>557</v>
      </c>
      <c r="D11">
        <f>Public!B173</f>
        <v>0</v>
      </c>
    </row>
    <row r="12" spans="1:5" x14ac:dyDescent="0.25">
      <c r="A12">
        <f>Intro!$E$80</f>
        <v>0</v>
      </c>
      <c r="C12" t="s">
        <v>558</v>
      </c>
      <c r="D12">
        <f>Public!B187</f>
        <v>0</v>
      </c>
    </row>
    <row r="13" spans="1:5" x14ac:dyDescent="0.25">
      <c r="A13">
        <f>Intro!$E$80</f>
        <v>0</v>
      </c>
      <c r="C13" t="s">
        <v>559</v>
      </c>
      <c r="D13">
        <f>Public!B200</f>
        <v>0</v>
      </c>
    </row>
    <row r="14" spans="1:5" x14ac:dyDescent="0.25">
      <c r="A14">
        <f>Intro!$E$80</f>
        <v>0</v>
      </c>
      <c r="C14" t="s">
        <v>560</v>
      </c>
      <c r="D14">
        <f>Public!B215</f>
        <v>0</v>
      </c>
    </row>
    <row r="15" spans="1:5" x14ac:dyDescent="0.25">
      <c r="A15">
        <f>Intro!$E$80</f>
        <v>0</v>
      </c>
      <c r="C15" t="s">
        <v>561</v>
      </c>
      <c r="D15">
        <f>Public!B228</f>
        <v>0</v>
      </c>
    </row>
    <row r="16" spans="1:5" x14ac:dyDescent="0.25">
      <c r="A16">
        <f>Intro!$E$80</f>
        <v>0</v>
      </c>
      <c r="C16" t="s">
        <v>562</v>
      </c>
      <c r="D16">
        <f>Public!B241</f>
        <v>0</v>
      </c>
    </row>
    <row r="17" spans="1:4" x14ac:dyDescent="0.25">
      <c r="A17">
        <f>Intro!$E$80</f>
        <v>0</v>
      </c>
      <c r="C17" t="s">
        <v>563</v>
      </c>
      <c r="D17">
        <f>Public!B255</f>
        <v>0</v>
      </c>
    </row>
    <row r="18" spans="1:4" x14ac:dyDescent="0.25">
      <c r="A18">
        <f>Intro!$E$80</f>
        <v>0</v>
      </c>
      <c r="C18" t="s">
        <v>564</v>
      </c>
      <c r="D18">
        <f>Public!B270</f>
        <v>0</v>
      </c>
    </row>
    <row r="19" spans="1:4" x14ac:dyDescent="0.25">
      <c r="A19">
        <f>Intro!$E$80</f>
        <v>0</v>
      </c>
      <c r="C19" t="s">
        <v>565</v>
      </c>
      <c r="D19">
        <f>Public!B283</f>
        <v>0</v>
      </c>
    </row>
    <row r="20" spans="1:4" x14ac:dyDescent="0.25">
      <c r="A20">
        <f>Intro!$E$80</f>
        <v>0</v>
      </c>
      <c r="C20" t="s">
        <v>566</v>
      </c>
      <c r="D20">
        <f>Public!B297</f>
        <v>0</v>
      </c>
    </row>
    <row r="21" spans="1:4" x14ac:dyDescent="0.25">
      <c r="A21">
        <f>Intro!$E$80</f>
        <v>0</v>
      </c>
      <c r="C21" t="s">
        <v>567</v>
      </c>
      <c r="D21">
        <f>Public!B311</f>
        <v>0</v>
      </c>
    </row>
    <row r="22" spans="1:4" x14ac:dyDescent="0.25">
      <c r="A22">
        <f>Intro!$E$80</f>
        <v>0</v>
      </c>
      <c r="C22" t="s">
        <v>568</v>
      </c>
      <c r="D22">
        <f>Public!B330</f>
        <v>0</v>
      </c>
    </row>
    <row r="23" spans="1:4" x14ac:dyDescent="0.25">
      <c r="A23">
        <f>Intro!$E$80</f>
        <v>0</v>
      </c>
      <c r="C23" t="s">
        <v>569</v>
      </c>
      <c r="D23">
        <f>Public!B343</f>
        <v>0</v>
      </c>
    </row>
    <row r="24" spans="1:4" x14ac:dyDescent="0.25">
      <c r="A24">
        <f>Intro!$E$80</f>
        <v>0</v>
      </c>
      <c r="C24" t="s">
        <v>570</v>
      </c>
      <c r="D24">
        <f>Public!B359</f>
        <v>0</v>
      </c>
    </row>
    <row r="25" spans="1:4" x14ac:dyDescent="0.25">
      <c r="A25">
        <f>Intro!$E$80</f>
        <v>0</v>
      </c>
      <c r="C25" t="s">
        <v>571</v>
      </c>
      <c r="D25">
        <f>Public!B373</f>
        <v>0</v>
      </c>
    </row>
    <row r="26" spans="1:4" x14ac:dyDescent="0.25">
      <c r="A26">
        <f>Intro!$E$80</f>
        <v>0</v>
      </c>
      <c r="C26" t="s">
        <v>572</v>
      </c>
      <c r="D26">
        <f>Public!B387</f>
        <v>0</v>
      </c>
    </row>
    <row r="27" spans="1:4" x14ac:dyDescent="0.25">
      <c r="A27">
        <f>Intro!$E$80</f>
        <v>0</v>
      </c>
      <c r="C27" t="s">
        <v>573</v>
      </c>
      <c r="D27" s="364">
        <f>Public!B401</f>
        <v>0</v>
      </c>
    </row>
    <row r="28" spans="1:4" x14ac:dyDescent="0.25">
      <c r="A28">
        <f>Intro!$E$80</f>
        <v>0</v>
      </c>
      <c r="B28" t="s">
        <v>574</v>
      </c>
      <c r="C28">
        <v>0</v>
      </c>
      <c r="D28">
        <f>AddPub!D13</f>
        <v>0</v>
      </c>
    </row>
    <row r="29" spans="1:4" x14ac:dyDescent="0.25">
      <c r="A29">
        <f>Intro!$E$80</f>
        <v>0</v>
      </c>
      <c r="B29" t="s">
        <v>575</v>
      </c>
      <c r="C29">
        <v>0</v>
      </c>
      <c r="D29">
        <f>AddPub!D23</f>
        <v>0</v>
      </c>
    </row>
    <row r="30" spans="1:4" x14ac:dyDescent="0.25">
      <c r="A30">
        <f>Intro!$E$80</f>
        <v>0</v>
      </c>
      <c r="B30" t="s">
        <v>576</v>
      </c>
      <c r="C30">
        <v>0</v>
      </c>
      <c r="D30">
        <f>AddPub!D33</f>
        <v>0</v>
      </c>
    </row>
    <row r="31" spans="1:4" x14ac:dyDescent="0.25">
      <c r="A31">
        <f>Intro!$E$80</f>
        <v>0</v>
      </c>
      <c r="B31" t="s">
        <v>577</v>
      </c>
      <c r="C31">
        <v>0</v>
      </c>
      <c r="D31">
        <f>AddPub!D43</f>
        <v>0</v>
      </c>
    </row>
    <row r="32" spans="1:4" x14ac:dyDescent="0.25">
      <c r="A32">
        <f>Intro!$E$80</f>
        <v>0</v>
      </c>
      <c r="B32" t="s">
        <v>578</v>
      </c>
      <c r="C32">
        <v>0</v>
      </c>
      <c r="D32">
        <f>AddPub!D53</f>
        <v>0</v>
      </c>
    </row>
    <row r="33" spans="1:4" x14ac:dyDescent="0.25">
      <c r="A33">
        <f>Intro!$E$80</f>
        <v>0</v>
      </c>
      <c r="B33" t="s">
        <v>579</v>
      </c>
      <c r="C33" t="s">
        <v>580</v>
      </c>
      <c r="D33">
        <f>Pro!B25</f>
        <v>0</v>
      </c>
    </row>
    <row r="34" spans="1:4" x14ac:dyDescent="0.25">
      <c r="A34">
        <f>Intro!$E$80</f>
        <v>0</v>
      </c>
      <c r="C34" t="s">
        <v>548</v>
      </c>
      <c r="D34">
        <f>Pro!B41</f>
        <v>0</v>
      </c>
    </row>
    <row r="35" spans="1:4" x14ac:dyDescent="0.25">
      <c r="A35">
        <f>Intro!$E$80</f>
        <v>0</v>
      </c>
      <c r="C35" t="s">
        <v>581</v>
      </c>
      <c r="D35">
        <f>Pro!B57</f>
        <v>0</v>
      </c>
    </row>
    <row r="36" spans="1:4" x14ac:dyDescent="0.25">
      <c r="A36">
        <f>Intro!$E$80</f>
        <v>0</v>
      </c>
      <c r="C36" t="s">
        <v>549</v>
      </c>
      <c r="D36">
        <f>Pro!B71</f>
        <v>0</v>
      </c>
    </row>
    <row r="37" spans="1:4" x14ac:dyDescent="0.25">
      <c r="A37">
        <f>Intro!$E$80</f>
        <v>0</v>
      </c>
      <c r="B37" t="s">
        <v>364</v>
      </c>
      <c r="C37" t="s">
        <v>548</v>
      </c>
      <c r="D37" s="364">
        <f>'Imp-Chin. Taipei chin.'!B104</f>
        <v>0</v>
      </c>
    </row>
    <row r="38" spans="1:4" x14ac:dyDescent="0.25">
      <c r="A38">
        <f>Intro!$E$80</f>
        <v>0</v>
      </c>
      <c r="B38" t="s">
        <v>366</v>
      </c>
      <c r="C38" t="s">
        <v>548</v>
      </c>
      <c r="D38" s="364" t="s">
        <v>582</v>
      </c>
    </row>
    <row r="39" spans="1:4" x14ac:dyDescent="0.25">
      <c r="A39">
        <f>Intro!$E$80</f>
        <v>0</v>
      </c>
      <c r="B39" t="s">
        <v>419</v>
      </c>
      <c r="C39" t="s">
        <v>548</v>
      </c>
      <c r="D39" s="364" t="s">
        <v>583</v>
      </c>
    </row>
    <row r="40" spans="1:4" x14ac:dyDescent="0.25">
      <c r="A40">
        <f>Intro!$E$80</f>
        <v>0</v>
      </c>
      <c r="B40" t="s">
        <v>584</v>
      </c>
      <c r="C40" t="s">
        <v>548</v>
      </c>
      <c r="D40" s="364" t="s">
        <v>585</v>
      </c>
    </row>
    <row r="41" spans="1:4" x14ac:dyDescent="0.25">
      <c r="A41">
        <f>Intro!$E$80</f>
        <v>0</v>
      </c>
      <c r="B41" t="s">
        <v>476</v>
      </c>
      <c r="C41" t="s">
        <v>548</v>
      </c>
      <c r="D41" s="364" t="s">
        <v>586</v>
      </c>
    </row>
    <row r="42" spans="1:4" x14ac:dyDescent="0.25">
      <c r="A42">
        <f>Intro!$E$80</f>
        <v>0</v>
      </c>
      <c r="B42" t="s">
        <v>269</v>
      </c>
      <c r="C42" t="s">
        <v>548</v>
      </c>
      <c r="D42" s="364" t="s">
        <v>587</v>
      </c>
    </row>
    <row r="43" spans="1:4" x14ac:dyDescent="0.25">
      <c r="A43">
        <f>Intro!$E$80</f>
        <v>0</v>
      </c>
      <c r="B43" t="s">
        <v>588</v>
      </c>
      <c r="C43" t="s">
        <v>548</v>
      </c>
      <c r="D43">
        <f>'Imp-Other | Autre'!B104</f>
        <v>0</v>
      </c>
    </row>
    <row r="44" spans="1:4" x14ac:dyDescent="0.25">
      <c r="A44">
        <f>Intro!$E$80</f>
        <v>0</v>
      </c>
      <c r="B44" t="s">
        <v>589</v>
      </c>
      <c r="C44" t="s">
        <v>15</v>
      </c>
      <c r="D44">
        <f>'Invent | Stock'!B50</f>
        <v>0</v>
      </c>
    </row>
    <row r="45" spans="1:4" x14ac:dyDescent="0.25">
      <c r="A45">
        <f>Intro!$E$80</f>
        <v>0</v>
      </c>
      <c r="B45" t="s">
        <v>589</v>
      </c>
      <c r="C45" t="s">
        <v>16</v>
      </c>
      <c r="D45">
        <f>'Invent | Stock'!B64</f>
        <v>0</v>
      </c>
    </row>
    <row r="46" spans="1:4" x14ac:dyDescent="0.25">
      <c r="A46">
        <f>Intro!$E$80</f>
        <v>0</v>
      </c>
      <c r="B46" t="s">
        <v>589</v>
      </c>
      <c r="C46" t="s">
        <v>17</v>
      </c>
      <c r="D46">
        <f>'Invent | Stock'!B78</f>
        <v>0</v>
      </c>
    </row>
    <row r="47" spans="1:4" x14ac:dyDescent="0.25">
      <c r="A47">
        <f>Intro!$E$80</f>
        <v>0</v>
      </c>
      <c r="B47" t="s">
        <v>589</v>
      </c>
      <c r="C47" t="s">
        <v>18</v>
      </c>
      <c r="D47">
        <f>'Invent | Stock'!B91</f>
        <v>0</v>
      </c>
    </row>
    <row r="48" spans="1:4" x14ac:dyDescent="0.25">
      <c r="A48">
        <f>Intro!$E$80</f>
        <v>0</v>
      </c>
      <c r="B48" t="s">
        <v>590</v>
      </c>
      <c r="C48">
        <v>0</v>
      </c>
      <c r="D48">
        <f>AddPro!D13</f>
        <v>0</v>
      </c>
    </row>
    <row r="49" spans="1:4" x14ac:dyDescent="0.25">
      <c r="A49">
        <f>Intro!$E$80</f>
        <v>0</v>
      </c>
      <c r="B49" t="s">
        <v>591</v>
      </c>
      <c r="C49">
        <v>0</v>
      </c>
      <c r="D49">
        <f>AddPro!D23</f>
        <v>0</v>
      </c>
    </row>
    <row r="50" spans="1:4" x14ac:dyDescent="0.25">
      <c r="A50">
        <f>Intro!$E$80</f>
        <v>0</v>
      </c>
      <c r="B50" t="s">
        <v>592</v>
      </c>
      <c r="C50">
        <v>0</v>
      </c>
      <c r="D50">
        <f>AddPro!D33</f>
        <v>0</v>
      </c>
    </row>
    <row r="51" spans="1:4" x14ac:dyDescent="0.25">
      <c r="A51">
        <f>Intro!$E$80</f>
        <v>0</v>
      </c>
      <c r="B51" t="s">
        <v>593</v>
      </c>
      <c r="C51">
        <v>0</v>
      </c>
      <c r="D51">
        <f>AddPro!D43</f>
        <v>0</v>
      </c>
    </row>
    <row r="52" spans="1:4" x14ac:dyDescent="0.25">
      <c r="A52">
        <f>Intro!$E$80</f>
        <v>0</v>
      </c>
      <c r="B52" t="s">
        <v>594</v>
      </c>
      <c r="C52">
        <v>0</v>
      </c>
      <c r="D52">
        <f>AddPro!D53</f>
        <v>0</v>
      </c>
    </row>
  </sheetData>
  <sheetProtection algorithmName="SHA-512" hashValue="V4+sPDOmRDIrGv9ayjOMX8alP8CYXqRhBPR8cDd1AcUo9BbiWB7f0w91NHNMTQnEtIdmF3PzrDzhKEEIlMelKg==" saltValue="6t8vN7h9yvHN3PbdVfRxKQ==" spinCount="100000" sheet="1" objects="1" scenarios="1"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CF35A-7D09-438E-A804-380D23B4A068}">
  <sheetPr>
    <tabColor rgb="FF00B0F0"/>
    <pageSetUpPr fitToPage="1"/>
  </sheetPr>
  <dimension ref="A1:R17"/>
  <sheetViews>
    <sheetView showGridLines="0" zoomScaleNormal="100" workbookViewId="0"/>
  </sheetViews>
  <sheetFormatPr defaultColWidth="9.42578125" defaultRowHeight="14.25" x14ac:dyDescent="0.25"/>
  <cols>
    <col min="1" max="1" width="1.5703125" style="8" customWidth="1"/>
    <col min="2" max="12" width="14.5703125" style="1" customWidth="1"/>
    <col min="13" max="13" width="14.5703125" style="9" customWidth="1"/>
    <col min="14" max="14" width="14.5703125" style="62" customWidth="1"/>
    <col min="15" max="16" width="14.5703125" style="62" hidden="1" customWidth="1"/>
    <col min="17" max="17" width="9.42578125" style="62" customWidth="1"/>
    <col min="18" max="18" width="10.140625" style="9" customWidth="1"/>
    <col min="19" max="16384" width="9.42578125" style="62"/>
  </cols>
  <sheetData>
    <row r="1" spans="1:18" x14ac:dyDescent="0.25">
      <c r="O1" s="62" t="s">
        <v>312</v>
      </c>
      <c r="P1" s="62" t="s">
        <v>312</v>
      </c>
    </row>
    <row r="2" spans="1:18" x14ac:dyDescent="0.25">
      <c r="B2" s="11" t="s">
        <v>44</v>
      </c>
      <c r="C2" s="11"/>
      <c r="D2" s="11"/>
      <c r="O2" s="211" t="s">
        <v>68</v>
      </c>
      <c r="P2" s="211" t="s">
        <v>81</v>
      </c>
    </row>
    <row r="3" spans="1:18" x14ac:dyDescent="0.25">
      <c r="B3" s="13"/>
      <c r="C3" s="13"/>
      <c r="D3" s="13"/>
      <c r="O3" s="2"/>
      <c r="P3" s="33"/>
    </row>
    <row r="4" spans="1:18" s="2" customFormat="1" x14ac:dyDescent="0.25">
      <c r="A4" s="4"/>
      <c r="B4" s="383" t="str">
        <f>IF(Intro!$G$21="English",O4,P4)</f>
        <v>QUESTIONNAIRE À L'INTENTION DES IMPORTATEURS</v>
      </c>
      <c r="C4" s="383"/>
      <c r="D4" s="383"/>
      <c r="E4" s="383"/>
      <c r="F4" s="383"/>
      <c r="G4" s="383"/>
      <c r="H4" s="383"/>
      <c r="I4" s="383"/>
      <c r="J4" s="383"/>
      <c r="K4" s="383"/>
      <c r="L4" s="383"/>
      <c r="M4" s="5"/>
      <c r="N4" s="5"/>
      <c r="O4" s="21" t="s">
        <v>211</v>
      </c>
      <c r="P4" s="9" t="s">
        <v>212</v>
      </c>
    </row>
    <row r="5" spans="1:18" s="2" customFormat="1" x14ac:dyDescent="0.25">
      <c r="A5" s="4"/>
      <c r="B5" s="383" t="str">
        <f>Variables!B2</f>
        <v>RR-2025-007</v>
      </c>
      <c r="C5" s="383"/>
      <c r="D5" s="383"/>
      <c r="E5" s="383"/>
      <c r="F5" s="383"/>
      <c r="G5" s="383"/>
      <c r="H5" s="383"/>
      <c r="I5" s="383"/>
      <c r="J5" s="383"/>
      <c r="K5" s="383"/>
      <c r="L5" s="383"/>
      <c r="M5" s="5"/>
      <c r="N5" s="5"/>
      <c r="O5" s="21"/>
      <c r="P5" s="9"/>
    </row>
    <row r="6" spans="1:18" s="6" customFormat="1" x14ac:dyDescent="0.25">
      <c r="A6" s="4"/>
      <c r="B6" s="383" t="str">
        <f>UPPER(IF(Intro!$G$21="English",Variables!B3,Variables!C3))</f>
        <v>TÔLES FORTES</v>
      </c>
      <c r="C6" s="383"/>
      <c r="D6" s="383"/>
      <c r="E6" s="383"/>
      <c r="F6" s="383"/>
      <c r="G6" s="383"/>
      <c r="H6" s="383"/>
      <c r="I6" s="383"/>
      <c r="J6" s="383"/>
      <c r="K6" s="383"/>
      <c r="L6" s="383"/>
      <c r="M6" s="21"/>
      <c r="N6" s="21"/>
      <c r="O6" s="16"/>
      <c r="P6" s="26"/>
      <c r="R6" s="21"/>
    </row>
    <row r="7" spans="1:18" s="6" customFormat="1" x14ac:dyDescent="0.25">
      <c r="A7" s="4"/>
      <c r="B7" s="15"/>
      <c r="C7" s="15"/>
      <c r="D7" s="15"/>
      <c r="E7" s="3"/>
      <c r="F7" s="3"/>
      <c r="G7" s="3"/>
      <c r="H7" s="3"/>
      <c r="I7" s="3"/>
      <c r="J7" s="3"/>
      <c r="K7" s="3"/>
      <c r="L7" s="3"/>
      <c r="O7" s="16"/>
      <c r="P7" s="26"/>
      <c r="R7" s="21"/>
    </row>
    <row r="8" spans="1:18" s="2" customFormat="1" x14ac:dyDescent="0.25">
      <c r="A8" s="4"/>
      <c r="B8" s="415" t="str">
        <f>IF(Intro!$G$21="English",O8,P8)</f>
        <v>AUTRES PRODUITS EXCLUS</v>
      </c>
      <c r="C8" s="416"/>
      <c r="D8" s="416" t="str">
        <f>UPPER(IF(Intro!$G$21="English",P8,Q8))</f>
        <v/>
      </c>
      <c r="E8" s="416" t="str">
        <f>UPPER(IF(Intro!$G$21="English",Q8,R8))</f>
        <v/>
      </c>
      <c r="F8" s="416" t="str">
        <f>UPPER(IF(Intro!$G$21="English",R8,S8))</f>
        <v/>
      </c>
      <c r="G8" s="416" t="str">
        <f>UPPER(IF(Intro!$G$21="English",S8,T8))</f>
        <v/>
      </c>
      <c r="H8" s="416" t="str">
        <f>UPPER(IF(Intro!$G$21="English",T8,U8))</f>
        <v/>
      </c>
      <c r="I8" s="416" t="str">
        <f>UPPER(IF(Intro!$G$21="English",U8,V8))</f>
        <v/>
      </c>
      <c r="J8" s="416" t="str">
        <f>UPPER(IF(Intro!$G$21="English",V8,W8))</f>
        <v/>
      </c>
      <c r="K8" s="416" t="str">
        <f>UPPER(IF(Intro!$G$21="English",W8,X8))</f>
        <v/>
      </c>
      <c r="L8" s="417" t="str">
        <f>UPPER(IF(Intro!$G$21="English",X8,Y8))</f>
        <v/>
      </c>
      <c r="M8" s="6"/>
      <c r="N8" s="5"/>
      <c r="O8" s="67" t="s">
        <v>368</v>
      </c>
      <c r="P8" s="67" t="s">
        <v>436</v>
      </c>
    </row>
    <row r="9" spans="1:18" x14ac:dyDescent="0.25">
      <c r="B9" s="17"/>
      <c r="C9" s="28"/>
      <c r="D9" s="28"/>
      <c r="E9" s="29"/>
      <c r="F9" s="29"/>
      <c r="G9" s="29"/>
      <c r="H9" s="29"/>
      <c r="I9" s="29"/>
      <c r="J9" s="29"/>
      <c r="K9" s="29"/>
      <c r="L9" s="18"/>
      <c r="M9" s="62"/>
    </row>
    <row r="10" spans="1:18" ht="38.25" customHeight="1" x14ac:dyDescent="0.25">
      <c r="B10" s="421" t="str">
        <f>IF(Intro!$G$21="English",O10,P10)</f>
        <v>Les produits suivants sont exclus des conclusions du Tribunal dans l'enquête NQ-2020-001.</v>
      </c>
      <c r="C10" s="422"/>
      <c r="D10" s="422"/>
      <c r="E10" s="422"/>
      <c r="F10" s="422"/>
      <c r="G10" s="422"/>
      <c r="H10" s="422"/>
      <c r="I10" s="422"/>
      <c r="J10" s="422"/>
      <c r="K10" s="422"/>
      <c r="L10" s="450"/>
      <c r="M10" s="62"/>
      <c r="O10" s="62" t="s">
        <v>371</v>
      </c>
      <c r="P10" s="62" t="s">
        <v>433</v>
      </c>
    </row>
    <row r="11" spans="1:18" s="30" customFormat="1" ht="363" customHeight="1" x14ac:dyDescent="0.25">
      <c r="A11" s="96"/>
      <c r="B11" s="421" t="str">
        <f>IF(Intro!$G$21="English",O11,P11)</f>
        <v>1. Tôles d’acier au carbone laminées à chaud fabriquées conformément aux spécifications et dans les nuances suivantes :
• ASME SA-285/SA-285M ou ASTM A-285/A-285M,
• ASME SA-299/SA-299M ou ASTM A-299/A-299M,
• ASME SA-515/SA-515M ou ASTM A-515/A-515M,
• ASME SA-516/SA-516M ou ASTM A-516/A-516M (y compris, mais sans s’y limiter, SA/A516 nuance 70),
• ASME SA-537/SA-537M ou ASTM A-537/A-537M, ou
• ASME SA-841/SA-841M ou ASTM A-841/A-841M,
qui sont normalisées (traitées thermiquement) et dégazées sous vide (y compris en fusion), dont la teneur en soufre est inférieure à 0,003 p. 100 et la teneur en phosphore est inférieure ou égale à 0,017 p. 100, importées exclusivement pour utilisation dans la fabrication d’appareils à pression destinés au secteur pétrolier et gazier pour utilisation en milieu corrosif et dans des applications relatives à la fissuration par l’hydrogène.
2. Tôles d’acier au carbone laminées à chaud de nuance ASME SA‑516 nuance 70 ou ASTM A‑516 nuance 70 normalisées (traitées thermiquement), dont l’épaisseur est supérieure à 3,28 pouces.
3. Tôles d’acier au carbone laminées à chaud produites conformément aux spécifications et dans les nuances suivantes :
• ASME SA-516/SA-516M ou ASTM A-516/A-516M, normalisées,
• ASME SA-299/SA-299M ou ASTM A-299/A-299M, normalisées, et
• ASME SA-537/SA-537M ou ASTM A-537/A-537M, normalisées,
dans les dimensions suivantes :
• Épaisseur de 2,5 pouces, largeur égale ou supérieure à 151 pouces, toutes longueurs,
• Épaisseur égale ou supérieure à 3 pouces, largeur égale ou supérieure à 121 pouces, toutes longueurs,
• Épaisseur supérieure à 3,28 pouces, toutes largeurs, toutes longueurs.
4. Tôles fortes importées par Irving Shipbuilding Inc. en vue de leur utilisation dans le cadre du projet de construction de navires de patrouille extracôtiers et de l’Arctique.</v>
      </c>
      <c r="C11" s="422"/>
      <c r="D11" s="422"/>
      <c r="E11" s="422"/>
      <c r="F11" s="422"/>
      <c r="G11" s="422"/>
      <c r="H11" s="422"/>
      <c r="I11" s="422"/>
      <c r="J11" s="422"/>
      <c r="K11" s="422"/>
      <c r="L11" s="450"/>
      <c r="O11" s="212" t="s">
        <v>369</v>
      </c>
      <c r="P11" s="212" t="s">
        <v>370</v>
      </c>
      <c r="R11" s="97"/>
    </row>
    <row r="12" spans="1:18" s="30" customFormat="1" ht="194.25" customHeight="1" x14ac:dyDescent="0.25">
      <c r="A12" s="96"/>
      <c r="B12" s="421"/>
      <c r="C12" s="422"/>
      <c r="D12" s="422"/>
      <c r="E12" s="422"/>
      <c r="F12" s="422"/>
      <c r="G12" s="422"/>
      <c r="H12" s="422"/>
      <c r="I12" s="422"/>
      <c r="J12" s="422"/>
      <c r="K12" s="422"/>
      <c r="L12" s="450"/>
      <c r="O12" s="212"/>
      <c r="P12" s="212"/>
      <c r="R12" s="97"/>
    </row>
    <row r="13" spans="1:18" s="30" customFormat="1" ht="15" x14ac:dyDescent="0.25">
      <c r="A13" s="96"/>
      <c r="B13" s="469" t="s">
        <v>387</v>
      </c>
      <c r="C13" s="470"/>
      <c r="D13" s="470"/>
      <c r="E13" s="470"/>
      <c r="F13" s="470"/>
      <c r="G13" s="470"/>
      <c r="H13" s="470"/>
      <c r="I13" s="225"/>
      <c r="J13" s="225"/>
      <c r="K13" s="225"/>
      <c r="L13" s="226"/>
      <c r="O13" s="212"/>
      <c r="P13" s="212"/>
      <c r="R13" s="97"/>
    </row>
    <row r="14" spans="1:18" s="30" customFormat="1" x14ac:dyDescent="0.25">
      <c r="A14" s="96"/>
      <c r="B14" s="260"/>
      <c r="C14" s="261"/>
      <c r="D14" s="261"/>
      <c r="E14" s="261"/>
      <c r="F14" s="261"/>
      <c r="G14" s="261"/>
      <c r="H14" s="261"/>
      <c r="I14" s="261"/>
      <c r="J14" s="261"/>
      <c r="K14" s="261"/>
      <c r="L14" s="262"/>
      <c r="O14" s="212"/>
      <c r="P14" s="212"/>
      <c r="R14" s="97"/>
    </row>
    <row r="15" spans="1:18" s="30" customFormat="1" ht="15" x14ac:dyDescent="0.25">
      <c r="A15" s="96"/>
      <c r="B15" s="469" t="s">
        <v>388</v>
      </c>
      <c r="C15" s="470"/>
      <c r="D15" s="470"/>
      <c r="E15" s="470"/>
      <c r="F15" s="470"/>
      <c r="G15" s="470"/>
      <c r="H15" s="470"/>
      <c r="I15" s="470"/>
      <c r="J15" s="365"/>
      <c r="K15" s="365"/>
      <c r="L15" s="366"/>
      <c r="O15" s="212"/>
      <c r="P15" s="212"/>
      <c r="R15" s="97"/>
    </row>
    <row r="16" spans="1:18" s="30" customFormat="1" x14ac:dyDescent="0.25">
      <c r="A16" s="96"/>
      <c r="B16" s="98"/>
      <c r="C16" s="99"/>
      <c r="D16" s="99"/>
      <c r="E16" s="99"/>
      <c r="F16" s="99"/>
      <c r="G16" s="99"/>
      <c r="H16" s="99"/>
      <c r="I16" s="99"/>
      <c r="J16" s="99"/>
      <c r="K16" s="99"/>
      <c r="L16" s="100"/>
      <c r="O16" s="62"/>
      <c r="P16" s="62"/>
      <c r="R16" s="97"/>
    </row>
    <row r="17" spans="1:18" s="6" customFormat="1" x14ac:dyDescent="0.25">
      <c r="A17" s="4"/>
      <c r="B17" s="15"/>
      <c r="C17" s="15"/>
      <c r="D17" s="15"/>
      <c r="E17" s="3"/>
      <c r="F17" s="3"/>
      <c r="G17" s="3"/>
      <c r="H17" s="3"/>
      <c r="I17" s="3"/>
      <c r="J17" s="3"/>
      <c r="K17" s="3"/>
      <c r="L17" s="3"/>
      <c r="O17" s="16"/>
      <c r="P17" s="26"/>
      <c r="R17" s="21"/>
    </row>
  </sheetData>
  <sheetProtection algorithmName="SHA-512" hashValue="iw/NxvXNGbHCLw02JCbj2Db+QyLkK6BPIxrhd+obl+CWKR+TYujhB0BqTbWYIIk2ZomfHD0zNoyiCndELSOSkA==" saltValue="wo4v4lKkhhewSSKV9NxT3Q==" spinCount="100000" sheet="1" objects="1" scenarios="1" selectLockedCells="1"/>
  <mergeCells count="8">
    <mergeCell ref="B4:L4"/>
    <mergeCell ref="B5:L5"/>
    <mergeCell ref="B6:L6"/>
    <mergeCell ref="B13:H13"/>
    <mergeCell ref="B15:I15"/>
    <mergeCell ref="B8:L8"/>
    <mergeCell ref="B10:L10"/>
    <mergeCell ref="B11:L12"/>
  </mergeCells>
  <hyperlinks>
    <hyperlink ref="B13" r:id="rId1" location="_Toc64895553" display="https://decisions.citt-tcce.gc.ca/citt-tcce/a/en/item/492057/index.do?&amp;iframe=true - _Toc64895553" xr:uid="{68FB17C9-5B52-489A-A9BC-8070352D0BD1}"/>
    <hyperlink ref="B15" r:id="rId2" location="_Toc66946491" display="https://decisions.citt-tcce.gc.ca/citt-tcce/a/fr/item/492057/index.do?&amp;iframe=true - _Toc66946491" xr:uid="{F1236251-8585-4F7F-B244-6BF03FFAA3F7}"/>
  </hyperlinks>
  <printOptions horizontalCentered="1"/>
  <pageMargins left="0.25" right="0.25" top="0.75" bottom="0.75" header="0.3" footer="0.3"/>
  <pageSetup scale="63" fitToHeight="0" orientation="portrait" r:id="rId3"/>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AF15-0317-49B6-8316-8062DFF2E0EC}">
  <sheetPr codeName="Sheet4">
    <tabColor rgb="FF00B0F0"/>
    <pageSetUpPr fitToPage="1"/>
  </sheetPr>
  <dimension ref="A1:R57"/>
  <sheetViews>
    <sheetView showGridLines="0" topLeftCell="A16" zoomScaleNormal="100" workbookViewId="0"/>
  </sheetViews>
  <sheetFormatPr defaultColWidth="9.42578125" defaultRowHeight="14.25" x14ac:dyDescent="0.25"/>
  <cols>
    <col min="1" max="1" width="1.5703125" style="8" customWidth="1"/>
    <col min="2" max="12" width="14.5703125" style="1" customWidth="1"/>
    <col min="13" max="13" width="14.5703125" style="9" customWidth="1"/>
    <col min="14" max="14" width="14.5703125" style="62" customWidth="1"/>
    <col min="15" max="16" width="14.5703125" style="62" hidden="1" customWidth="1"/>
    <col min="17" max="17" width="9.42578125" style="62" customWidth="1"/>
    <col min="18" max="18" width="10.140625" style="9" customWidth="1"/>
    <col min="19" max="16384" width="9.42578125" style="62"/>
  </cols>
  <sheetData>
    <row r="1" spans="1:18" x14ac:dyDescent="0.25">
      <c r="O1" s="62" t="s">
        <v>312</v>
      </c>
      <c r="P1" s="62" t="s">
        <v>312</v>
      </c>
    </row>
    <row r="2" spans="1:18" x14ac:dyDescent="0.25">
      <c r="B2" s="11" t="s">
        <v>44</v>
      </c>
      <c r="C2" s="11"/>
      <c r="D2" s="11"/>
      <c r="O2" s="160" t="s">
        <v>68</v>
      </c>
      <c r="P2" s="160" t="s">
        <v>81</v>
      </c>
    </row>
    <row r="3" spans="1:18" x14ac:dyDescent="0.25">
      <c r="B3" s="13"/>
      <c r="C3" s="13"/>
      <c r="D3" s="13"/>
      <c r="O3" s="2"/>
      <c r="P3" s="33"/>
    </row>
    <row r="4" spans="1:18" s="2" customFormat="1" x14ac:dyDescent="0.25">
      <c r="A4" s="4"/>
      <c r="B4" s="383" t="str">
        <f>IF(Intro!$G$21="English",O4,P4)</f>
        <v>QUESTIONNAIRE À L'INTENTION DES IMPORTATEURS</v>
      </c>
      <c r="C4" s="383"/>
      <c r="D4" s="383"/>
      <c r="E4" s="383"/>
      <c r="F4" s="383"/>
      <c r="G4" s="383"/>
      <c r="H4" s="383"/>
      <c r="I4" s="383"/>
      <c r="J4" s="383"/>
      <c r="K4" s="383"/>
      <c r="L4" s="383"/>
      <c r="M4" s="5"/>
      <c r="N4" s="5"/>
      <c r="O4" s="21" t="s">
        <v>211</v>
      </c>
      <c r="P4" s="9" t="s">
        <v>212</v>
      </c>
    </row>
    <row r="5" spans="1:18" s="2" customFormat="1" x14ac:dyDescent="0.25">
      <c r="A5" s="4"/>
      <c r="B5" s="383" t="str">
        <f>Variables!B2</f>
        <v>RR-2025-007</v>
      </c>
      <c r="C5" s="383"/>
      <c r="D5" s="383"/>
      <c r="E5" s="383"/>
      <c r="F5" s="383"/>
      <c r="G5" s="383"/>
      <c r="H5" s="383"/>
      <c r="I5" s="383"/>
      <c r="J5" s="383"/>
      <c r="K5" s="383"/>
      <c r="L5" s="383"/>
      <c r="M5" s="5"/>
      <c r="N5" s="5"/>
      <c r="O5" s="21"/>
      <c r="P5" s="9"/>
    </row>
    <row r="6" spans="1:18" s="6" customFormat="1" x14ac:dyDescent="0.25">
      <c r="A6" s="4"/>
      <c r="B6" s="383" t="str">
        <f>UPPER(IF(Intro!$G$21="English",Variables!B3,Variables!C3))</f>
        <v>TÔLES FORTES</v>
      </c>
      <c r="C6" s="383"/>
      <c r="D6" s="383"/>
      <c r="E6" s="383"/>
      <c r="F6" s="383"/>
      <c r="G6" s="383"/>
      <c r="H6" s="383"/>
      <c r="I6" s="383"/>
      <c r="J6" s="383"/>
      <c r="K6" s="383"/>
      <c r="L6" s="383"/>
      <c r="M6" s="21"/>
      <c r="N6" s="21"/>
      <c r="O6" s="16"/>
      <c r="P6" s="26"/>
      <c r="R6" s="21"/>
    </row>
    <row r="7" spans="1:18" s="6" customFormat="1" x14ac:dyDescent="0.25">
      <c r="A7" s="4"/>
      <c r="B7" s="15"/>
      <c r="C7" s="15"/>
      <c r="D7" s="15"/>
      <c r="E7" s="3"/>
      <c r="F7" s="3"/>
      <c r="G7" s="3"/>
      <c r="H7" s="3"/>
      <c r="I7" s="3"/>
      <c r="J7" s="3"/>
      <c r="K7" s="3"/>
      <c r="L7" s="3"/>
      <c r="O7" s="16"/>
      <c r="P7" s="26"/>
      <c r="R7" s="21"/>
    </row>
    <row r="8" spans="1:18" s="2" customFormat="1" x14ac:dyDescent="0.25">
      <c r="A8" s="4"/>
      <c r="B8" s="415" t="str">
        <f>IF(Intro!$G$21="English",O8,P8)</f>
        <v>APERÇU DU QUESTIONNAIRE</v>
      </c>
      <c r="C8" s="416"/>
      <c r="D8" s="416" t="str">
        <f>UPPER(IF(Intro!$G$21="English",P8,Q8))</f>
        <v/>
      </c>
      <c r="E8" s="416" t="str">
        <f>UPPER(IF(Intro!$G$21="English",Q8,R8))</f>
        <v/>
      </c>
      <c r="F8" s="416" t="str">
        <f>UPPER(IF(Intro!$G$21="English",R8,S8))</f>
        <v/>
      </c>
      <c r="G8" s="416" t="str">
        <f>UPPER(IF(Intro!$G$21="English",S8,T8))</f>
        <v/>
      </c>
      <c r="H8" s="416" t="str">
        <f>UPPER(IF(Intro!$G$21="English",T8,U8))</f>
        <v/>
      </c>
      <c r="I8" s="416" t="str">
        <f>UPPER(IF(Intro!$G$21="English",U8,V8))</f>
        <v/>
      </c>
      <c r="J8" s="416" t="str">
        <f>UPPER(IF(Intro!$G$21="English",V8,W8))</f>
        <v/>
      </c>
      <c r="K8" s="416" t="str">
        <f>UPPER(IF(Intro!$G$21="English",W8,X8))</f>
        <v/>
      </c>
      <c r="L8" s="417" t="str">
        <f>UPPER(IF(Intro!$G$21="English",X8,Y8))</f>
        <v/>
      </c>
      <c r="M8" s="6"/>
      <c r="N8" s="5"/>
      <c r="O8" s="66" t="s">
        <v>213</v>
      </c>
      <c r="P8" s="66" t="s">
        <v>214</v>
      </c>
    </row>
    <row r="9" spans="1:18" x14ac:dyDescent="0.25">
      <c r="B9" s="17"/>
      <c r="C9" s="28"/>
      <c r="D9" s="28"/>
      <c r="E9" s="29"/>
      <c r="F9" s="29"/>
      <c r="G9" s="29"/>
      <c r="H9" s="29"/>
      <c r="I9" s="29"/>
      <c r="J9" s="29"/>
      <c r="K9" s="29"/>
      <c r="L9" s="18"/>
      <c r="M9" s="62"/>
    </row>
    <row r="10" spans="1:18" s="30" customFormat="1" x14ac:dyDescent="0.25">
      <c r="A10" s="96"/>
      <c r="B10" s="387" t="str">
        <f>IF(Intro!$G$21="English",O10,P10)</f>
        <v xml:space="preserve">Le présent questionnaire est divisé en deux parties :
</v>
      </c>
      <c r="C10" s="388"/>
      <c r="D10" s="388"/>
      <c r="E10" s="388"/>
      <c r="F10" s="388"/>
      <c r="G10" s="388"/>
      <c r="H10" s="388"/>
      <c r="I10" s="388"/>
      <c r="J10" s="388"/>
      <c r="K10" s="388"/>
      <c r="L10" s="414"/>
      <c r="O10" s="62" t="s">
        <v>85</v>
      </c>
      <c r="P10" s="62" t="s">
        <v>86</v>
      </c>
      <c r="R10" s="97"/>
    </row>
    <row r="11" spans="1:18" s="30" customFormat="1" x14ac:dyDescent="0.25">
      <c r="A11" s="96"/>
      <c r="B11" s="78"/>
      <c r="C11" s="79"/>
      <c r="D11" s="79"/>
      <c r="E11" s="79"/>
      <c r="F11" s="79"/>
      <c r="G11" s="79"/>
      <c r="H11" s="79"/>
      <c r="I11" s="79"/>
      <c r="J11" s="79"/>
      <c r="K11" s="79"/>
      <c r="L11" s="80"/>
      <c r="O11" s="62"/>
      <c r="P11" s="62"/>
      <c r="R11" s="97"/>
    </row>
    <row r="12" spans="1:18" s="30" customFormat="1" x14ac:dyDescent="0.25">
      <c r="A12" s="96"/>
      <c r="B12" s="387"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388"/>
      <c r="D12" s="388"/>
      <c r="E12" s="388"/>
      <c r="F12" s="388"/>
      <c r="G12" s="388"/>
      <c r="H12" s="388"/>
      <c r="I12" s="388"/>
      <c r="J12" s="388"/>
      <c r="K12" s="388"/>
      <c r="L12" s="414"/>
      <c r="O12" s="62" t="s">
        <v>87</v>
      </c>
      <c r="P12" s="62" t="s">
        <v>88</v>
      </c>
      <c r="R12" s="97"/>
    </row>
    <row r="13" spans="1:18" s="30" customFormat="1" x14ac:dyDescent="0.25">
      <c r="A13" s="96"/>
      <c r="B13" s="387"/>
      <c r="C13" s="388"/>
      <c r="D13" s="388"/>
      <c r="E13" s="388"/>
      <c r="F13" s="388"/>
      <c r="G13" s="388"/>
      <c r="H13" s="388"/>
      <c r="I13" s="388"/>
      <c r="J13" s="388"/>
      <c r="K13" s="388"/>
      <c r="L13" s="414"/>
      <c r="O13" s="62"/>
      <c r="P13" s="62"/>
      <c r="R13" s="97"/>
    </row>
    <row r="14" spans="1:18" s="30" customFormat="1" x14ac:dyDescent="0.25">
      <c r="A14" s="96"/>
      <c r="B14" s="78"/>
      <c r="C14" s="79"/>
      <c r="D14" s="79"/>
      <c r="E14" s="79"/>
      <c r="F14" s="79"/>
      <c r="G14" s="79"/>
      <c r="H14" s="79"/>
      <c r="I14" s="79"/>
      <c r="J14" s="79"/>
      <c r="K14" s="79"/>
      <c r="L14" s="80"/>
      <c r="O14" s="62"/>
      <c r="P14" s="62"/>
      <c r="R14" s="97"/>
    </row>
    <row r="15" spans="1:18" s="30" customFormat="1" x14ac:dyDescent="0.25">
      <c r="A15" s="96"/>
      <c r="B15" s="387"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388"/>
      <c r="D15" s="388"/>
      <c r="E15" s="388"/>
      <c r="F15" s="388"/>
      <c r="G15" s="388"/>
      <c r="H15" s="388"/>
      <c r="I15" s="388"/>
      <c r="J15" s="388"/>
      <c r="K15" s="388"/>
      <c r="L15" s="414"/>
      <c r="O15" s="62" t="s">
        <v>89</v>
      </c>
      <c r="P15" s="62" t="s">
        <v>90</v>
      </c>
      <c r="R15" s="97"/>
    </row>
    <row r="16" spans="1:18" s="30" customFormat="1" ht="26.25" customHeight="1" x14ac:dyDescent="0.25">
      <c r="A16" s="96"/>
      <c r="B16" s="387"/>
      <c r="C16" s="388"/>
      <c r="D16" s="388"/>
      <c r="E16" s="388"/>
      <c r="F16" s="388"/>
      <c r="G16" s="388"/>
      <c r="H16" s="388"/>
      <c r="I16" s="388"/>
      <c r="J16" s="388"/>
      <c r="K16" s="388"/>
      <c r="L16" s="414"/>
      <c r="O16" s="62"/>
      <c r="P16" s="62"/>
      <c r="R16" s="97"/>
    </row>
    <row r="17" spans="1:18" s="30" customFormat="1" x14ac:dyDescent="0.25">
      <c r="A17" s="96"/>
      <c r="B17" s="98"/>
      <c r="C17" s="99"/>
      <c r="D17" s="99"/>
      <c r="E17" s="99"/>
      <c r="F17" s="99"/>
      <c r="G17" s="99"/>
      <c r="H17" s="99"/>
      <c r="I17" s="99"/>
      <c r="J17" s="99"/>
      <c r="K17" s="99"/>
      <c r="L17" s="100"/>
      <c r="O17" s="62"/>
      <c r="P17" s="62"/>
      <c r="R17" s="97"/>
    </row>
    <row r="18" spans="1:18" s="6" customFormat="1" x14ac:dyDescent="0.25">
      <c r="A18" s="4"/>
      <c r="B18" s="15"/>
      <c r="C18" s="15"/>
      <c r="D18" s="15"/>
      <c r="E18" s="3"/>
      <c r="F18" s="3"/>
      <c r="G18" s="3"/>
      <c r="H18" s="3"/>
      <c r="I18" s="3"/>
      <c r="J18" s="3"/>
      <c r="K18" s="3"/>
      <c r="L18" s="3"/>
      <c r="O18" s="16"/>
      <c r="P18" s="26"/>
      <c r="R18" s="21"/>
    </row>
    <row r="19" spans="1:18" s="6" customFormat="1" x14ac:dyDescent="0.25">
      <c r="A19" s="4"/>
      <c r="B19" s="415" t="str">
        <f>IF(Intro!$G$21="English",O19,P19)</f>
        <v>RENSEIGNEMENTS ADDITIONNELS SUR LE PRODUIT</v>
      </c>
      <c r="C19" s="416"/>
      <c r="D19" s="416" t="str">
        <f>UPPER(IF(Intro!$G$21="English",P19,Q19))</f>
        <v/>
      </c>
      <c r="E19" s="416" t="str">
        <f>UPPER(IF(Intro!$G$21="English",Q19,R19))</f>
        <v/>
      </c>
      <c r="F19" s="416" t="str">
        <f>UPPER(IF(Intro!$G$21="English",R19,S19))</f>
        <v/>
      </c>
      <c r="G19" s="416" t="str">
        <f>UPPER(IF(Intro!$G$21="English",S19,T19))</f>
        <v/>
      </c>
      <c r="H19" s="416" t="str">
        <f>UPPER(IF(Intro!$G$21="English",T19,U19))</f>
        <v/>
      </c>
      <c r="I19" s="416" t="str">
        <f>UPPER(IF(Intro!$G$21="English",U19,V19))</f>
        <v/>
      </c>
      <c r="J19" s="416" t="str">
        <f>UPPER(IF(Intro!$G$21="English",V19,W19))</f>
        <v/>
      </c>
      <c r="K19" s="416" t="str">
        <f>UPPER(IF(Intro!$G$21="English",W19,X19))</f>
        <v/>
      </c>
      <c r="L19" s="417" t="str">
        <f>UPPER(IF(Intro!$G$21="English",X19,Y19))</f>
        <v/>
      </c>
      <c r="O19" s="67" t="s">
        <v>372</v>
      </c>
      <c r="P19" s="67" t="s">
        <v>373</v>
      </c>
      <c r="R19" s="21"/>
    </row>
    <row r="20" spans="1:18" s="6" customFormat="1" x14ac:dyDescent="0.25">
      <c r="A20" s="4"/>
      <c r="B20" s="421"/>
      <c r="C20" s="422"/>
      <c r="D20" s="422"/>
      <c r="E20" s="422"/>
      <c r="F20" s="422"/>
      <c r="G20" s="422"/>
      <c r="H20" s="422"/>
      <c r="I20" s="422"/>
      <c r="J20" s="422"/>
      <c r="K20" s="422"/>
      <c r="L20" s="450"/>
      <c r="O20" s="16"/>
      <c r="P20" s="26"/>
      <c r="R20" s="21"/>
    </row>
    <row r="21" spans="1:18" s="6" customFormat="1" ht="64.5" customHeight="1" x14ac:dyDescent="0.25">
      <c r="A21" s="4"/>
      <c r="B21" s="421" t="str">
        <f>IF(Intro!$G$21="English",O21,P21)</f>
        <v>Les tôles sont produites selon des nuances et des normes spécifiques. Ces nuances et normes sont destinées à des utilisations finales spécifiques. Les normes communes comprennent celles de l’American Society for Mechanical Engineers (ASME) et de l’American Society for Testing and Materials (ASTM). Par exemple, les normes ASTM/ASME A36, A283, A573 ou A709 peuvent être destinées aux tôles de construction, qui sont utilisées dans diverses applications de construction. Les tôles répondant aux normes A515 et A516M/A516, nuance 70, servent à la construction d’appareils sous pression, qui contiennent des gaz ou des liquides sous haute pression.</v>
      </c>
      <c r="C21" s="422"/>
      <c r="D21" s="422"/>
      <c r="E21" s="422"/>
      <c r="F21" s="422"/>
      <c r="G21" s="422"/>
      <c r="H21" s="422"/>
      <c r="I21" s="422"/>
      <c r="J21" s="422"/>
      <c r="K21" s="422"/>
      <c r="L21" s="450"/>
      <c r="O21" s="16" t="s">
        <v>375</v>
      </c>
      <c r="P21" s="26" t="s">
        <v>378</v>
      </c>
      <c r="R21" s="21"/>
    </row>
    <row r="22" spans="1:18" s="6" customFormat="1" ht="49.5" customHeight="1" x14ac:dyDescent="0.25">
      <c r="A22" s="4"/>
      <c r="B22" s="421" t="str">
        <f>IF(Intro!$G$21="English",O22,P22)</f>
        <v>Les tôles de qualité pour appareils sous pression peuvent être dégazées sous vide pour obtenir les caractéristiques souhaitées, en particulier une faible teneur en soufre, en carbone et en gaz (H2, N2, 02), une meilleure propreté et une meilleure récupération des ferro‑alliages. Ces caractéristiques peuvent être utilisées dans des applications de transport des fluides acides et des applications nécessitant une résistance à la fissuration par l’hydrogène (HIC) et à la fracture à basse température.</v>
      </c>
      <c r="C22" s="422"/>
      <c r="D22" s="422"/>
      <c r="E22" s="422"/>
      <c r="F22" s="422"/>
      <c r="G22" s="422"/>
      <c r="H22" s="422"/>
      <c r="I22" s="422"/>
      <c r="J22" s="422"/>
      <c r="K22" s="422"/>
      <c r="L22" s="450"/>
      <c r="O22" s="16" t="s">
        <v>374</v>
      </c>
      <c r="P22" s="26" t="s">
        <v>379</v>
      </c>
      <c r="R22" s="21"/>
    </row>
    <row r="23" spans="1:18" s="6" customFormat="1" ht="32.25" customHeight="1" x14ac:dyDescent="0.25">
      <c r="A23" s="4"/>
      <c r="B23" s="421" t="str">
        <f>IF(Intro!$G$21="English",O23,P23)</f>
        <v>Certaines de ces jauges et spécifications, ainsi que des longueurs et largeurs spécifiques, commandent un supplément de prix.</v>
      </c>
      <c r="C23" s="422"/>
      <c r="D23" s="422"/>
      <c r="E23" s="422"/>
      <c r="F23" s="422"/>
      <c r="G23" s="422"/>
      <c r="H23" s="422"/>
      <c r="I23" s="422"/>
      <c r="J23" s="422"/>
      <c r="K23" s="422"/>
      <c r="L23" s="450"/>
      <c r="O23" s="16" t="s">
        <v>376</v>
      </c>
      <c r="P23" s="26" t="s">
        <v>380</v>
      </c>
      <c r="R23" s="21"/>
    </row>
    <row r="24" spans="1:18" s="6" customFormat="1" x14ac:dyDescent="0.25">
      <c r="A24" s="4"/>
      <c r="B24" s="497" t="str">
        <f>IF(Intro!$G$21="English",O24,P24)</f>
        <v>Utilisation</v>
      </c>
      <c r="C24" s="498"/>
      <c r="D24" s="498"/>
      <c r="E24" s="498"/>
      <c r="F24" s="498"/>
      <c r="G24" s="498"/>
      <c r="H24" s="498"/>
      <c r="I24" s="498"/>
      <c r="J24" s="498"/>
      <c r="K24" s="498"/>
      <c r="L24" s="499"/>
      <c r="O24" s="16" t="s">
        <v>377</v>
      </c>
      <c r="P24" s="26" t="s">
        <v>381</v>
      </c>
      <c r="R24" s="21"/>
    </row>
    <row r="25" spans="1:18" s="6" customFormat="1" ht="38.25" customHeight="1" x14ac:dyDescent="0.25">
      <c r="A25" s="4"/>
      <c r="B25" s="421" t="str">
        <f>IF(Intro!$G$21="English",O25,P25)</f>
        <v>Les marchandises en cause et les marchandises similaires sont utilisées dans de nombreuses applications et plus communément pour la fabrication de voitures de chemin de fer, de réservoirs de stockage de pétrole et de gaz, de machinerie lourde, d’équipement agricole, de ponts, de bâtiments industriels, de tours de bureaux, de navires et de barges, ainsi que de réservoirs sous pression.</v>
      </c>
      <c r="C25" s="422"/>
      <c r="D25" s="422"/>
      <c r="E25" s="422"/>
      <c r="F25" s="422"/>
      <c r="G25" s="422"/>
      <c r="H25" s="422"/>
      <c r="I25" s="422"/>
      <c r="J25" s="422"/>
      <c r="K25" s="422"/>
      <c r="L25" s="450"/>
      <c r="O25" s="16" t="s">
        <v>400</v>
      </c>
      <c r="P25" s="26" t="s">
        <v>401</v>
      </c>
      <c r="R25" s="21"/>
    </row>
    <row r="26" spans="1:18" s="6" customFormat="1" x14ac:dyDescent="0.25">
      <c r="A26" s="4"/>
      <c r="B26" s="98"/>
      <c r="C26" s="99"/>
      <c r="D26" s="99"/>
      <c r="E26" s="99"/>
      <c r="F26" s="99"/>
      <c r="G26" s="99"/>
      <c r="H26" s="99"/>
      <c r="I26" s="99"/>
      <c r="J26" s="99"/>
      <c r="K26" s="99"/>
      <c r="L26" s="100"/>
      <c r="O26" s="16"/>
      <c r="P26" s="26"/>
      <c r="R26" s="21"/>
    </row>
    <row r="27" spans="1:18" s="6" customFormat="1" x14ac:dyDescent="0.25">
      <c r="A27" s="4"/>
      <c r="B27" s="15"/>
      <c r="C27" s="15"/>
      <c r="D27" s="15"/>
      <c r="E27" s="3"/>
      <c r="F27" s="3"/>
      <c r="G27" s="3"/>
      <c r="H27" s="3"/>
      <c r="I27" s="3"/>
      <c r="J27" s="3"/>
      <c r="K27" s="3"/>
      <c r="L27" s="3"/>
      <c r="O27" s="16"/>
      <c r="P27" s="26"/>
      <c r="R27" s="21"/>
    </row>
    <row r="28" spans="1:18" s="2" customFormat="1" x14ac:dyDescent="0.25">
      <c r="A28" s="4"/>
      <c r="B28" s="415" t="str">
        <f>IF(Intro!$G$21="English",O28,P28)</f>
        <v>TARIF DES DOUANES</v>
      </c>
      <c r="C28" s="416"/>
      <c r="D28" s="416" t="str">
        <f>UPPER(IF(Intro!$G$21="English",P28,Q28))</f>
        <v/>
      </c>
      <c r="E28" s="416" t="str">
        <f>UPPER(IF(Intro!$G$21="English",Q28,R28))</f>
        <v/>
      </c>
      <c r="F28" s="416" t="str">
        <f>UPPER(IF(Intro!$G$21="English",R28,S28))</f>
        <v/>
      </c>
      <c r="G28" s="416" t="str">
        <f>UPPER(IF(Intro!$G$21="English",S28,T28))</f>
        <v/>
      </c>
      <c r="H28" s="416" t="str">
        <f>UPPER(IF(Intro!$G$21="English",T28,U28))</f>
        <v/>
      </c>
      <c r="I28" s="416" t="str">
        <f>UPPER(IF(Intro!$G$21="English",U28,V28))</f>
        <v/>
      </c>
      <c r="J28" s="416" t="str">
        <f>UPPER(IF(Intro!$G$21="English",V28,W28))</f>
        <v/>
      </c>
      <c r="K28" s="416" t="str">
        <f>UPPER(IF(Intro!$G$21="English",W28,X28))</f>
        <v/>
      </c>
      <c r="L28" s="417" t="str">
        <f>UPPER(IF(Intro!$G$21="English",X28,Y28))</f>
        <v/>
      </c>
      <c r="M28" s="6"/>
      <c r="N28" s="5"/>
      <c r="O28" s="21" t="s">
        <v>45</v>
      </c>
      <c r="P28" s="9" t="s">
        <v>46</v>
      </c>
    </row>
    <row r="29" spans="1:18" x14ac:dyDescent="0.25">
      <c r="B29" s="17"/>
      <c r="C29" s="28"/>
      <c r="D29" s="28"/>
      <c r="E29" s="29"/>
      <c r="F29" s="29"/>
      <c r="G29" s="29"/>
      <c r="H29" s="29"/>
      <c r="I29" s="29"/>
      <c r="J29" s="29"/>
      <c r="K29" s="29"/>
      <c r="L29" s="18"/>
      <c r="M29" s="62"/>
    </row>
    <row r="30" spans="1:18" s="30" customFormat="1" x14ac:dyDescent="0.25">
      <c r="A30" s="96"/>
      <c r="B30" s="421" t="str">
        <f>IF(Intro!$G$21="English",O30,P30)</f>
        <v>Les marchandises sont généralement classées dans le Tarif des douanes sous les numéros suivants du Système harmonisé de désignation et de codification des marchandises (SH) :</v>
      </c>
      <c r="C30" s="422"/>
      <c r="D30" s="422"/>
      <c r="E30" s="422"/>
      <c r="F30" s="422"/>
      <c r="G30" s="422"/>
      <c r="H30" s="422"/>
      <c r="I30" s="422"/>
      <c r="J30" s="422"/>
      <c r="K30" s="422"/>
      <c r="L30" s="450"/>
      <c r="O30" s="62" t="s">
        <v>330</v>
      </c>
      <c r="P30" s="62" t="s">
        <v>219</v>
      </c>
      <c r="R30" s="97"/>
    </row>
    <row r="31" spans="1:18" x14ac:dyDescent="0.25">
      <c r="B31" s="68"/>
      <c r="C31" s="83"/>
      <c r="D31" s="36"/>
      <c r="E31" s="36"/>
      <c r="F31" s="36"/>
      <c r="G31" s="36"/>
      <c r="H31" s="36"/>
      <c r="I31" s="36"/>
      <c r="J31" s="36"/>
      <c r="K31" s="36"/>
      <c r="L31" s="84"/>
      <c r="M31" s="62"/>
    </row>
    <row r="32" spans="1:18" s="30" customFormat="1" x14ac:dyDescent="0.25">
      <c r="A32" s="96"/>
      <c r="B32" s="421"/>
      <c r="C32" s="461"/>
      <c r="D32" s="488" t="str">
        <f>Variables!B20</f>
        <v>7208.51.00.11, 7208.51.00.12, 7208.51.00.19, 7208.51.00.22, 7208.51.00.23, 7208.51.00.24, 7208.51.00.25, 7208.51.00.32, 7208.51.00.33, 7208.51.00.34, 7208.51.00.35, 7208.51.00.42, 7208.51.00.43, 7208.51.00.44, 7208.51.00.45, 7208.51.00.52, 7208.51.00.53, 7208.51.00.54, 7208.51.00.55, 7208.51.00.62, 7208.51.00.63, 7208.51.00.64, 7208.51.00.65, 7208.51.00.72, 7208.51.00.73, 7208.51.00.74, 7208.51.00.75, 7208.52.00.11, 7208.52.00.12, 7208.52.00.19, 7208.52.00.82, 7208.52.00.83, 7208.52.00.84, 7208.52.00.85</v>
      </c>
      <c r="E32" s="489"/>
      <c r="F32" s="489"/>
      <c r="G32" s="489"/>
      <c r="H32" s="489"/>
      <c r="I32" s="489"/>
      <c r="J32" s="490"/>
      <c r="K32" s="83"/>
      <c r="L32" s="84"/>
      <c r="O32" s="62" t="str">
        <f>"Prior to "&amp;Variables!B19&amp;":"</f>
        <v>Prior to Date of change:</v>
      </c>
      <c r="P32" s="62" t="str">
        <f>"Avant le "&amp;Variables!C19&amp;" :"</f>
        <v>Avant le Date of change :</v>
      </c>
      <c r="R32" s="97"/>
    </row>
    <row r="33" spans="1:18" s="30" customFormat="1" x14ac:dyDescent="0.25">
      <c r="A33" s="96"/>
      <c r="B33" s="421"/>
      <c r="C33" s="461"/>
      <c r="D33" s="491"/>
      <c r="E33" s="492"/>
      <c r="F33" s="492"/>
      <c r="G33" s="492"/>
      <c r="H33" s="492"/>
      <c r="I33" s="492"/>
      <c r="J33" s="493"/>
      <c r="K33" s="83"/>
      <c r="L33" s="84"/>
      <c r="O33" s="62"/>
      <c r="P33" s="62"/>
      <c r="R33" s="97"/>
    </row>
    <row r="34" spans="1:18" s="30" customFormat="1" x14ac:dyDescent="0.25">
      <c r="A34" s="96"/>
      <c r="B34" s="421"/>
      <c r="C34" s="461"/>
      <c r="D34" s="491"/>
      <c r="E34" s="492"/>
      <c r="F34" s="492"/>
      <c r="G34" s="492"/>
      <c r="H34" s="492"/>
      <c r="I34" s="492"/>
      <c r="J34" s="493"/>
      <c r="K34" s="252"/>
      <c r="L34" s="253"/>
      <c r="O34" s="62"/>
      <c r="P34" s="62"/>
      <c r="R34" s="97"/>
    </row>
    <row r="35" spans="1:18" s="30" customFormat="1" x14ac:dyDescent="0.25">
      <c r="A35" s="96"/>
      <c r="B35" s="421"/>
      <c r="C35" s="461"/>
      <c r="D35" s="491"/>
      <c r="E35" s="492"/>
      <c r="F35" s="492"/>
      <c r="G35" s="492"/>
      <c r="H35" s="492"/>
      <c r="I35" s="492"/>
      <c r="J35" s="493"/>
      <c r="K35" s="252"/>
      <c r="L35" s="253"/>
      <c r="O35" s="62"/>
      <c r="P35" s="62"/>
      <c r="R35" s="97"/>
    </row>
    <row r="36" spans="1:18" s="30" customFormat="1" x14ac:dyDescent="0.25">
      <c r="A36" s="96"/>
      <c r="B36" s="421"/>
      <c r="C36" s="461"/>
      <c r="D36" s="491"/>
      <c r="E36" s="492"/>
      <c r="F36" s="492"/>
      <c r="G36" s="492"/>
      <c r="H36" s="492"/>
      <c r="I36" s="492"/>
      <c r="J36" s="493"/>
      <c r="K36" s="83"/>
      <c r="L36" s="84"/>
      <c r="P36" s="62"/>
      <c r="R36" s="97"/>
    </row>
    <row r="37" spans="1:18" s="30" customFormat="1" ht="14.45" customHeight="1" x14ac:dyDescent="0.25">
      <c r="A37" s="96"/>
      <c r="B37" s="421"/>
      <c r="C37" s="461"/>
      <c r="D37" s="494"/>
      <c r="E37" s="495"/>
      <c r="F37" s="495"/>
      <c r="G37" s="495"/>
      <c r="H37" s="495"/>
      <c r="I37" s="495"/>
      <c r="J37" s="496"/>
      <c r="K37" s="83"/>
      <c r="L37" s="84"/>
      <c r="O37" s="62"/>
      <c r="P37" s="62"/>
      <c r="R37" s="97"/>
    </row>
    <row r="38" spans="1:18" x14ac:dyDescent="0.25">
      <c r="B38" s="68"/>
      <c r="C38" s="83"/>
      <c r="D38" s="36"/>
      <c r="E38" s="36"/>
      <c r="F38" s="36"/>
      <c r="G38" s="36"/>
      <c r="H38" s="36"/>
      <c r="I38" s="36"/>
      <c r="J38" s="36"/>
      <c r="K38" s="36"/>
      <c r="L38" s="84"/>
      <c r="M38" s="62"/>
    </row>
    <row r="39" spans="1:18" s="207" customFormat="1" x14ac:dyDescent="0.25">
      <c r="A39" s="129"/>
      <c r="B39" s="421" t="str">
        <f>IF(Intro!$G$21="English",O39,P39)</f>
        <v>Ces numéros de classement tarifaire peuvent inclure des produits autres que les marchandises, et les marchandises peuvent également relever d'autres numéros de classement tarifaire.</v>
      </c>
      <c r="C39" s="422"/>
      <c r="D39" s="422"/>
      <c r="E39" s="422"/>
      <c r="F39" s="422"/>
      <c r="G39" s="422"/>
      <c r="H39" s="422"/>
      <c r="I39" s="422"/>
      <c r="J39" s="422"/>
      <c r="K39" s="422"/>
      <c r="L39" s="450"/>
      <c r="O39" s="62" t="s">
        <v>337</v>
      </c>
      <c r="P39" s="62" t="s">
        <v>338</v>
      </c>
    </row>
    <row r="40" spans="1:18" s="30" customFormat="1" x14ac:dyDescent="0.25">
      <c r="A40" s="96"/>
      <c r="B40" s="98"/>
      <c r="C40" s="99"/>
      <c r="D40" s="99"/>
      <c r="E40" s="99"/>
      <c r="F40" s="99"/>
      <c r="G40" s="99"/>
      <c r="H40" s="99"/>
      <c r="I40" s="99"/>
      <c r="J40" s="99"/>
      <c r="K40" s="99"/>
      <c r="L40" s="100"/>
      <c r="O40" s="62"/>
      <c r="P40" s="62"/>
      <c r="R40" s="97"/>
    </row>
    <row r="41" spans="1:18" s="6" customFormat="1" x14ac:dyDescent="0.25">
      <c r="A41" s="4"/>
      <c r="B41" s="15"/>
      <c r="C41" s="15"/>
      <c r="D41" s="15"/>
      <c r="E41" s="3"/>
      <c r="F41" s="3"/>
      <c r="G41" s="3"/>
      <c r="H41" s="3"/>
      <c r="I41" s="3"/>
      <c r="J41" s="3"/>
      <c r="K41" s="3"/>
      <c r="L41" s="3"/>
      <c r="O41" s="16"/>
      <c r="P41" s="26"/>
      <c r="R41" s="21"/>
    </row>
    <row r="42" spans="1:18" s="2" customFormat="1" x14ac:dyDescent="0.25">
      <c r="A42" s="4"/>
      <c r="B42" s="415" t="str">
        <f>IF(Intro!$G$21="English",O42,P42)</f>
        <v>GLOSSAIRE</v>
      </c>
      <c r="C42" s="416"/>
      <c r="D42" s="416" t="s">
        <v>145</v>
      </c>
      <c r="E42" s="416" t="s">
        <v>146</v>
      </c>
      <c r="F42" s="416" t="s">
        <v>146</v>
      </c>
      <c r="G42" s="416" t="s">
        <v>146</v>
      </c>
      <c r="H42" s="416" t="s">
        <v>146</v>
      </c>
      <c r="I42" s="416" t="s">
        <v>146</v>
      </c>
      <c r="J42" s="416" t="s">
        <v>146</v>
      </c>
      <c r="K42" s="416" t="s">
        <v>146</v>
      </c>
      <c r="L42" s="417" t="s">
        <v>146</v>
      </c>
      <c r="M42" s="6"/>
      <c r="N42" s="5"/>
      <c r="O42" s="67" t="s">
        <v>218</v>
      </c>
      <c r="P42" s="67" t="s">
        <v>145</v>
      </c>
    </row>
    <row r="43" spans="1:18" s="2" customFormat="1" x14ac:dyDescent="0.25">
      <c r="A43" s="4"/>
      <c r="B43" s="471" t="str">
        <f>IF(Intro!$G$21="English",O43,P43)</f>
        <v>Coûts de livraison</v>
      </c>
      <c r="C43" s="472"/>
      <c r="D43" s="475" t="str">
        <f>IF(Intro!$G$21="English",O44,P44)</f>
        <v xml:space="preserve">Les coûts de fret, manutention et assurance à votre entrepôt canadien et, le cas échéant, tous les frais d’importation, comme les droits de douane et autres (y compris les droits antidumping et compensateurs), les frais de courtage et les suppléments. </v>
      </c>
      <c r="E43" s="475"/>
      <c r="F43" s="475"/>
      <c r="G43" s="475"/>
      <c r="H43" s="475"/>
      <c r="I43" s="475"/>
      <c r="J43" s="475"/>
      <c r="K43" s="475"/>
      <c r="L43" s="476"/>
      <c r="M43" s="6"/>
      <c r="N43" s="5"/>
      <c r="O43" s="62" t="s">
        <v>315</v>
      </c>
      <c r="P43" s="62" t="s">
        <v>316</v>
      </c>
    </row>
    <row r="44" spans="1:18" s="2" customFormat="1" x14ac:dyDescent="0.25">
      <c r="A44" s="4"/>
      <c r="B44" s="471"/>
      <c r="C44" s="472"/>
      <c r="D44" s="475"/>
      <c r="E44" s="475"/>
      <c r="F44" s="475"/>
      <c r="G44" s="475"/>
      <c r="H44" s="475"/>
      <c r="I44" s="475"/>
      <c r="J44" s="475"/>
      <c r="K44" s="475"/>
      <c r="L44" s="476"/>
      <c r="M44" s="6"/>
      <c r="N44" s="5"/>
      <c r="O44" s="62" t="s">
        <v>318</v>
      </c>
      <c r="P44" s="9" t="s">
        <v>319</v>
      </c>
    </row>
    <row r="45" spans="1:18" s="2" customFormat="1" x14ac:dyDescent="0.25">
      <c r="A45" s="4"/>
      <c r="B45" s="473"/>
      <c r="C45" s="474"/>
      <c r="D45" s="477"/>
      <c r="E45" s="477"/>
      <c r="F45" s="477"/>
      <c r="G45" s="477"/>
      <c r="H45" s="477"/>
      <c r="I45" s="477"/>
      <c r="J45" s="477"/>
      <c r="K45" s="477"/>
      <c r="L45" s="478"/>
      <c r="M45" s="6"/>
      <c r="N45" s="5"/>
      <c r="O45" s="67"/>
      <c r="P45" s="67"/>
    </row>
    <row r="46" spans="1:18" s="30" customFormat="1" x14ac:dyDescent="0.25">
      <c r="A46" s="96"/>
      <c r="B46" s="471" t="str">
        <f>IF(Intro!$G$21="English",O46,P46)</f>
        <v>Valeur d’achat nette rendue (coût de revient)</v>
      </c>
      <c r="C46" s="472"/>
      <c r="D46" s="475" t="str">
        <f>IF(Intro!$G$21="English",O47,P47)</f>
        <v xml:space="preserve">La valeur de tous vos achats après déduction des escomptes au comptant, des remises sur quantité et des escomptes reportés, des rabais, des taxes, des ristournes et des primes, qu’ils soient indiqués ou non sur la facture. Veuillez inclure tous les coûts de livraison (fret, manutention et assurance) à votre entrepôt canadien et, le cas échéant, tous les frais d’importation, comme les droits de douane et autres (y compris les droits antidumping et compensateurs), les frais de courtage et les suppléments. </v>
      </c>
      <c r="E46" s="475"/>
      <c r="F46" s="475"/>
      <c r="G46" s="475"/>
      <c r="H46" s="475"/>
      <c r="I46" s="475"/>
      <c r="J46" s="475"/>
      <c r="K46" s="475"/>
      <c r="L46" s="476"/>
      <c r="O46" s="62" t="s">
        <v>141</v>
      </c>
      <c r="P46" s="62" t="s">
        <v>293</v>
      </c>
      <c r="Q46" s="62"/>
      <c r="R46" s="9"/>
    </row>
    <row r="47" spans="1:18" s="30" customFormat="1" x14ac:dyDescent="0.25">
      <c r="A47" s="96"/>
      <c r="B47" s="471"/>
      <c r="C47" s="472"/>
      <c r="D47" s="475"/>
      <c r="E47" s="475"/>
      <c r="F47" s="475"/>
      <c r="G47" s="475"/>
      <c r="H47" s="475"/>
      <c r="I47" s="475"/>
      <c r="J47" s="475"/>
      <c r="K47" s="475"/>
      <c r="L47" s="476"/>
      <c r="O47" s="62" t="s">
        <v>226</v>
      </c>
      <c r="P47" s="9" t="s">
        <v>227</v>
      </c>
      <c r="Q47" s="62"/>
      <c r="R47" s="9"/>
    </row>
    <row r="48" spans="1:18" s="30" customFormat="1" x14ac:dyDescent="0.25">
      <c r="A48" s="96"/>
      <c r="B48" s="471"/>
      <c r="C48" s="472"/>
      <c r="D48" s="475"/>
      <c r="E48" s="475"/>
      <c r="F48" s="475"/>
      <c r="G48" s="475"/>
      <c r="H48" s="475"/>
      <c r="I48" s="475"/>
      <c r="J48" s="475"/>
      <c r="K48" s="475"/>
      <c r="L48" s="476"/>
      <c r="O48" s="62"/>
      <c r="P48" s="9"/>
      <c r="Q48" s="62"/>
      <c r="R48" s="9"/>
    </row>
    <row r="49" spans="1:18" s="30" customFormat="1" x14ac:dyDescent="0.25">
      <c r="A49" s="96"/>
      <c r="B49" s="471"/>
      <c r="C49" s="472"/>
      <c r="D49" s="475"/>
      <c r="E49" s="475"/>
      <c r="F49" s="475"/>
      <c r="G49" s="475"/>
      <c r="H49" s="475"/>
      <c r="I49" s="475"/>
      <c r="J49" s="475"/>
      <c r="K49" s="475"/>
      <c r="L49" s="476"/>
      <c r="O49" s="62"/>
      <c r="P49" s="62"/>
      <c r="Q49" s="62"/>
      <c r="R49" s="9"/>
    </row>
    <row r="50" spans="1:18" s="30" customFormat="1" x14ac:dyDescent="0.25">
      <c r="A50" s="96"/>
      <c r="B50" s="471"/>
      <c r="C50" s="472"/>
      <c r="D50" s="475"/>
      <c r="E50" s="475"/>
      <c r="F50" s="475"/>
      <c r="G50" s="475"/>
      <c r="H50" s="475"/>
      <c r="I50" s="475"/>
      <c r="J50" s="475"/>
      <c r="K50" s="475"/>
      <c r="L50" s="476"/>
      <c r="O50" s="62"/>
      <c r="P50" s="62"/>
      <c r="Q50" s="62"/>
      <c r="R50" s="9"/>
    </row>
    <row r="51" spans="1:18" s="30" customFormat="1" x14ac:dyDescent="0.25">
      <c r="A51" s="96"/>
      <c r="B51" s="471" t="str">
        <f>IF(Intro!$G$21="English",O51,P51)</f>
        <v>Valeur de vente nette rendue</v>
      </c>
      <c r="C51" s="472"/>
      <c r="D51" s="475" t="str">
        <f>IF(Intro!$G$21="English",O52,P52)</f>
        <v>La valeur de vos ventes après déduction des escomptes au comptant, des remises sur quantité et des escomptes reportés, des rabais, des taxes, des ristournes et des primes, qu’ils soient indiqués ou non sur la facture. Incluez le coût de livraison.</v>
      </c>
      <c r="E51" s="475"/>
      <c r="F51" s="475"/>
      <c r="G51" s="475"/>
      <c r="H51" s="475"/>
      <c r="I51" s="475"/>
      <c r="J51" s="475"/>
      <c r="K51" s="475"/>
      <c r="L51" s="476"/>
      <c r="O51" s="62" t="s">
        <v>139</v>
      </c>
      <c r="P51" s="62" t="s">
        <v>140</v>
      </c>
      <c r="Q51" s="62"/>
      <c r="R51" s="9"/>
    </row>
    <row r="52" spans="1:18" s="30" customFormat="1" x14ac:dyDescent="0.25">
      <c r="A52" s="96"/>
      <c r="B52" s="471"/>
      <c r="C52" s="472"/>
      <c r="D52" s="475"/>
      <c r="E52" s="475"/>
      <c r="F52" s="475"/>
      <c r="G52" s="475"/>
      <c r="H52" s="475"/>
      <c r="I52" s="475"/>
      <c r="J52" s="475"/>
      <c r="K52" s="475"/>
      <c r="L52" s="476"/>
      <c r="O52" s="62" t="s">
        <v>317</v>
      </c>
      <c r="P52" s="9" t="s">
        <v>225</v>
      </c>
      <c r="Q52" s="62"/>
      <c r="R52" s="9"/>
    </row>
    <row r="53" spans="1:18" x14ac:dyDescent="0.25">
      <c r="B53" s="473"/>
      <c r="C53" s="474"/>
      <c r="D53" s="477"/>
      <c r="E53" s="477"/>
      <c r="F53" s="477"/>
      <c r="G53" s="477"/>
      <c r="H53" s="477"/>
      <c r="I53" s="477"/>
      <c r="J53" s="477"/>
      <c r="K53" s="477"/>
      <c r="L53" s="478"/>
    </row>
    <row r="54" spans="1:18" s="30" customFormat="1" x14ac:dyDescent="0.25">
      <c r="A54" s="96"/>
      <c r="B54" s="471" t="str">
        <f>IF(Intro!$G$21="English",O54,P54)</f>
        <v>Entreprises affiliées</v>
      </c>
      <c r="C54" s="472"/>
      <c r="D54" s="483" t="str">
        <f>IF(Intro!$G$21="English",O55,P55)</f>
        <v>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v>
      </c>
      <c r="E54" s="483"/>
      <c r="F54" s="483"/>
      <c r="G54" s="483"/>
      <c r="H54" s="483"/>
      <c r="I54" s="483"/>
      <c r="J54" s="483"/>
      <c r="K54" s="483"/>
      <c r="L54" s="484"/>
      <c r="O54" s="62" t="s">
        <v>250</v>
      </c>
      <c r="P54" s="62" t="s">
        <v>253</v>
      </c>
      <c r="Q54" s="62"/>
      <c r="R54" s="9"/>
    </row>
    <row r="55" spans="1:18" s="30" customFormat="1" x14ac:dyDescent="0.25">
      <c r="A55" s="96"/>
      <c r="B55" s="479"/>
      <c r="C55" s="480"/>
      <c r="D55" s="431"/>
      <c r="E55" s="431"/>
      <c r="F55" s="431"/>
      <c r="G55" s="431"/>
      <c r="H55" s="431"/>
      <c r="I55" s="431"/>
      <c r="J55" s="431"/>
      <c r="K55" s="431"/>
      <c r="L55" s="485"/>
      <c r="O55" s="62" t="s">
        <v>216</v>
      </c>
      <c r="P55" s="62" t="s">
        <v>217</v>
      </c>
      <c r="Q55" s="62"/>
      <c r="R55" s="9"/>
    </row>
    <row r="56" spans="1:18" s="30" customFormat="1" x14ac:dyDescent="0.25">
      <c r="A56" s="96"/>
      <c r="B56" s="471"/>
      <c r="C56" s="472"/>
      <c r="D56" s="483"/>
      <c r="E56" s="483"/>
      <c r="F56" s="483"/>
      <c r="G56" s="483"/>
      <c r="H56" s="483"/>
      <c r="I56" s="483"/>
      <c r="J56" s="483"/>
      <c r="K56" s="483"/>
      <c r="L56" s="484"/>
      <c r="O56" s="62"/>
      <c r="P56" s="62"/>
      <c r="Q56" s="62"/>
      <c r="R56" s="9"/>
    </row>
    <row r="57" spans="1:18" s="30" customFormat="1" x14ac:dyDescent="0.25">
      <c r="A57" s="96"/>
      <c r="B57" s="481"/>
      <c r="C57" s="482"/>
      <c r="D57" s="486"/>
      <c r="E57" s="486"/>
      <c r="F57" s="486"/>
      <c r="G57" s="486"/>
      <c r="H57" s="486"/>
      <c r="I57" s="486"/>
      <c r="J57" s="486"/>
      <c r="K57" s="486"/>
      <c r="L57" s="487"/>
      <c r="O57" s="62"/>
      <c r="P57" s="62"/>
      <c r="Q57" s="62"/>
      <c r="R57" s="9"/>
    </row>
  </sheetData>
  <sheetProtection algorithmName="SHA-512" hashValue="m3fejKp/XOlDPqli6ODJTp96uNbj6VTsb+SF77C4RNep0qrl9c/UUrM/MtBP34R/6rk2w9Ns/flg4/ZvSKOFnA==" saltValue="p2wNnlL9UThomSics2rHCQ==" spinCount="100000" sheet="1" objects="1" scenarios="1" selectLockedCells="1"/>
  <mergeCells count="28">
    <mergeCell ref="B24:L24"/>
    <mergeCell ref="B25:L25"/>
    <mergeCell ref="B8:L8"/>
    <mergeCell ref="B10:L10"/>
    <mergeCell ref="B12:L13"/>
    <mergeCell ref="B15:L16"/>
    <mergeCell ref="B19:L19"/>
    <mergeCell ref="B20:L20"/>
    <mergeCell ref="B21:L21"/>
    <mergeCell ref="B4:L4"/>
    <mergeCell ref="B5:L5"/>
    <mergeCell ref="B6:L6"/>
    <mergeCell ref="B22:L22"/>
    <mergeCell ref="B23:L23"/>
    <mergeCell ref="B54:C57"/>
    <mergeCell ref="D54:L57"/>
    <mergeCell ref="D32:J37"/>
    <mergeCell ref="B32:C37"/>
    <mergeCell ref="B51:C53"/>
    <mergeCell ref="D51:L53"/>
    <mergeCell ref="B42:L42"/>
    <mergeCell ref="B46:C50"/>
    <mergeCell ref="D46:L50"/>
    <mergeCell ref="B28:L28"/>
    <mergeCell ref="B30:L30"/>
    <mergeCell ref="B43:C45"/>
    <mergeCell ref="D43:L45"/>
    <mergeCell ref="B39:L39"/>
  </mergeCells>
  <printOptions horizontalCentered="1"/>
  <pageMargins left="0.25" right="0.25" top="0.75" bottom="0.75" header="0.3" footer="0.3"/>
  <pageSetup scale="63" fitToHeight="0" orientation="portrait" r:id="rId1"/>
  <headerFooter>
    <oddFooter>&amp;L&amp;A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7042-8826-4465-B516-7E367375E1BF}">
  <sheetPr codeName="Sheet5">
    <tabColor rgb="FF00B0F0"/>
    <pageSetUpPr fitToPage="1"/>
  </sheetPr>
  <dimension ref="A1:U409"/>
  <sheetViews>
    <sheetView showGridLines="0" zoomScaleNormal="100" zoomScaleSheetLayoutView="55" workbookViewId="0"/>
  </sheetViews>
  <sheetFormatPr defaultColWidth="9.42578125" defaultRowHeight="14.25" x14ac:dyDescent="0.25"/>
  <cols>
    <col min="1" max="1" width="1.5703125" style="8" customWidth="1"/>
    <col min="2" max="12" width="14.5703125" style="1" customWidth="1"/>
    <col min="13" max="13" width="14.5703125" style="9" customWidth="1"/>
    <col min="14" max="14" width="14.5703125" style="62" customWidth="1"/>
    <col min="15" max="16" width="14.5703125" style="62" hidden="1" customWidth="1"/>
    <col min="17" max="17" width="18.140625" style="62" customWidth="1"/>
    <col min="18" max="19" width="9.42578125" style="62" customWidth="1"/>
    <col min="20" max="16384" width="9.42578125" style="62"/>
  </cols>
  <sheetData>
    <row r="1" spans="1:21" x14ac:dyDescent="0.25">
      <c r="O1" s="62" t="s">
        <v>312</v>
      </c>
      <c r="P1" s="62" t="s">
        <v>312</v>
      </c>
      <c r="Q1" s="10"/>
    </row>
    <row r="2" spans="1:21" x14ac:dyDescent="0.25">
      <c r="B2" s="11" t="s">
        <v>44</v>
      </c>
      <c r="C2" s="11"/>
      <c r="O2" s="160" t="s">
        <v>68</v>
      </c>
      <c r="P2" s="160" t="s">
        <v>81</v>
      </c>
    </row>
    <row r="3" spans="1:21" x14ac:dyDescent="0.25">
      <c r="B3" s="13"/>
      <c r="C3" s="13"/>
      <c r="O3" s="12"/>
      <c r="P3" s="12"/>
    </row>
    <row r="4" spans="1:21" s="2" customFormat="1" x14ac:dyDescent="0.25">
      <c r="A4" s="4"/>
      <c r="B4" s="537" t="str">
        <f>Info!B4</f>
        <v>QUESTIONNAIRE À L'INTENTION DES IMPORTATEURS</v>
      </c>
      <c r="C4" s="537"/>
      <c r="D4" s="537"/>
      <c r="E4" s="537"/>
      <c r="F4" s="537"/>
      <c r="G4" s="537"/>
      <c r="H4" s="537"/>
      <c r="I4" s="537"/>
      <c r="J4" s="537"/>
      <c r="K4" s="537"/>
      <c r="L4" s="537"/>
      <c r="M4" s="5"/>
      <c r="N4" s="5"/>
      <c r="O4" s="14"/>
      <c r="P4" s="14"/>
    </row>
    <row r="5" spans="1:21" s="2" customFormat="1" x14ac:dyDescent="0.25">
      <c r="A5" s="4"/>
      <c r="B5" s="537" t="str">
        <f>Info!B5</f>
        <v>RR-2025-007</v>
      </c>
      <c r="C5" s="537"/>
      <c r="D5" s="537"/>
      <c r="E5" s="537"/>
      <c r="F5" s="537"/>
      <c r="G5" s="537"/>
      <c r="H5" s="537"/>
      <c r="I5" s="537"/>
      <c r="J5" s="537"/>
      <c r="K5" s="537"/>
      <c r="L5" s="537"/>
      <c r="M5" s="5"/>
      <c r="N5" s="5"/>
      <c r="O5" s="14"/>
      <c r="P5" s="14"/>
    </row>
    <row r="6" spans="1:21" s="6" customFormat="1" x14ac:dyDescent="0.25">
      <c r="A6" s="4"/>
      <c r="B6" s="537" t="str">
        <f>Info!B6</f>
        <v>TÔLES FORTES</v>
      </c>
      <c r="C6" s="537"/>
      <c r="D6" s="537"/>
      <c r="E6" s="537"/>
      <c r="F6" s="537"/>
      <c r="G6" s="537"/>
      <c r="H6" s="537"/>
      <c r="I6" s="537"/>
      <c r="J6" s="537"/>
      <c r="K6" s="537"/>
      <c r="L6" s="537"/>
      <c r="M6" s="21"/>
      <c r="N6" s="21"/>
      <c r="O6" s="16"/>
      <c r="P6" s="16"/>
    </row>
    <row r="7" spans="1:21" s="6" customFormat="1" x14ac:dyDescent="0.25">
      <c r="A7" s="4"/>
      <c r="B7" s="20"/>
      <c r="C7" s="20"/>
      <c r="D7" s="20"/>
      <c r="E7" s="20"/>
      <c r="F7" s="20"/>
      <c r="G7" s="20"/>
      <c r="H7" s="20"/>
      <c r="I7" s="20"/>
      <c r="J7" s="20"/>
      <c r="K7" s="20"/>
      <c r="L7" s="20"/>
      <c r="M7" s="21"/>
      <c r="N7" s="21"/>
      <c r="O7" s="22"/>
    </row>
    <row r="8" spans="1:21" s="6" customFormat="1" x14ac:dyDescent="0.25">
      <c r="A8" s="4"/>
      <c r="B8" s="538" t="str">
        <f>IF(Intro!$G$21="English",O8,P8)</f>
        <v>Les questions suivantes font référence aux marchandises comme définies dans la description du produit de l'onglet Intro.</v>
      </c>
      <c r="C8" s="538"/>
      <c r="D8" s="538"/>
      <c r="E8" s="538"/>
      <c r="F8" s="538"/>
      <c r="G8" s="538"/>
      <c r="H8" s="538"/>
      <c r="I8" s="538"/>
      <c r="J8" s="538"/>
      <c r="K8" s="538"/>
      <c r="L8" s="538"/>
      <c r="M8" s="21"/>
      <c r="N8" s="21"/>
      <c r="O8" s="16" t="s">
        <v>228</v>
      </c>
      <c r="P8" s="16" t="s">
        <v>229</v>
      </c>
    </row>
    <row r="9" spans="1:21" s="6" customFormat="1" x14ac:dyDescent="0.25">
      <c r="A9" s="4"/>
      <c r="B9" s="538" t="str">
        <f>IF(Intro!$G$21="English",O9,P9)</f>
        <v>Des informations sur le produit et un glossaire de termes sont disponibles dans l'onglet Info.</v>
      </c>
      <c r="C9" s="538"/>
      <c r="D9" s="538"/>
      <c r="E9" s="538"/>
      <c r="F9" s="538"/>
      <c r="G9" s="538"/>
      <c r="H9" s="538"/>
      <c r="I9" s="538"/>
      <c r="J9" s="538"/>
      <c r="K9" s="538"/>
      <c r="L9" s="538"/>
      <c r="M9" s="21"/>
      <c r="N9" s="21"/>
      <c r="O9" s="16" t="s">
        <v>91</v>
      </c>
      <c r="P9" s="6" t="s">
        <v>92</v>
      </c>
    </row>
    <row r="10" spans="1:21" s="6" customFormat="1" x14ac:dyDescent="0.25">
      <c r="A10" s="4"/>
      <c r="B10" s="538" t="str">
        <f>IF(Intro!$G$21="English",O10,P10)</f>
        <v>Utilisez l'onglet AddPub si vous avez besoin de plus d'espace.</v>
      </c>
      <c r="C10" s="538"/>
      <c r="D10" s="538"/>
      <c r="E10" s="538"/>
      <c r="F10" s="538"/>
      <c r="G10" s="538"/>
      <c r="H10" s="538"/>
      <c r="I10" s="538"/>
      <c r="J10" s="538"/>
      <c r="K10" s="538"/>
      <c r="L10" s="538"/>
      <c r="M10" s="21"/>
      <c r="N10" s="21"/>
      <c r="O10" s="16" t="s">
        <v>93</v>
      </c>
      <c r="P10" s="16" t="s">
        <v>94</v>
      </c>
    </row>
    <row r="11" spans="1:21" s="6" customFormat="1" x14ac:dyDescent="0.25">
      <c r="A11" s="4"/>
      <c r="B11" s="15"/>
      <c r="C11" s="15"/>
      <c r="D11" s="3"/>
      <c r="E11" s="3"/>
      <c r="F11" s="3"/>
      <c r="G11" s="3"/>
      <c r="H11" s="3"/>
      <c r="I11" s="3"/>
      <c r="J11" s="3"/>
      <c r="K11" s="3"/>
      <c r="L11" s="3"/>
      <c r="O11" s="16"/>
      <c r="P11" s="16"/>
    </row>
    <row r="12" spans="1:21" x14ac:dyDescent="0.25">
      <c r="B12" s="415" t="str">
        <f>IF(Intro!$G$21="English",O12,P12)</f>
        <v>INFORMATIONS GÉNÉRALES SUR L'ENTREPRISE</v>
      </c>
      <c r="C12" s="416"/>
      <c r="D12" s="416"/>
      <c r="E12" s="416"/>
      <c r="F12" s="416"/>
      <c r="G12" s="416"/>
      <c r="H12" s="416"/>
      <c r="I12" s="416"/>
      <c r="J12" s="416"/>
      <c r="K12" s="416"/>
      <c r="L12" s="417"/>
      <c r="M12" s="30"/>
      <c r="O12" s="67" t="s">
        <v>230</v>
      </c>
      <c r="P12" s="67" t="s">
        <v>231</v>
      </c>
    </row>
    <row r="13" spans="1:21" x14ac:dyDescent="0.25">
      <c r="B13" s="534" t="s">
        <v>12</v>
      </c>
      <c r="C13" s="535"/>
      <c r="D13" s="535"/>
      <c r="E13" s="535"/>
      <c r="F13" s="535"/>
      <c r="G13" s="535"/>
      <c r="H13" s="535"/>
      <c r="I13" s="535"/>
      <c r="J13" s="535"/>
      <c r="K13" s="535"/>
      <c r="L13" s="536"/>
      <c r="M13" s="62"/>
      <c r="O13" s="74" t="s">
        <v>117</v>
      </c>
      <c r="P13" s="74" t="s">
        <v>156</v>
      </c>
    </row>
    <row r="14" spans="1:21" s="30" customFormat="1" x14ac:dyDescent="0.25">
      <c r="A14" s="96"/>
      <c r="B14" s="127"/>
      <c r="C14" s="204"/>
      <c r="D14" s="204"/>
      <c r="E14" s="204"/>
      <c r="F14" s="204"/>
      <c r="G14" s="204"/>
      <c r="H14" s="204"/>
      <c r="I14" s="204"/>
      <c r="J14" s="204"/>
      <c r="K14" s="204"/>
      <c r="L14" s="124"/>
      <c r="Q14" s="62"/>
      <c r="R14" s="62"/>
      <c r="S14" s="62"/>
      <c r="T14" s="62"/>
      <c r="U14" s="62"/>
    </row>
    <row r="15" spans="1:21" s="30" customFormat="1" x14ac:dyDescent="0.25">
      <c r="A15" s="96"/>
      <c r="B15" s="522" t="str">
        <f>IF(Intro!$G$21="English",O15,P15)</f>
        <v>Sélectionnez l'activité principale de votre entreprise concernant les importations des marchandises entre le 1er janvier 2023 et le 31 mars 2026 (sélectionnez une seule réponse) :</v>
      </c>
      <c r="C15" s="523"/>
      <c r="D15" s="523"/>
      <c r="E15" s="523"/>
      <c r="F15" s="523"/>
      <c r="G15" s="523"/>
      <c r="H15" s="523"/>
      <c r="I15" s="523"/>
      <c r="J15" s="523"/>
      <c r="K15" s="523"/>
      <c r="L15" s="390"/>
      <c r="O15" s="30" t="str">
        <f>"Select your firm's primary activities with respect to the imports of the goods between January 1, "&amp;Variables!B6&amp;" and "&amp;Variables!B7&amp;", "&amp;Variables!B8&amp;" (select only one response):"</f>
        <v>Select your firm's primary activities with respect to the imports of the goods between January 1, 2023 and March 31, 2026 (select only one response):</v>
      </c>
      <c r="P15" s="30" t="str">
        <f>"Sélectionnez l'activité principale de votre entreprise concernant les importations des marchandises entre le 1er janvier "&amp;Variables!C6&amp;" et le "&amp;Variables!C7&amp;" "&amp;Variables!C8&amp;" (sélectionnez une seule réponse) :"</f>
        <v>Sélectionnez l'activité principale de votre entreprise concernant les importations des marchandises entre le 1er janvier 2023 et le 31 mars 2026 (sélectionnez une seule réponse) :</v>
      </c>
      <c r="Q15" s="62"/>
      <c r="R15" s="62"/>
      <c r="S15" s="62"/>
      <c r="T15" s="62"/>
      <c r="U15" s="62"/>
    </row>
    <row r="16" spans="1:21" s="30" customFormat="1" ht="14.1" customHeight="1" x14ac:dyDescent="0.25">
      <c r="A16" s="96"/>
      <c r="B16" s="70"/>
      <c r="C16" s="201"/>
      <c r="D16" s="201"/>
      <c r="E16" s="201"/>
      <c r="F16" s="201"/>
      <c r="G16" s="201"/>
      <c r="H16" s="201"/>
      <c r="I16" s="201"/>
      <c r="J16" s="201"/>
      <c r="K16" s="201"/>
      <c r="L16" s="202"/>
      <c r="P16" s="205"/>
      <c r="R16" s="62"/>
      <c r="S16" s="62"/>
      <c r="T16" s="62"/>
      <c r="U16" s="62"/>
    </row>
    <row r="17" spans="1:21" s="30" customFormat="1" ht="14.25" customHeight="1" x14ac:dyDescent="0.25">
      <c r="A17" s="96"/>
      <c r="B17" s="550" t="str">
        <f>IF(Intro!$G$21="English",O17,P17)</f>
        <v>Votre entreprise a vendu les marchandises, avec ou sans transformation ultérieure, à d'autres entreprises (c'est-à-dire votre entreprise est un centre de service/distributeur).</v>
      </c>
      <c r="C17" s="551"/>
      <c r="D17" s="551"/>
      <c r="E17" s="551"/>
      <c r="F17" s="551"/>
      <c r="G17" s="551"/>
      <c r="H17" s="551"/>
      <c r="I17" s="551"/>
      <c r="J17" s="552"/>
      <c r="K17" s="410"/>
      <c r="L17" s="202"/>
      <c r="O17" s="205" t="s">
        <v>422</v>
      </c>
      <c r="P17" s="205" t="s">
        <v>423</v>
      </c>
      <c r="R17" s="62"/>
      <c r="S17" s="62"/>
      <c r="T17" s="62"/>
      <c r="U17" s="62"/>
    </row>
    <row r="18" spans="1:21" s="30" customFormat="1" x14ac:dyDescent="0.25">
      <c r="A18" s="96"/>
      <c r="B18" s="553"/>
      <c r="C18" s="554"/>
      <c r="D18" s="554"/>
      <c r="E18" s="554"/>
      <c r="F18" s="554"/>
      <c r="G18" s="554"/>
      <c r="H18" s="554"/>
      <c r="I18" s="554"/>
      <c r="J18" s="555"/>
      <c r="K18" s="411"/>
      <c r="L18" s="203"/>
      <c r="O18" s="205"/>
      <c r="P18" s="205"/>
      <c r="R18" s="62"/>
      <c r="S18" s="62"/>
      <c r="T18" s="62"/>
      <c r="U18" s="62"/>
    </row>
    <row r="19" spans="1:21" s="30" customFormat="1" x14ac:dyDescent="0.25">
      <c r="A19" s="96"/>
      <c r="B19" s="530" t="str">
        <f>IF(Intro!$G$21="English",O19,P19)</f>
        <v>Votre entreprise a vendu les marchandises, sans modification, à d'autres entreprises (c'est-à-dire votre entreprise est un distributeur des marchandises).</v>
      </c>
      <c r="C19" s="531"/>
      <c r="D19" s="531"/>
      <c r="E19" s="531"/>
      <c r="F19" s="531"/>
      <c r="G19" s="531"/>
      <c r="H19" s="531"/>
      <c r="I19" s="531"/>
      <c r="J19" s="531"/>
      <c r="K19" s="151"/>
      <c r="L19" s="203"/>
      <c r="O19" s="205" t="s">
        <v>424</v>
      </c>
      <c r="P19" s="205" t="s">
        <v>429</v>
      </c>
      <c r="R19" s="62"/>
      <c r="S19" s="62"/>
      <c r="T19" s="62"/>
      <c r="U19" s="62"/>
    </row>
    <row r="20" spans="1:21" s="30" customFormat="1" ht="14.25" customHeight="1" x14ac:dyDescent="0.25">
      <c r="A20" s="96"/>
      <c r="B20" s="530" t="str">
        <f>IF(Intro!$G$21="English",O20,P20)</f>
        <v>Votre entreprise a vendu les marchandises à d'autres entreprises (c'est-à-dire votre entreprise est un courtier ou un négociant).</v>
      </c>
      <c r="C20" s="531"/>
      <c r="D20" s="531"/>
      <c r="E20" s="531"/>
      <c r="F20" s="531"/>
      <c r="G20" s="531"/>
      <c r="H20" s="531"/>
      <c r="I20" s="531"/>
      <c r="J20" s="531"/>
      <c r="K20" s="238"/>
      <c r="L20" s="203"/>
      <c r="O20" s="205" t="s">
        <v>438</v>
      </c>
      <c r="P20" s="205" t="s">
        <v>439</v>
      </c>
      <c r="R20" s="62"/>
      <c r="S20" s="62"/>
      <c r="T20" s="62"/>
      <c r="U20" s="62"/>
    </row>
    <row r="21" spans="1:21" ht="14.1" customHeight="1" x14ac:dyDescent="0.25">
      <c r="B21" s="524" t="str">
        <f>IF(Intro!$G$21="English",O21,P21)</f>
        <v>Votre entreprise a utilisé les marchandises dans la production d'un produit différent que vous avez ensuite vendu (c'est-à-dire votre entreprise est un utilisateur final des marchandises).</v>
      </c>
      <c r="C21" s="525"/>
      <c r="D21" s="525"/>
      <c r="E21" s="525"/>
      <c r="F21" s="525"/>
      <c r="G21" s="525"/>
      <c r="H21" s="525"/>
      <c r="I21" s="525"/>
      <c r="J21" s="526"/>
      <c r="K21" s="410"/>
      <c r="L21" s="202"/>
      <c r="M21" s="62"/>
      <c r="O21" s="205" t="s">
        <v>408</v>
      </c>
      <c r="P21" s="205" t="s">
        <v>406</v>
      </c>
    </row>
    <row r="22" spans="1:21" ht="14.1" customHeight="1" x14ac:dyDescent="0.25">
      <c r="B22" s="527"/>
      <c r="C22" s="528"/>
      <c r="D22" s="528"/>
      <c r="E22" s="528"/>
      <c r="F22" s="528"/>
      <c r="G22" s="528"/>
      <c r="H22" s="528"/>
      <c r="I22" s="528"/>
      <c r="J22" s="529"/>
      <c r="K22" s="411"/>
      <c r="L22" s="203"/>
      <c r="M22" s="62"/>
    </row>
    <row r="23" spans="1:21" ht="14.1" customHeight="1" x14ac:dyDescent="0.25">
      <c r="B23" s="530" t="str">
        <f>IF(Intro!$G$21="English",O23,P23)</f>
        <v>Votre entreprise a utilisé les marchandises à ses propres fins et les marchandises n'ont été vendues sous aucune forme (c'est-à-dire votre entreprise est un utilisateur final des marchandises).</v>
      </c>
      <c r="C23" s="531"/>
      <c r="D23" s="531"/>
      <c r="E23" s="531"/>
      <c r="F23" s="531"/>
      <c r="G23" s="531"/>
      <c r="H23" s="531"/>
      <c r="I23" s="531"/>
      <c r="J23" s="531"/>
      <c r="K23" s="410"/>
      <c r="L23" s="202"/>
      <c r="M23" s="62"/>
      <c r="O23" s="205" t="s">
        <v>409</v>
      </c>
      <c r="P23" s="205" t="s">
        <v>407</v>
      </c>
    </row>
    <row r="24" spans="1:21" ht="14.1" customHeight="1" x14ac:dyDescent="0.25">
      <c r="B24" s="530"/>
      <c r="C24" s="531"/>
      <c r="D24" s="531"/>
      <c r="E24" s="531"/>
      <c r="F24" s="531"/>
      <c r="G24" s="531"/>
      <c r="H24" s="531"/>
      <c r="I24" s="531"/>
      <c r="J24" s="531"/>
      <c r="K24" s="411"/>
      <c r="L24" s="202"/>
      <c r="M24" s="62"/>
      <c r="O24" s="205"/>
      <c r="P24" s="205"/>
    </row>
    <row r="25" spans="1:21" s="30" customFormat="1" x14ac:dyDescent="0.25">
      <c r="A25" s="96"/>
      <c r="B25" s="127"/>
      <c r="C25" s="204"/>
      <c r="D25" s="204"/>
      <c r="E25" s="204"/>
      <c r="F25" s="204"/>
      <c r="G25" s="204"/>
      <c r="H25" s="204"/>
      <c r="I25" s="204"/>
      <c r="J25" s="204"/>
      <c r="K25" s="204"/>
      <c r="L25" s="124"/>
      <c r="N25" s="62"/>
      <c r="T25" s="62"/>
      <c r="U25" s="62"/>
    </row>
    <row r="26" spans="1:21" x14ac:dyDescent="0.25">
      <c r="B26" s="503" t="s">
        <v>15</v>
      </c>
      <c r="C26" s="504"/>
      <c r="D26" s="504"/>
      <c r="E26" s="504"/>
      <c r="F26" s="504"/>
      <c r="G26" s="504"/>
      <c r="H26" s="504"/>
      <c r="I26" s="504"/>
      <c r="J26" s="504"/>
      <c r="K26" s="504"/>
      <c r="L26" s="505"/>
      <c r="M26" s="62"/>
    </row>
    <row r="27" spans="1:21" x14ac:dyDescent="0.25">
      <c r="B27" s="17"/>
      <c r="C27" s="28"/>
      <c r="D27" s="29"/>
      <c r="E27" s="29"/>
      <c r="F27" s="29"/>
      <c r="G27" s="29"/>
      <c r="H27" s="29"/>
      <c r="I27" s="29"/>
      <c r="J27" s="29"/>
      <c r="K27" s="29"/>
      <c r="L27" s="18"/>
      <c r="M27" s="62"/>
    </row>
    <row r="28" spans="1:21" x14ac:dyDescent="0.25">
      <c r="B28" s="387" t="str">
        <f>IF(Intro!$G$21="English",O28,P28)</f>
        <v>Donnez un bref historique de votre entreprise, en insistant plus particulièrement sur les activités entourant les marchandises.</v>
      </c>
      <c r="C28" s="388"/>
      <c r="D28" s="388"/>
      <c r="E28" s="388"/>
      <c r="F28" s="388"/>
      <c r="G28" s="388"/>
      <c r="H28" s="388"/>
      <c r="I28" s="388"/>
      <c r="J28" s="388"/>
      <c r="K28" s="388"/>
      <c r="L28" s="414"/>
      <c r="M28" s="62"/>
      <c r="O28" s="19" t="s">
        <v>52</v>
      </c>
      <c r="P28" s="62" t="s">
        <v>53</v>
      </c>
    </row>
    <row r="29" spans="1:21" s="30" customFormat="1" x14ac:dyDescent="0.25">
      <c r="A29" s="96"/>
      <c r="B29" s="127"/>
      <c r="C29" s="128"/>
      <c r="D29" s="128"/>
      <c r="E29" s="128"/>
      <c r="F29" s="128"/>
      <c r="G29" s="128"/>
      <c r="H29" s="128"/>
      <c r="I29" s="128"/>
      <c r="J29" s="128"/>
      <c r="K29" s="128"/>
      <c r="L29" s="124"/>
      <c r="O29" s="74"/>
      <c r="P29" s="74"/>
      <c r="Q29" s="74"/>
    </row>
    <row r="30" spans="1:21" s="10" customFormat="1" x14ac:dyDescent="0.25">
      <c r="A30" s="8"/>
      <c r="B30" s="500"/>
      <c r="C30" s="501"/>
      <c r="D30" s="501"/>
      <c r="E30" s="501"/>
      <c r="F30" s="501"/>
      <c r="G30" s="501"/>
      <c r="H30" s="501"/>
      <c r="I30" s="501"/>
      <c r="J30" s="501"/>
      <c r="K30" s="501"/>
      <c r="L30" s="502"/>
      <c r="M30" s="30"/>
    </row>
    <row r="31" spans="1:21" s="10" customFormat="1" x14ac:dyDescent="0.25">
      <c r="A31" s="8"/>
      <c r="B31" s="500"/>
      <c r="C31" s="501"/>
      <c r="D31" s="501"/>
      <c r="E31" s="501"/>
      <c r="F31" s="501"/>
      <c r="G31" s="501"/>
      <c r="H31" s="501"/>
      <c r="I31" s="501"/>
      <c r="J31" s="501"/>
      <c r="K31" s="501"/>
      <c r="L31" s="502"/>
      <c r="M31" s="30"/>
    </row>
    <row r="32" spans="1:21" s="10" customFormat="1" x14ac:dyDescent="0.25">
      <c r="A32" s="8"/>
      <c r="B32" s="500"/>
      <c r="C32" s="501"/>
      <c r="D32" s="501"/>
      <c r="E32" s="501"/>
      <c r="F32" s="501"/>
      <c r="G32" s="501"/>
      <c r="H32" s="501"/>
      <c r="I32" s="501"/>
      <c r="J32" s="501"/>
      <c r="K32" s="501"/>
      <c r="L32" s="502"/>
      <c r="M32" s="30"/>
    </row>
    <row r="33" spans="1:17" s="10" customFormat="1" x14ac:dyDescent="0.25">
      <c r="A33" s="8"/>
      <c r="B33" s="500"/>
      <c r="C33" s="501"/>
      <c r="D33" s="501"/>
      <c r="E33" s="501"/>
      <c r="F33" s="501"/>
      <c r="G33" s="501"/>
      <c r="H33" s="501"/>
      <c r="I33" s="501"/>
      <c r="J33" s="501"/>
      <c r="K33" s="501"/>
      <c r="L33" s="502"/>
      <c r="M33" s="30"/>
    </row>
    <row r="34" spans="1:17" s="10" customFormat="1" x14ac:dyDescent="0.25">
      <c r="A34" s="8"/>
      <c r="B34" s="500"/>
      <c r="C34" s="501"/>
      <c r="D34" s="501"/>
      <c r="E34" s="501"/>
      <c r="F34" s="501"/>
      <c r="G34" s="501"/>
      <c r="H34" s="501"/>
      <c r="I34" s="501"/>
      <c r="J34" s="501"/>
      <c r="K34" s="501"/>
      <c r="L34" s="502"/>
      <c r="M34" s="30"/>
    </row>
    <row r="35" spans="1:17" s="10" customFormat="1" x14ac:dyDescent="0.25">
      <c r="A35" s="8"/>
      <c r="B35" s="500"/>
      <c r="C35" s="501"/>
      <c r="D35" s="501"/>
      <c r="E35" s="501"/>
      <c r="F35" s="501"/>
      <c r="G35" s="501"/>
      <c r="H35" s="501"/>
      <c r="I35" s="501"/>
      <c r="J35" s="501"/>
      <c r="K35" s="501"/>
      <c r="L35" s="502"/>
      <c r="M35" s="30"/>
    </row>
    <row r="36" spans="1:17" s="10" customFormat="1" x14ac:dyDescent="0.25">
      <c r="A36" s="8"/>
      <c r="B36" s="500"/>
      <c r="C36" s="501"/>
      <c r="D36" s="501"/>
      <c r="E36" s="501"/>
      <c r="F36" s="501"/>
      <c r="G36" s="501"/>
      <c r="H36" s="501"/>
      <c r="I36" s="501"/>
      <c r="J36" s="501"/>
      <c r="K36" s="501"/>
      <c r="L36" s="502"/>
      <c r="M36" s="30"/>
    </row>
    <row r="37" spans="1:17" s="10" customFormat="1" x14ac:dyDescent="0.25">
      <c r="A37" s="8"/>
      <c r="B37" s="500"/>
      <c r="C37" s="501"/>
      <c r="D37" s="501"/>
      <c r="E37" s="501"/>
      <c r="F37" s="501"/>
      <c r="G37" s="501"/>
      <c r="H37" s="501"/>
      <c r="I37" s="501"/>
      <c r="J37" s="501"/>
      <c r="K37" s="501"/>
      <c r="L37" s="502"/>
      <c r="M37" s="30"/>
    </row>
    <row r="38" spans="1:17" s="30" customFormat="1" x14ac:dyDescent="0.25">
      <c r="A38" s="96"/>
      <c r="B38" s="98"/>
      <c r="C38" s="99"/>
      <c r="D38" s="99"/>
      <c r="E38" s="99"/>
      <c r="F38" s="99"/>
      <c r="G38" s="99"/>
      <c r="H38" s="99"/>
      <c r="I38" s="99"/>
      <c r="J38" s="99"/>
      <c r="K38" s="99"/>
      <c r="L38" s="100"/>
      <c r="O38" s="74"/>
      <c r="P38" s="74"/>
      <c r="Q38" s="74"/>
    </row>
    <row r="39" spans="1:17" s="10" customFormat="1" x14ac:dyDescent="0.25">
      <c r="A39" s="8"/>
      <c r="B39" s="503" t="s">
        <v>16</v>
      </c>
      <c r="C39" s="504"/>
      <c r="D39" s="504"/>
      <c r="E39" s="504"/>
      <c r="F39" s="504"/>
      <c r="G39" s="504"/>
      <c r="H39" s="504"/>
      <c r="I39" s="504"/>
      <c r="J39" s="504"/>
      <c r="K39" s="504"/>
      <c r="L39" s="505"/>
      <c r="M39" s="113"/>
    </row>
    <row r="40" spans="1:17" s="30" customFormat="1" x14ac:dyDescent="0.25">
      <c r="A40" s="96"/>
      <c r="B40" s="127"/>
      <c r="C40" s="128"/>
      <c r="D40" s="128"/>
      <c r="E40" s="128"/>
      <c r="F40" s="128"/>
      <c r="G40" s="128"/>
      <c r="H40" s="128"/>
      <c r="I40" s="128"/>
      <c r="J40" s="128"/>
      <c r="K40" s="128"/>
      <c r="L40" s="124"/>
      <c r="O40" s="74"/>
      <c r="P40" s="74"/>
      <c r="Q40" s="74"/>
    </row>
    <row r="41" spans="1:17" s="30" customFormat="1" x14ac:dyDescent="0.25">
      <c r="A41" s="96"/>
      <c r="B41" s="421" t="str">
        <f>IF(Intro!$G$21="English",O41,P41)</f>
        <v>Dressez la liste des dénominations et adresses de toutes les entreprises canadiennes ou étrangères auxquelles votre entreprise est reliée (voir définition dans l'onglet Info) et qui participent à la production, à l’exportation, à l’importation, à la vente, à l’achat de marchandises ou à l’approvisionnement de matières premières pour la production des marchandises. Pour chaque entreprise, veuillez indiquer le type d’affiliation et son rôle dans l'industrie.</v>
      </c>
      <c r="C41" s="422"/>
      <c r="D41" s="422"/>
      <c r="E41" s="422"/>
      <c r="F41" s="422"/>
      <c r="G41" s="422"/>
      <c r="H41" s="422"/>
      <c r="I41" s="422"/>
      <c r="J41" s="422"/>
      <c r="K41" s="422"/>
      <c r="L41" s="450"/>
      <c r="O41" s="62" t="s">
        <v>252</v>
      </c>
      <c r="P41" s="62" t="s">
        <v>251</v>
      </c>
      <c r="Q41" s="74"/>
    </row>
    <row r="42" spans="1:17" s="30" customFormat="1" x14ac:dyDescent="0.25">
      <c r="A42" s="96"/>
      <c r="B42" s="421"/>
      <c r="C42" s="422"/>
      <c r="D42" s="422"/>
      <c r="E42" s="422"/>
      <c r="F42" s="422"/>
      <c r="G42" s="422"/>
      <c r="H42" s="422"/>
      <c r="I42" s="422"/>
      <c r="J42" s="422"/>
      <c r="K42" s="422"/>
      <c r="L42" s="450"/>
      <c r="O42" s="74"/>
      <c r="P42" s="74"/>
      <c r="Q42" s="74"/>
    </row>
    <row r="43" spans="1:17" s="30" customFormat="1" x14ac:dyDescent="0.25">
      <c r="A43" s="96"/>
      <c r="B43" s="421"/>
      <c r="C43" s="422"/>
      <c r="D43" s="422"/>
      <c r="E43" s="422"/>
      <c r="F43" s="422"/>
      <c r="G43" s="422"/>
      <c r="H43" s="422"/>
      <c r="I43" s="422"/>
      <c r="J43" s="422"/>
      <c r="K43" s="422"/>
      <c r="L43" s="450"/>
      <c r="O43" s="74"/>
      <c r="P43" s="74"/>
      <c r="Q43" s="74"/>
    </row>
    <row r="44" spans="1:17" s="30" customFormat="1" x14ac:dyDescent="0.25">
      <c r="A44" s="96"/>
      <c r="B44" s="127"/>
      <c r="C44" s="128"/>
      <c r="D44" s="128"/>
      <c r="E44" s="128"/>
      <c r="F44" s="128"/>
      <c r="G44" s="128"/>
      <c r="H44" s="128"/>
      <c r="I44" s="128"/>
      <c r="J44" s="128"/>
      <c r="K44" s="128"/>
      <c r="L44" s="124"/>
      <c r="O44" s="74"/>
      <c r="P44" s="74"/>
      <c r="Q44" s="74"/>
    </row>
    <row r="45" spans="1:17" x14ac:dyDescent="0.25">
      <c r="B45" s="71"/>
      <c r="C45" s="488" t="str">
        <f>IF(Intro!$G$21="English",O47,P47)</f>
        <v xml:space="preserve">Dénomination sociale de l'entreprise </v>
      </c>
      <c r="D45" s="490"/>
      <c r="E45" s="488" t="str">
        <f>IF(Intro!$G$21="English",O49,P49)</f>
        <v>Adresse de l'entreprise</v>
      </c>
      <c r="F45" s="490"/>
      <c r="G45" s="488" t="str">
        <f>IF(Intro!$G$21="English",O51,P51)</f>
        <v>Type d'affiliation</v>
      </c>
      <c r="H45" s="489"/>
      <c r="I45" s="490"/>
      <c r="J45" s="488" t="str">
        <f>IF(Intro!$G$21="English",O53,P53)</f>
        <v>Rôle dans l'industrie</v>
      </c>
      <c r="K45" s="489"/>
      <c r="L45" s="532"/>
      <c r="M45" s="62"/>
      <c r="O45" s="19"/>
    </row>
    <row r="46" spans="1:17" x14ac:dyDescent="0.25">
      <c r="B46" s="71"/>
      <c r="C46" s="494"/>
      <c r="D46" s="496"/>
      <c r="E46" s="494"/>
      <c r="F46" s="496"/>
      <c r="G46" s="494"/>
      <c r="H46" s="495"/>
      <c r="I46" s="496"/>
      <c r="J46" s="494"/>
      <c r="K46" s="495"/>
      <c r="L46" s="533"/>
      <c r="M46" s="62"/>
      <c r="O46" s="19"/>
    </row>
    <row r="47" spans="1:17" x14ac:dyDescent="0.25">
      <c r="B47" s="508">
        <v>1</v>
      </c>
      <c r="C47" s="371"/>
      <c r="D47" s="506"/>
      <c r="E47" s="371"/>
      <c r="F47" s="506"/>
      <c r="G47" s="371"/>
      <c r="H47" s="372"/>
      <c r="I47" s="506"/>
      <c r="J47" s="371"/>
      <c r="K47" s="372"/>
      <c r="L47" s="373"/>
      <c r="M47" s="62"/>
      <c r="O47" s="62" t="s">
        <v>1</v>
      </c>
      <c r="P47" s="62" t="s">
        <v>13</v>
      </c>
    </row>
    <row r="48" spans="1:17" x14ac:dyDescent="0.25">
      <c r="B48" s="509"/>
      <c r="C48" s="374"/>
      <c r="D48" s="507"/>
      <c r="E48" s="374"/>
      <c r="F48" s="507"/>
      <c r="G48" s="374"/>
      <c r="H48" s="375"/>
      <c r="I48" s="507"/>
      <c r="J48" s="374"/>
      <c r="K48" s="375"/>
      <c r="L48" s="376"/>
      <c r="M48" s="62"/>
    </row>
    <row r="49" spans="1:17" x14ac:dyDescent="0.25">
      <c r="B49" s="508">
        <v>2</v>
      </c>
      <c r="C49" s="371"/>
      <c r="D49" s="506"/>
      <c r="E49" s="371"/>
      <c r="F49" s="506"/>
      <c r="G49" s="371"/>
      <c r="H49" s="372"/>
      <c r="I49" s="506"/>
      <c r="J49" s="371"/>
      <c r="K49" s="372"/>
      <c r="L49" s="373"/>
      <c r="M49" s="62"/>
      <c r="O49" s="62" t="s">
        <v>2</v>
      </c>
      <c r="P49" s="62" t="s">
        <v>3</v>
      </c>
    </row>
    <row r="50" spans="1:17" x14ac:dyDescent="0.25">
      <c r="B50" s="509"/>
      <c r="C50" s="374"/>
      <c r="D50" s="507"/>
      <c r="E50" s="374"/>
      <c r="F50" s="507"/>
      <c r="G50" s="374"/>
      <c r="H50" s="375"/>
      <c r="I50" s="507"/>
      <c r="J50" s="374"/>
      <c r="K50" s="375"/>
      <c r="L50" s="376"/>
      <c r="M50" s="62"/>
    </row>
    <row r="51" spans="1:17" x14ac:dyDescent="0.25">
      <c r="B51" s="508">
        <v>3</v>
      </c>
      <c r="C51" s="371"/>
      <c r="D51" s="506"/>
      <c r="E51" s="371"/>
      <c r="F51" s="506"/>
      <c r="G51" s="371"/>
      <c r="H51" s="372"/>
      <c r="I51" s="506"/>
      <c r="J51" s="371"/>
      <c r="K51" s="372"/>
      <c r="L51" s="373"/>
      <c r="M51" s="62"/>
      <c r="O51" s="62" t="s">
        <v>152</v>
      </c>
      <c r="P51" s="62" t="s">
        <v>300</v>
      </c>
    </row>
    <row r="52" spans="1:17" x14ac:dyDescent="0.25">
      <c r="B52" s="509"/>
      <c r="C52" s="374"/>
      <c r="D52" s="507"/>
      <c r="E52" s="374"/>
      <c r="F52" s="507"/>
      <c r="G52" s="374"/>
      <c r="H52" s="375"/>
      <c r="I52" s="507"/>
      <c r="J52" s="374"/>
      <c r="K52" s="375"/>
      <c r="L52" s="376"/>
      <c r="M52" s="62"/>
    </row>
    <row r="53" spans="1:17" x14ac:dyDescent="0.25">
      <c r="B53" s="508">
        <v>4</v>
      </c>
      <c r="C53" s="371"/>
      <c r="D53" s="506"/>
      <c r="E53" s="371"/>
      <c r="F53" s="506"/>
      <c r="G53" s="371"/>
      <c r="H53" s="372"/>
      <c r="I53" s="506"/>
      <c r="J53" s="371"/>
      <c r="K53" s="372"/>
      <c r="L53" s="373"/>
      <c r="M53" s="62"/>
      <c r="O53" s="62" t="s">
        <v>14</v>
      </c>
      <c r="P53" s="62" t="s">
        <v>42</v>
      </c>
    </row>
    <row r="54" spans="1:17" x14ac:dyDescent="0.25">
      <c r="B54" s="509"/>
      <c r="C54" s="374"/>
      <c r="D54" s="507"/>
      <c r="E54" s="374"/>
      <c r="F54" s="507"/>
      <c r="G54" s="374"/>
      <c r="H54" s="375"/>
      <c r="I54" s="507"/>
      <c r="J54" s="374"/>
      <c r="K54" s="375"/>
      <c r="L54" s="376"/>
      <c r="M54" s="62"/>
    </row>
    <row r="55" spans="1:17" s="30" customFormat="1" x14ac:dyDescent="0.25">
      <c r="A55" s="8"/>
      <c r="B55" s="508">
        <v>5</v>
      </c>
      <c r="C55" s="371"/>
      <c r="D55" s="506"/>
      <c r="E55" s="371"/>
      <c r="F55" s="506"/>
      <c r="G55" s="371"/>
      <c r="H55" s="372"/>
      <c r="I55" s="506"/>
      <c r="J55" s="371"/>
      <c r="K55" s="372"/>
      <c r="L55" s="373"/>
      <c r="O55" s="74"/>
      <c r="P55" s="74"/>
      <c r="Q55" s="74"/>
    </row>
    <row r="56" spans="1:17" s="30" customFormat="1" x14ac:dyDescent="0.25">
      <c r="A56" s="8"/>
      <c r="B56" s="509"/>
      <c r="C56" s="374"/>
      <c r="D56" s="507"/>
      <c r="E56" s="374"/>
      <c r="F56" s="507"/>
      <c r="G56" s="374"/>
      <c r="H56" s="375"/>
      <c r="I56" s="507"/>
      <c r="J56" s="374"/>
      <c r="K56" s="375"/>
      <c r="L56" s="376"/>
      <c r="O56" s="74"/>
      <c r="P56" s="74"/>
      <c r="Q56" s="74"/>
    </row>
    <row r="57" spans="1:17" s="30" customFormat="1" x14ac:dyDescent="0.25">
      <c r="A57" s="8"/>
      <c r="B57" s="508">
        <v>6</v>
      </c>
      <c r="C57" s="371"/>
      <c r="D57" s="506"/>
      <c r="E57" s="371"/>
      <c r="F57" s="506"/>
      <c r="G57" s="371"/>
      <c r="H57" s="372"/>
      <c r="I57" s="506"/>
      <c r="J57" s="371"/>
      <c r="K57" s="372"/>
      <c r="L57" s="373"/>
      <c r="O57" s="74"/>
      <c r="P57" s="74"/>
      <c r="Q57" s="74"/>
    </row>
    <row r="58" spans="1:17" s="30" customFormat="1" x14ac:dyDescent="0.25">
      <c r="A58" s="8"/>
      <c r="B58" s="509"/>
      <c r="C58" s="374"/>
      <c r="D58" s="507"/>
      <c r="E58" s="374"/>
      <c r="F58" s="507"/>
      <c r="G58" s="374"/>
      <c r="H58" s="375"/>
      <c r="I58" s="507"/>
      <c r="J58" s="374"/>
      <c r="K58" s="375"/>
      <c r="L58" s="376"/>
      <c r="O58" s="74"/>
      <c r="P58" s="74"/>
      <c r="Q58" s="74"/>
    </row>
    <row r="59" spans="1:17" s="30" customFormat="1" x14ac:dyDescent="0.25">
      <c r="A59" s="8"/>
      <c r="B59" s="508">
        <v>7</v>
      </c>
      <c r="C59" s="371"/>
      <c r="D59" s="506"/>
      <c r="E59" s="371"/>
      <c r="F59" s="506"/>
      <c r="G59" s="371"/>
      <c r="H59" s="372"/>
      <c r="I59" s="506"/>
      <c r="J59" s="371"/>
      <c r="K59" s="372"/>
      <c r="L59" s="373"/>
      <c r="O59" s="74"/>
      <c r="P59" s="74"/>
      <c r="Q59" s="74"/>
    </row>
    <row r="60" spans="1:17" s="30" customFormat="1" x14ac:dyDescent="0.25">
      <c r="A60" s="8"/>
      <c r="B60" s="509"/>
      <c r="C60" s="374"/>
      <c r="D60" s="507"/>
      <c r="E60" s="374"/>
      <c r="F60" s="507"/>
      <c r="G60" s="374"/>
      <c r="H60" s="375"/>
      <c r="I60" s="507"/>
      <c r="J60" s="374"/>
      <c r="K60" s="375"/>
      <c r="L60" s="376"/>
      <c r="O60" s="74"/>
      <c r="P60" s="74"/>
      <c r="Q60" s="74"/>
    </row>
    <row r="61" spans="1:17" s="30" customFormat="1" x14ac:dyDescent="0.25">
      <c r="A61" s="8"/>
      <c r="B61" s="508">
        <v>8</v>
      </c>
      <c r="C61" s="371"/>
      <c r="D61" s="506"/>
      <c r="E61" s="371"/>
      <c r="F61" s="506"/>
      <c r="G61" s="371"/>
      <c r="H61" s="372"/>
      <c r="I61" s="506"/>
      <c r="J61" s="371"/>
      <c r="K61" s="372"/>
      <c r="L61" s="373"/>
      <c r="O61" s="74"/>
      <c r="P61" s="74"/>
      <c r="Q61" s="74"/>
    </row>
    <row r="62" spans="1:17" s="30" customFormat="1" x14ac:dyDescent="0.25">
      <c r="A62" s="8"/>
      <c r="B62" s="509"/>
      <c r="C62" s="374"/>
      <c r="D62" s="507"/>
      <c r="E62" s="374"/>
      <c r="F62" s="507"/>
      <c r="G62" s="374"/>
      <c r="H62" s="375"/>
      <c r="I62" s="507"/>
      <c r="J62" s="374"/>
      <c r="K62" s="375"/>
      <c r="L62" s="376"/>
      <c r="O62" s="74"/>
      <c r="P62" s="74"/>
      <c r="Q62" s="74"/>
    </row>
    <row r="63" spans="1:17" s="30" customFormat="1" x14ac:dyDescent="0.25">
      <c r="A63" s="8"/>
      <c r="B63" s="508">
        <v>9</v>
      </c>
      <c r="C63" s="371"/>
      <c r="D63" s="506"/>
      <c r="E63" s="371"/>
      <c r="F63" s="506"/>
      <c r="G63" s="371"/>
      <c r="H63" s="372"/>
      <c r="I63" s="506"/>
      <c r="J63" s="371"/>
      <c r="K63" s="372"/>
      <c r="L63" s="373"/>
      <c r="O63" s="74"/>
      <c r="P63" s="74"/>
      <c r="Q63" s="74"/>
    </row>
    <row r="64" spans="1:17" s="30" customFormat="1" x14ac:dyDescent="0.25">
      <c r="A64" s="8"/>
      <c r="B64" s="509"/>
      <c r="C64" s="374"/>
      <c r="D64" s="507"/>
      <c r="E64" s="374"/>
      <c r="F64" s="507"/>
      <c r="G64" s="374"/>
      <c r="H64" s="375"/>
      <c r="I64" s="507"/>
      <c r="J64" s="374"/>
      <c r="K64" s="375"/>
      <c r="L64" s="376"/>
      <c r="O64" s="74"/>
      <c r="P64" s="74"/>
      <c r="Q64" s="74"/>
    </row>
    <row r="65" spans="1:17" s="30" customFormat="1" x14ac:dyDescent="0.25">
      <c r="A65" s="8"/>
      <c r="B65" s="508">
        <v>10</v>
      </c>
      <c r="C65" s="371"/>
      <c r="D65" s="506"/>
      <c r="E65" s="371"/>
      <c r="F65" s="506"/>
      <c r="G65" s="371"/>
      <c r="H65" s="372"/>
      <c r="I65" s="506"/>
      <c r="J65" s="371"/>
      <c r="K65" s="372"/>
      <c r="L65" s="373"/>
      <c r="O65" s="74"/>
      <c r="P65" s="74"/>
      <c r="Q65" s="74"/>
    </row>
    <row r="66" spans="1:17" s="30" customFormat="1" x14ac:dyDescent="0.25">
      <c r="A66" s="8"/>
      <c r="B66" s="509"/>
      <c r="C66" s="374"/>
      <c r="D66" s="507"/>
      <c r="E66" s="374"/>
      <c r="F66" s="507"/>
      <c r="G66" s="374"/>
      <c r="H66" s="375"/>
      <c r="I66" s="507"/>
      <c r="J66" s="374"/>
      <c r="K66" s="375"/>
      <c r="L66" s="376"/>
      <c r="O66" s="74"/>
      <c r="P66" s="74"/>
      <c r="Q66" s="74"/>
    </row>
    <row r="67" spans="1:17" s="30" customFormat="1" x14ac:dyDescent="0.25">
      <c r="A67" s="96"/>
      <c r="B67" s="98"/>
      <c r="C67" s="99"/>
      <c r="D67" s="99"/>
      <c r="E67" s="99"/>
      <c r="F67" s="99"/>
      <c r="G67" s="99"/>
      <c r="H67" s="99"/>
      <c r="I67" s="99"/>
      <c r="J67" s="99"/>
      <c r="K67" s="99"/>
      <c r="L67" s="100"/>
      <c r="O67" s="74"/>
      <c r="P67" s="74"/>
      <c r="Q67" s="74"/>
    </row>
    <row r="68" spans="1:17" s="10" customFormat="1" x14ac:dyDescent="0.25">
      <c r="A68" s="7"/>
      <c r="B68" s="503" t="s">
        <v>17</v>
      </c>
      <c r="C68" s="504"/>
      <c r="D68" s="504"/>
      <c r="E68" s="504"/>
      <c r="F68" s="504"/>
      <c r="G68" s="504"/>
      <c r="H68" s="504"/>
      <c r="I68" s="504"/>
      <c r="J68" s="504"/>
      <c r="K68" s="504"/>
      <c r="L68" s="505"/>
      <c r="M68" s="113"/>
    </row>
    <row r="69" spans="1:17" s="30" customFormat="1" x14ac:dyDescent="0.25">
      <c r="A69" s="96"/>
      <c r="B69" s="127"/>
      <c r="C69" s="128"/>
      <c r="D69" s="128"/>
      <c r="E69" s="128"/>
      <c r="F69" s="128"/>
      <c r="G69" s="128"/>
      <c r="H69" s="128"/>
      <c r="I69" s="128"/>
      <c r="J69" s="128"/>
      <c r="K69" s="128"/>
      <c r="L69" s="124"/>
      <c r="O69" s="74"/>
      <c r="P69" s="74"/>
      <c r="Q69" s="74"/>
    </row>
    <row r="70" spans="1:17" s="30" customFormat="1" x14ac:dyDescent="0.25">
      <c r="A70" s="96" t="s">
        <v>167</v>
      </c>
      <c r="B70" s="387" t="str">
        <f>IF(Intro!$G$21="English",O70,P70)</f>
        <v>Fournissez des détails sur tout changement dans la propriété majoritaire de votre entreprise depuis le 1er janvier 2023.</v>
      </c>
      <c r="C70" s="388"/>
      <c r="D70" s="388"/>
      <c r="E70" s="388"/>
      <c r="F70" s="388"/>
      <c r="G70" s="388"/>
      <c r="H70" s="388"/>
      <c r="I70" s="388"/>
      <c r="J70" s="388"/>
      <c r="K70" s="388"/>
      <c r="L70" s="414"/>
      <c r="O70" s="74" t="str">
        <f>"Provide details of any change of majority ownership of your firm since January 1, "&amp;Variables!B6&amp;"."</f>
        <v>Provide details of any change of majority ownership of your firm since January 1, 2023.</v>
      </c>
      <c r="P70" s="74" t="str">
        <f>"Fournissez des détails sur tout changement dans la propriété majoritaire de votre entreprise depuis le 1er janvier "&amp;Variables!B6&amp;"."</f>
        <v>Fournissez des détails sur tout changement dans la propriété majoritaire de votre entreprise depuis le 1er janvier 2023.</v>
      </c>
      <c r="Q70" s="74"/>
    </row>
    <row r="71" spans="1:17" s="30" customFormat="1" x14ac:dyDescent="0.25">
      <c r="A71" s="96"/>
      <c r="B71" s="127"/>
      <c r="C71" s="128"/>
      <c r="D71" s="128"/>
      <c r="E71" s="128"/>
      <c r="F71" s="128"/>
      <c r="G71" s="128"/>
      <c r="H71" s="128"/>
      <c r="I71" s="128"/>
      <c r="J71" s="128"/>
      <c r="K71" s="128"/>
      <c r="L71" s="124"/>
      <c r="O71" s="74"/>
      <c r="P71" s="74"/>
      <c r="Q71" s="74"/>
    </row>
    <row r="72" spans="1:17" s="10" customFormat="1" x14ac:dyDescent="0.25">
      <c r="A72" s="8"/>
      <c r="B72" s="500"/>
      <c r="C72" s="501"/>
      <c r="D72" s="501"/>
      <c r="E72" s="501"/>
      <c r="F72" s="501"/>
      <c r="G72" s="501"/>
      <c r="H72" s="501"/>
      <c r="I72" s="501"/>
      <c r="J72" s="501"/>
      <c r="K72" s="501"/>
      <c r="L72" s="502"/>
      <c r="M72" s="30"/>
    </row>
    <row r="73" spans="1:17" s="10" customFormat="1" x14ac:dyDescent="0.25">
      <c r="A73" s="8"/>
      <c r="B73" s="500"/>
      <c r="C73" s="501"/>
      <c r="D73" s="501"/>
      <c r="E73" s="501"/>
      <c r="F73" s="501"/>
      <c r="G73" s="501"/>
      <c r="H73" s="501"/>
      <c r="I73" s="501"/>
      <c r="J73" s="501"/>
      <c r="K73" s="501"/>
      <c r="L73" s="502"/>
      <c r="M73" s="30"/>
    </row>
    <row r="74" spans="1:17" s="10" customFormat="1" x14ac:dyDescent="0.25">
      <c r="A74" s="8"/>
      <c r="B74" s="500"/>
      <c r="C74" s="501"/>
      <c r="D74" s="501"/>
      <c r="E74" s="501"/>
      <c r="F74" s="501"/>
      <c r="G74" s="501"/>
      <c r="H74" s="501"/>
      <c r="I74" s="501"/>
      <c r="J74" s="501"/>
      <c r="K74" s="501"/>
      <c r="L74" s="502"/>
      <c r="M74" s="30"/>
    </row>
    <row r="75" spans="1:17" s="10" customFormat="1" x14ac:dyDescent="0.25">
      <c r="A75" s="8"/>
      <c r="B75" s="500"/>
      <c r="C75" s="501"/>
      <c r="D75" s="501"/>
      <c r="E75" s="501"/>
      <c r="F75" s="501"/>
      <c r="G75" s="501"/>
      <c r="H75" s="501"/>
      <c r="I75" s="501"/>
      <c r="J75" s="501"/>
      <c r="K75" s="501"/>
      <c r="L75" s="502"/>
      <c r="M75" s="30"/>
    </row>
    <row r="76" spans="1:17" s="10" customFormat="1" x14ac:dyDescent="0.25">
      <c r="A76" s="8"/>
      <c r="B76" s="500"/>
      <c r="C76" s="501"/>
      <c r="D76" s="501"/>
      <c r="E76" s="501"/>
      <c r="F76" s="501"/>
      <c r="G76" s="501"/>
      <c r="H76" s="501"/>
      <c r="I76" s="501"/>
      <c r="J76" s="501"/>
      <c r="K76" s="501"/>
      <c r="L76" s="502"/>
      <c r="M76" s="30"/>
    </row>
    <row r="77" spans="1:17" s="10" customFormat="1" x14ac:dyDescent="0.25">
      <c r="A77" s="8"/>
      <c r="B77" s="500"/>
      <c r="C77" s="501"/>
      <c r="D77" s="501"/>
      <c r="E77" s="501"/>
      <c r="F77" s="501"/>
      <c r="G77" s="501"/>
      <c r="H77" s="501"/>
      <c r="I77" s="501"/>
      <c r="J77" s="501"/>
      <c r="K77" s="501"/>
      <c r="L77" s="502"/>
      <c r="M77" s="30"/>
    </row>
    <row r="78" spans="1:17" s="10" customFormat="1" x14ac:dyDescent="0.25">
      <c r="A78" s="8"/>
      <c r="B78" s="500"/>
      <c r="C78" s="501"/>
      <c r="D78" s="501"/>
      <c r="E78" s="501"/>
      <c r="F78" s="501"/>
      <c r="G78" s="501"/>
      <c r="H78" s="501"/>
      <c r="I78" s="501"/>
      <c r="J78" s="501"/>
      <c r="K78" s="501"/>
      <c r="L78" s="502"/>
      <c r="M78" s="30"/>
    </row>
    <row r="79" spans="1:17" s="10" customFormat="1" x14ac:dyDescent="0.25">
      <c r="A79" s="8"/>
      <c r="B79" s="500"/>
      <c r="C79" s="501"/>
      <c r="D79" s="501"/>
      <c r="E79" s="501"/>
      <c r="F79" s="501"/>
      <c r="G79" s="501"/>
      <c r="H79" s="501"/>
      <c r="I79" s="501"/>
      <c r="J79" s="501"/>
      <c r="K79" s="501"/>
      <c r="L79" s="502"/>
      <c r="M79" s="30"/>
    </row>
    <row r="80" spans="1:17" s="30" customFormat="1" x14ac:dyDescent="0.25">
      <c r="A80" s="96"/>
      <c r="B80" s="98"/>
      <c r="C80" s="99"/>
      <c r="D80" s="99"/>
      <c r="E80" s="99"/>
      <c r="F80" s="99"/>
      <c r="G80" s="99"/>
      <c r="H80" s="99"/>
      <c r="I80" s="99"/>
      <c r="J80" s="99"/>
      <c r="K80" s="99"/>
      <c r="L80" s="100"/>
      <c r="O80" s="74"/>
      <c r="P80" s="74"/>
      <c r="Q80" s="74"/>
    </row>
    <row r="81" spans="1:17" s="6" customFormat="1" x14ac:dyDescent="0.25">
      <c r="A81" s="4"/>
      <c r="B81" s="15"/>
      <c r="C81" s="15"/>
      <c r="D81" s="3"/>
      <c r="E81" s="3"/>
      <c r="F81" s="3"/>
      <c r="G81" s="3"/>
      <c r="H81" s="3"/>
      <c r="I81" s="3"/>
      <c r="J81" s="3"/>
      <c r="K81" s="3"/>
      <c r="L81" s="3"/>
      <c r="O81" s="16"/>
      <c r="P81" s="16"/>
    </row>
    <row r="82" spans="1:17" x14ac:dyDescent="0.25">
      <c r="A82" s="7"/>
      <c r="B82" s="516" t="str">
        <f>IF(Intro!$G$21="English",O82,P82)</f>
        <v>INTERACTIONS AVEC LES PRODUCTEURS</v>
      </c>
      <c r="C82" s="517"/>
      <c r="D82" s="517"/>
      <c r="E82" s="517"/>
      <c r="F82" s="517"/>
      <c r="G82" s="517"/>
      <c r="H82" s="517"/>
      <c r="I82" s="517"/>
      <c r="J82" s="517"/>
      <c r="K82" s="517"/>
      <c r="L82" s="518"/>
      <c r="M82" s="30"/>
      <c r="O82" s="62" t="s">
        <v>232</v>
      </c>
      <c r="P82" s="72" t="s">
        <v>233</v>
      </c>
    </row>
    <row r="83" spans="1:17" s="10" customFormat="1" x14ac:dyDescent="0.25">
      <c r="A83" s="8"/>
      <c r="B83" s="503" t="s">
        <v>18</v>
      </c>
      <c r="C83" s="504"/>
      <c r="D83" s="504"/>
      <c r="E83" s="504"/>
      <c r="F83" s="504"/>
      <c r="G83" s="504"/>
      <c r="H83" s="504"/>
      <c r="I83" s="504"/>
      <c r="J83" s="504"/>
      <c r="K83" s="504"/>
      <c r="L83" s="505"/>
      <c r="M83" s="113"/>
    </row>
    <row r="84" spans="1:17" s="30" customFormat="1" x14ac:dyDescent="0.25">
      <c r="A84" s="96"/>
      <c r="B84" s="127"/>
      <c r="C84" s="128"/>
      <c r="D84" s="128"/>
      <c r="E84" s="128"/>
      <c r="F84" s="128"/>
      <c r="G84" s="128"/>
      <c r="H84" s="128"/>
      <c r="I84" s="128"/>
      <c r="J84" s="128"/>
      <c r="K84" s="128"/>
      <c r="L84" s="124"/>
      <c r="O84" s="74"/>
      <c r="P84" s="74"/>
      <c r="Q84" s="74"/>
    </row>
    <row r="85" spans="1:17" s="30" customFormat="1" x14ac:dyDescent="0.25">
      <c r="A85" s="96"/>
      <c r="B85" s="387" t="str">
        <f>IF(Intro!$G$21="English",O85,P85)</f>
        <v>Si votre entreprise avait acheté des marchandises des producteurs canadiens depuis le 1er janvier 2023, fournissez les noms des producteurs canadiens, ainsi que les spécifications des marchandises achetées auprès des producteurs canadiens. Dans le cas contraire, expliquez pourquoi.</v>
      </c>
      <c r="C85" s="388"/>
      <c r="D85" s="388"/>
      <c r="E85" s="388"/>
      <c r="F85" s="388"/>
      <c r="G85" s="388"/>
      <c r="H85" s="388"/>
      <c r="I85" s="388"/>
      <c r="J85" s="388"/>
      <c r="K85" s="388"/>
      <c r="L85" s="414"/>
      <c r="O85" s="74" t="str">
        <f>"If your firm has purchased the goods from Canadian producers since January 1, "&amp;Variables!B6&amp;", provide the names of the Canadian producers, as well as the specifications of the goods purchased from the Canadian producers. If not, explain why."</f>
        <v>If your firm has purchased the goods from Canadian producers since January 1, 2023, provide the names of the Canadian producers, as well as the specifications of the goods purchased from the Canadian producers. If not, explain why.</v>
      </c>
      <c r="P85" s="74" t="str">
        <f>"Si votre entreprise avait acheté des marchandises des producteurs canadiens depuis le 1er janvier "&amp;Variables!B6&amp;", fournissez les noms des producteurs canadiens, ainsi que les spécifications des marchandises achetées auprès des producteurs canadiens. Dans le cas contraire, expliquez pourquoi."</f>
        <v>Si votre entreprise avait acheté des marchandises des producteurs canadiens depuis le 1er janvier 2023, fournissez les noms des producteurs canadiens, ainsi que les spécifications des marchandises achetées auprès des producteurs canadiens. Dans le cas contraire, expliquez pourquoi.</v>
      </c>
      <c r="Q85" s="74"/>
    </row>
    <row r="86" spans="1:17" s="30" customFormat="1" x14ac:dyDescent="0.25">
      <c r="A86" s="96"/>
      <c r="B86" s="387"/>
      <c r="C86" s="388"/>
      <c r="D86" s="388"/>
      <c r="E86" s="388"/>
      <c r="F86" s="388"/>
      <c r="G86" s="388"/>
      <c r="H86" s="388"/>
      <c r="I86" s="388"/>
      <c r="J86" s="388"/>
      <c r="K86" s="388"/>
      <c r="L86" s="414"/>
      <c r="O86" s="74"/>
      <c r="P86" s="74"/>
      <c r="Q86" s="74"/>
    </row>
    <row r="87" spans="1:17" s="30" customFormat="1" x14ac:dyDescent="0.25">
      <c r="A87" s="96"/>
      <c r="B87" s="127"/>
      <c r="C87" s="128"/>
      <c r="D87" s="128"/>
      <c r="E87" s="128"/>
      <c r="F87" s="128"/>
      <c r="G87" s="128"/>
      <c r="H87" s="128"/>
      <c r="I87" s="128"/>
      <c r="J87" s="128"/>
      <c r="K87" s="128"/>
      <c r="L87" s="124"/>
      <c r="O87" s="74"/>
      <c r="P87" s="74"/>
      <c r="Q87" s="74"/>
    </row>
    <row r="88" spans="1:17" s="10" customFormat="1" x14ac:dyDescent="0.25">
      <c r="A88" s="8"/>
      <c r="B88" s="500"/>
      <c r="C88" s="501"/>
      <c r="D88" s="501"/>
      <c r="E88" s="501"/>
      <c r="F88" s="501"/>
      <c r="G88" s="501"/>
      <c r="H88" s="501"/>
      <c r="I88" s="501"/>
      <c r="J88" s="501"/>
      <c r="K88" s="501"/>
      <c r="L88" s="502"/>
      <c r="M88" s="30"/>
    </row>
    <row r="89" spans="1:17" s="10" customFormat="1" x14ac:dyDescent="0.25">
      <c r="A89" s="8"/>
      <c r="B89" s="500"/>
      <c r="C89" s="501"/>
      <c r="D89" s="501"/>
      <c r="E89" s="501"/>
      <c r="F89" s="501"/>
      <c r="G89" s="501"/>
      <c r="H89" s="501"/>
      <c r="I89" s="501"/>
      <c r="J89" s="501"/>
      <c r="K89" s="501"/>
      <c r="L89" s="502"/>
      <c r="M89" s="30"/>
    </row>
    <row r="90" spans="1:17" s="10" customFormat="1" x14ac:dyDescent="0.25">
      <c r="A90" s="8"/>
      <c r="B90" s="500"/>
      <c r="C90" s="501"/>
      <c r="D90" s="501"/>
      <c r="E90" s="501"/>
      <c r="F90" s="501"/>
      <c r="G90" s="501"/>
      <c r="H90" s="501"/>
      <c r="I90" s="501"/>
      <c r="J90" s="501"/>
      <c r="K90" s="501"/>
      <c r="L90" s="502"/>
      <c r="M90" s="30"/>
    </row>
    <row r="91" spans="1:17" s="10" customFormat="1" x14ac:dyDescent="0.25">
      <c r="A91" s="8"/>
      <c r="B91" s="500"/>
      <c r="C91" s="501"/>
      <c r="D91" s="501"/>
      <c r="E91" s="501"/>
      <c r="F91" s="501"/>
      <c r="G91" s="501"/>
      <c r="H91" s="501"/>
      <c r="I91" s="501"/>
      <c r="J91" s="501"/>
      <c r="K91" s="501"/>
      <c r="L91" s="502"/>
      <c r="M91" s="30"/>
    </row>
    <row r="92" spans="1:17" s="10" customFormat="1" x14ac:dyDescent="0.25">
      <c r="A92" s="8"/>
      <c r="B92" s="500"/>
      <c r="C92" s="501"/>
      <c r="D92" s="501"/>
      <c r="E92" s="501"/>
      <c r="F92" s="501"/>
      <c r="G92" s="501"/>
      <c r="H92" s="501"/>
      <c r="I92" s="501"/>
      <c r="J92" s="501"/>
      <c r="K92" s="501"/>
      <c r="L92" s="502"/>
      <c r="M92" s="30"/>
    </row>
    <row r="93" spans="1:17" s="10" customFormat="1" x14ac:dyDescent="0.25">
      <c r="A93" s="8"/>
      <c r="B93" s="500"/>
      <c r="C93" s="501"/>
      <c r="D93" s="501"/>
      <c r="E93" s="501"/>
      <c r="F93" s="501"/>
      <c r="G93" s="501"/>
      <c r="H93" s="501"/>
      <c r="I93" s="501"/>
      <c r="J93" s="501"/>
      <c r="K93" s="501"/>
      <c r="L93" s="502"/>
      <c r="M93" s="30"/>
    </row>
    <row r="94" spans="1:17" s="10" customFormat="1" x14ac:dyDescent="0.25">
      <c r="A94" s="8"/>
      <c r="B94" s="500"/>
      <c r="C94" s="501"/>
      <c r="D94" s="501"/>
      <c r="E94" s="501"/>
      <c r="F94" s="501"/>
      <c r="G94" s="501"/>
      <c r="H94" s="501"/>
      <c r="I94" s="501"/>
      <c r="J94" s="501"/>
      <c r="K94" s="501"/>
      <c r="L94" s="502"/>
      <c r="M94" s="30"/>
    </row>
    <row r="95" spans="1:17" s="10" customFormat="1" x14ac:dyDescent="0.25">
      <c r="A95" s="8"/>
      <c r="B95" s="500"/>
      <c r="C95" s="501"/>
      <c r="D95" s="501"/>
      <c r="E95" s="501"/>
      <c r="F95" s="501"/>
      <c r="G95" s="501"/>
      <c r="H95" s="501"/>
      <c r="I95" s="501"/>
      <c r="J95" s="501"/>
      <c r="K95" s="501"/>
      <c r="L95" s="502"/>
      <c r="M95" s="30"/>
    </row>
    <row r="96" spans="1:17" s="30" customFormat="1" x14ac:dyDescent="0.25">
      <c r="A96" s="96"/>
      <c r="B96" s="98"/>
      <c r="C96" s="99"/>
      <c r="D96" s="99"/>
      <c r="E96" s="99"/>
      <c r="F96" s="99"/>
      <c r="G96" s="99"/>
      <c r="H96" s="99"/>
      <c r="I96" s="99"/>
      <c r="J96" s="99"/>
      <c r="K96" s="99"/>
      <c r="L96" s="100"/>
      <c r="O96" s="74"/>
      <c r="P96" s="74"/>
      <c r="Q96" s="74"/>
    </row>
    <row r="97" spans="1:17" s="10" customFormat="1" x14ac:dyDescent="0.25">
      <c r="A97" s="8"/>
      <c r="B97" s="503" t="s">
        <v>19</v>
      </c>
      <c r="C97" s="504"/>
      <c r="D97" s="504"/>
      <c r="E97" s="504"/>
      <c r="F97" s="504"/>
      <c r="G97" s="504"/>
      <c r="H97" s="504"/>
      <c r="I97" s="504"/>
      <c r="J97" s="504"/>
      <c r="K97" s="504"/>
      <c r="L97" s="505"/>
      <c r="M97" s="113"/>
    </row>
    <row r="98" spans="1:17" s="30" customFormat="1" x14ac:dyDescent="0.25">
      <c r="A98" s="96"/>
      <c r="B98" s="127"/>
      <c r="C98" s="128"/>
      <c r="D98" s="128"/>
      <c r="E98" s="128"/>
      <c r="F98" s="128"/>
      <c r="G98" s="128"/>
      <c r="H98" s="128"/>
      <c r="I98" s="128"/>
      <c r="J98" s="128"/>
      <c r="K98" s="128"/>
      <c r="L98" s="124"/>
      <c r="O98" s="74"/>
      <c r="P98" s="74"/>
      <c r="Q98" s="74"/>
    </row>
    <row r="99" spans="1:17" s="30" customFormat="1" x14ac:dyDescent="0.25">
      <c r="A99" s="96"/>
      <c r="B99" s="421" t="str">
        <f>IF(Intro!$G$21="English",O99,P99)</f>
        <v>Si votre entreprise, en tant qu'importateur officiel, avait vendu des importations de marchandises à des producteurs canadiens depuis le 1er janvier 2023, fournissez des détails concernant les spécifications des marchandises et les pays d'origine.</v>
      </c>
      <c r="C99" s="422"/>
      <c r="D99" s="422"/>
      <c r="E99" s="422"/>
      <c r="F99" s="422"/>
      <c r="G99" s="422"/>
      <c r="H99" s="422"/>
      <c r="I99" s="422"/>
      <c r="J99" s="422"/>
      <c r="K99" s="422"/>
      <c r="L99" s="450"/>
      <c r="O99" s="74" t="str">
        <f>"If your firm, as the importer of record, has sold imports of the goods to Canadian producers since January 1, "&amp;Variables!B6&amp;", provide details regarding the specifications of the goods and the countries of origin."</f>
        <v>If your firm, as the importer of record, has sold imports of the goods to Canadian producers since January 1, 2023, provide details regarding the specifications of the goods and the countries of origin.</v>
      </c>
      <c r="P99" s="74" t="str">
        <f>"Si votre entreprise, en tant qu'importateur officiel, avait vendu des importations de marchandises à des producteurs canadiens depuis le 1er janvier "&amp;Variables!B6&amp;", fournissez des détails concernant les spécifications des marchandises et les pays d'origine."</f>
        <v>Si votre entreprise, en tant qu'importateur officiel, avait vendu des importations de marchandises à des producteurs canadiens depuis le 1er janvier 2023, fournissez des détails concernant les spécifications des marchandises et les pays d'origine.</v>
      </c>
      <c r="Q99" s="74"/>
    </row>
    <row r="100" spans="1:17" s="30" customFormat="1" x14ac:dyDescent="0.25">
      <c r="A100" s="96"/>
      <c r="B100" s="421"/>
      <c r="C100" s="422"/>
      <c r="D100" s="422"/>
      <c r="E100" s="422"/>
      <c r="F100" s="422"/>
      <c r="G100" s="422"/>
      <c r="H100" s="422"/>
      <c r="I100" s="422"/>
      <c r="J100" s="422"/>
      <c r="K100" s="422"/>
      <c r="L100" s="450"/>
      <c r="O100" s="74"/>
      <c r="P100" s="74"/>
      <c r="Q100" s="74"/>
    </row>
    <row r="101" spans="1:17" s="30" customFormat="1" x14ac:dyDescent="0.25">
      <c r="A101" s="96"/>
      <c r="B101" s="127"/>
      <c r="C101" s="128"/>
      <c r="D101" s="128"/>
      <c r="E101" s="128"/>
      <c r="F101" s="128"/>
      <c r="G101" s="128"/>
      <c r="H101" s="128"/>
      <c r="I101" s="128"/>
      <c r="J101" s="128"/>
      <c r="K101" s="128"/>
      <c r="L101" s="124"/>
      <c r="O101" s="74"/>
      <c r="P101" s="74"/>
      <c r="Q101" s="74"/>
    </row>
    <row r="102" spans="1:17" s="10" customFormat="1" x14ac:dyDescent="0.25">
      <c r="A102" s="8"/>
      <c r="B102" s="500"/>
      <c r="C102" s="501"/>
      <c r="D102" s="501"/>
      <c r="E102" s="501"/>
      <c r="F102" s="501"/>
      <c r="G102" s="501"/>
      <c r="H102" s="501"/>
      <c r="I102" s="501"/>
      <c r="J102" s="501"/>
      <c r="K102" s="501"/>
      <c r="L102" s="502"/>
      <c r="M102" s="30"/>
    </row>
    <row r="103" spans="1:17" s="10" customFormat="1" x14ac:dyDescent="0.25">
      <c r="A103" s="8"/>
      <c r="B103" s="500"/>
      <c r="C103" s="501"/>
      <c r="D103" s="501"/>
      <c r="E103" s="501"/>
      <c r="F103" s="501"/>
      <c r="G103" s="501"/>
      <c r="H103" s="501"/>
      <c r="I103" s="501"/>
      <c r="J103" s="501"/>
      <c r="K103" s="501"/>
      <c r="L103" s="502"/>
      <c r="M103" s="30"/>
    </row>
    <row r="104" spans="1:17" s="10" customFormat="1" x14ac:dyDescent="0.25">
      <c r="A104" s="8"/>
      <c r="B104" s="500"/>
      <c r="C104" s="501"/>
      <c r="D104" s="501"/>
      <c r="E104" s="501"/>
      <c r="F104" s="501"/>
      <c r="G104" s="501"/>
      <c r="H104" s="501"/>
      <c r="I104" s="501"/>
      <c r="J104" s="501"/>
      <c r="K104" s="501"/>
      <c r="L104" s="502"/>
      <c r="M104" s="30"/>
    </row>
    <row r="105" spans="1:17" s="10" customFormat="1" x14ac:dyDescent="0.25">
      <c r="A105" s="8"/>
      <c r="B105" s="500"/>
      <c r="C105" s="501"/>
      <c r="D105" s="501"/>
      <c r="E105" s="501"/>
      <c r="F105" s="501"/>
      <c r="G105" s="501"/>
      <c r="H105" s="501"/>
      <c r="I105" s="501"/>
      <c r="J105" s="501"/>
      <c r="K105" s="501"/>
      <c r="L105" s="502"/>
      <c r="M105" s="30"/>
    </row>
    <row r="106" spans="1:17" s="10" customFormat="1" x14ac:dyDescent="0.25">
      <c r="A106" s="8"/>
      <c r="B106" s="500"/>
      <c r="C106" s="501"/>
      <c r="D106" s="501"/>
      <c r="E106" s="501"/>
      <c r="F106" s="501"/>
      <c r="G106" s="501"/>
      <c r="H106" s="501"/>
      <c r="I106" s="501"/>
      <c r="J106" s="501"/>
      <c r="K106" s="501"/>
      <c r="L106" s="502"/>
      <c r="M106" s="30"/>
    </row>
    <row r="107" spans="1:17" s="10" customFormat="1" x14ac:dyDescent="0.25">
      <c r="A107" s="8"/>
      <c r="B107" s="500"/>
      <c r="C107" s="501"/>
      <c r="D107" s="501"/>
      <c r="E107" s="501"/>
      <c r="F107" s="501"/>
      <c r="G107" s="501"/>
      <c r="H107" s="501"/>
      <c r="I107" s="501"/>
      <c r="J107" s="501"/>
      <c r="K107" s="501"/>
      <c r="L107" s="502"/>
      <c r="M107" s="30"/>
    </row>
    <row r="108" spans="1:17" s="10" customFormat="1" x14ac:dyDescent="0.25">
      <c r="A108" s="8"/>
      <c r="B108" s="500"/>
      <c r="C108" s="501"/>
      <c r="D108" s="501"/>
      <c r="E108" s="501"/>
      <c r="F108" s="501"/>
      <c r="G108" s="501"/>
      <c r="H108" s="501"/>
      <c r="I108" s="501"/>
      <c r="J108" s="501"/>
      <c r="K108" s="501"/>
      <c r="L108" s="502"/>
      <c r="M108" s="30"/>
    </row>
    <row r="109" spans="1:17" s="10" customFormat="1" x14ac:dyDescent="0.25">
      <c r="A109" s="8"/>
      <c r="B109" s="500"/>
      <c r="C109" s="501"/>
      <c r="D109" s="501"/>
      <c r="E109" s="501"/>
      <c r="F109" s="501"/>
      <c r="G109" s="501"/>
      <c r="H109" s="501"/>
      <c r="I109" s="501"/>
      <c r="J109" s="501"/>
      <c r="K109" s="501"/>
      <c r="L109" s="502"/>
      <c r="M109" s="30"/>
    </row>
    <row r="110" spans="1:17" s="30" customFormat="1" x14ac:dyDescent="0.25">
      <c r="A110" s="96"/>
      <c r="B110" s="98"/>
      <c r="C110" s="99"/>
      <c r="D110" s="99"/>
      <c r="E110" s="99"/>
      <c r="F110" s="99"/>
      <c r="G110" s="99"/>
      <c r="H110" s="99"/>
      <c r="I110" s="99"/>
      <c r="J110" s="99"/>
      <c r="K110" s="99"/>
      <c r="L110" s="100"/>
      <c r="O110" s="74"/>
      <c r="P110" s="74"/>
      <c r="Q110" s="74"/>
    </row>
    <row r="112" spans="1:17" x14ac:dyDescent="0.25">
      <c r="A112" s="7"/>
      <c r="B112" s="516" t="s">
        <v>234</v>
      </c>
      <c r="C112" s="517"/>
      <c r="D112" s="517"/>
      <c r="E112" s="517"/>
      <c r="F112" s="517"/>
      <c r="G112" s="517"/>
      <c r="H112" s="517"/>
      <c r="I112" s="517"/>
      <c r="J112" s="517"/>
      <c r="K112" s="517"/>
      <c r="L112" s="518"/>
      <c r="M112" s="30"/>
    </row>
    <row r="113" spans="1:17" s="10" customFormat="1" x14ac:dyDescent="0.25">
      <c r="A113" s="8"/>
      <c r="B113" s="503" t="s">
        <v>20</v>
      </c>
      <c r="C113" s="504"/>
      <c r="D113" s="504"/>
      <c r="E113" s="504"/>
      <c r="F113" s="504"/>
      <c r="G113" s="504"/>
      <c r="H113" s="504"/>
      <c r="I113" s="504"/>
      <c r="J113" s="504"/>
      <c r="K113" s="504"/>
      <c r="L113" s="505"/>
      <c r="M113" s="113"/>
    </row>
    <row r="114" spans="1:17" s="30" customFormat="1" x14ac:dyDescent="0.25">
      <c r="A114" s="96"/>
      <c r="B114" s="127"/>
      <c r="C114" s="128"/>
      <c r="D114" s="128"/>
      <c r="E114" s="128"/>
      <c r="F114" s="128"/>
      <c r="G114" s="128"/>
      <c r="H114" s="128"/>
      <c r="I114" s="128"/>
      <c r="J114" s="128"/>
      <c r="K114" s="128"/>
      <c r="L114" s="124"/>
      <c r="O114" s="74"/>
      <c r="P114" s="74"/>
      <c r="Q114" s="74"/>
    </row>
    <row r="115" spans="1:17" s="30" customFormat="1" x14ac:dyDescent="0.25">
      <c r="A115" s="96"/>
      <c r="B115" s="510" t="str">
        <f>IF(Intro!$G$21="English",O115,P115)</f>
        <v>Fournissez des détails si votre entreprise a modifié la gamme de marchandises qu'elle importe depuis le 1er janvier 2023.</v>
      </c>
      <c r="C115" s="511"/>
      <c r="D115" s="511"/>
      <c r="E115" s="511"/>
      <c r="F115" s="511"/>
      <c r="G115" s="511"/>
      <c r="H115" s="511"/>
      <c r="I115" s="511"/>
      <c r="J115" s="511"/>
      <c r="K115" s="511"/>
      <c r="L115" s="512"/>
      <c r="O115" s="74" t="str">
        <f>"Provide details if your firm has changed the product mix of the goods imported since January 1, "&amp;Variables!B6&amp;"."</f>
        <v>Provide details if your firm has changed the product mix of the goods imported since January 1, 2023.</v>
      </c>
      <c r="P115" s="74" t="str">
        <f>"Fournissez des détails si votre entreprise a modifié la gamme de marchandises qu'elle importe depuis le 1er janvier "&amp;Variables!B6&amp;"."</f>
        <v>Fournissez des détails si votre entreprise a modifié la gamme de marchandises qu'elle importe depuis le 1er janvier 2023.</v>
      </c>
      <c r="Q115" s="74"/>
    </row>
    <row r="116" spans="1:17" s="30" customFormat="1" x14ac:dyDescent="0.25">
      <c r="A116" s="96"/>
      <c r="B116" s="127"/>
      <c r="C116" s="128"/>
      <c r="D116" s="128"/>
      <c r="E116" s="128"/>
      <c r="F116" s="128"/>
      <c r="G116" s="128"/>
      <c r="H116" s="128"/>
      <c r="I116" s="128"/>
      <c r="J116" s="128"/>
      <c r="K116" s="128"/>
      <c r="L116" s="124"/>
      <c r="O116" s="74"/>
      <c r="P116" s="74"/>
      <c r="Q116" s="74"/>
    </row>
    <row r="117" spans="1:17" s="10" customFormat="1" x14ac:dyDescent="0.25">
      <c r="A117" s="8"/>
      <c r="B117" s="500"/>
      <c r="C117" s="501"/>
      <c r="D117" s="501"/>
      <c r="E117" s="501"/>
      <c r="F117" s="501"/>
      <c r="G117" s="501"/>
      <c r="H117" s="501"/>
      <c r="I117" s="501"/>
      <c r="J117" s="501"/>
      <c r="K117" s="501"/>
      <c r="L117" s="502"/>
      <c r="M117" s="30"/>
    </row>
    <row r="118" spans="1:17" s="10" customFormat="1" x14ac:dyDescent="0.25">
      <c r="A118" s="8"/>
      <c r="B118" s="500"/>
      <c r="C118" s="501"/>
      <c r="D118" s="501"/>
      <c r="E118" s="501"/>
      <c r="F118" s="501"/>
      <c r="G118" s="501"/>
      <c r="H118" s="501"/>
      <c r="I118" s="501"/>
      <c r="J118" s="501"/>
      <c r="K118" s="501"/>
      <c r="L118" s="502"/>
      <c r="M118" s="30"/>
    </row>
    <row r="119" spans="1:17" s="10" customFormat="1" x14ac:dyDescent="0.25">
      <c r="A119" s="8"/>
      <c r="B119" s="500"/>
      <c r="C119" s="501"/>
      <c r="D119" s="501"/>
      <c r="E119" s="501"/>
      <c r="F119" s="501"/>
      <c r="G119" s="501"/>
      <c r="H119" s="501"/>
      <c r="I119" s="501"/>
      <c r="J119" s="501"/>
      <c r="K119" s="501"/>
      <c r="L119" s="502"/>
      <c r="M119" s="30"/>
    </row>
    <row r="120" spans="1:17" s="10" customFormat="1" x14ac:dyDescent="0.25">
      <c r="A120" s="8"/>
      <c r="B120" s="500"/>
      <c r="C120" s="501"/>
      <c r="D120" s="501"/>
      <c r="E120" s="501"/>
      <c r="F120" s="501"/>
      <c r="G120" s="501"/>
      <c r="H120" s="501"/>
      <c r="I120" s="501"/>
      <c r="J120" s="501"/>
      <c r="K120" s="501"/>
      <c r="L120" s="502"/>
      <c r="M120" s="30"/>
    </row>
    <row r="121" spans="1:17" s="10" customFormat="1" x14ac:dyDescent="0.25">
      <c r="A121" s="8"/>
      <c r="B121" s="500"/>
      <c r="C121" s="501"/>
      <c r="D121" s="501"/>
      <c r="E121" s="501"/>
      <c r="F121" s="501"/>
      <c r="G121" s="501"/>
      <c r="H121" s="501"/>
      <c r="I121" s="501"/>
      <c r="J121" s="501"/>
      <c r="K121" s="501"/>
      <c r="L121" s="502"/>
      <c r="M121" s="30"/>
    </row>
    <row r="122" spans="1:17" s="10" customFormat="1" x14ac:dyDescent="0.25">
      <c r="A122" s="8"/>
      <c r="B122" s="500"/>
      <c r="C122" s="501"/>
      <c r="D122" s="501"/>
      <c r="E122" s="501"/>
      <c r="F122" s="501"/>
      <c r="G122" s="501"/>
      <c r="H122" s="501"/>
      <c r="I122" s="501"/>
      <c r="J122" s="501"/>
      <c r="K122" s="501"/>
      <c r="L122" s="502"/>
      <c r="M122" s="30"/>
    </row>
    <row r="123" spans="1:17" s="10" customFormat="1" x14ac:dyDescent="0.25">
      <c r="A123" s="8"/>
      <c r="B123" s="500"/>
      <c r="C123" s="501"/>
      <c r="D123" s="501"/>
      <c r="E123" s="501"/>
      <c r="F123" s="501"/>
      <c r="G123" s="501"/>
      <c r="H123" s="501"/>
      <c r="I123" s="501"/>
      <c r="J123" s="501"/>
      <c r="K123" s="501"/>
      <c r="L123" s="502"/>
      <c r="M123" s="30"/>
    </row>
    <row r="124" spans="1:17" s="10" customFormat="1" x14ac:dyDescent="0.25">
      <c r="A124" s="8"/>
      <c r="B124" s="500"/>
      <c r="C124" s="501"/>
      <c r="D124" s="501"/>
      <c r="E124" s="501"/>
      <c r="F124" s="501"/>
      <c r="G124" s="501"/>
      <c r="H124" s="501"/>
      <c r="I124" s="501"/>
      <c r="J124" s="501"/>
      <c r="K124" s="501"/>
      <c r="L124" s="502"/>
      <c r="M124" s="30"/>
    </row>
    <row r="125" spans="1:17" s="30" customFormat="1" x14ac:dyDescent="0.25">
      <c r="A125" s="96"/>
      <c r="B125" s="98"/>
      <c r="C125" s="99"/>
      <c r="D125" s="99"/>
      <c r="E125" s="99"/>
      <c r="F125" s="99"/>
      <c r="G125" s="99"/>
      <c r="H125" s="99"/>
      <c r="I125" s="99"/>
      <c r="J125" s="99"/>
      <c r="K125" s="99"/>
      <c r="L125" s="100"/>
      <c r="O125" s="74"/>
      <c r="P125" s="74"/>
      <c r="Q125" s="74"/>
    </row>
    <row r="126" spans="1:17" s="10" customFormat="1" x14ac:dyDescent="0.25">
      <c r="A126" s="7"/>
      <c r="B126" s="503" t="s">
        <v>21</v>
      </c>
      <c r="C126" s="504"/>
      <c r="D126" s="504"/>
      <c r="E126" s="504"/>
      <c r="F126" s="504"/>
      <c r="G126" s="504"/>
      <c r="H126" s="504"/>
      <c r="I126" s="504"/>
      <c r="J126" s="504"/>
      <c r="K126" s="504"/>
      <c r="L126" s="505"/>
      <c r="M126" s="113"/>
    </row>
    <row r="127" spans="1:17" s="30" customFormat="1" x14ac:dyDescent="0.25">
      <c r="A127" s="129"/>
      <c r="B127" s="127"/>
      <c r="C127" s="128"/>
      <c r="D127" s="128"/>
      <c r="E127" s="128"/>
      <c r="F127" s="128"/>
      <c r="G127" s="128"/>
      <c r="H127" s="128"/>
      <c r="I127" s="128"/>
      <c r="J127" s="128"/>
      <c r="K127" s="128"/>
      <c r="L127" s="124"/>
      <c r="O127" s="74"/>
      <c r="P127" s="74"/>
      <c r="Q127" s="74"/>
    </row>
    <row r="128" spans="1:17" s="30" customFormat="1" x14ac:dyDescent="0.25">
      <c r="A128" s="129"/>
      <c r="B128" s="510" t="str">
        <f>IF(Intro!$G$21="English",O128,P128)</f>
        <v>Décrivez comment les coûts de livraison des marchandises achetées par votre entreprise sont payés.</v>
      </c>
      <c r="C128" s="511"/>
      <c r="D128" s="511"/>
      <c r="E128" s="511"/>
      <c r="F128" s="511"/>
      <c r="G128" s="511"/>
      <c r="H128" s="511"/>
      <c r="I128" s="511"/>
      <c r="J128" s="511"/>
      <c r="K128" s="511"/>
      <c r="L128" s="512"/>
      <c r="O128" s="74" t="s">
        <v>120</v>
      </c>
      <c r="P128" s="74" t="s">
        <v>153</v>
      </c>
      <c r="Q128" s="74"/>
    </row>
    <row r="129" spans="1:17" s="30" customFormat="1" x14ac:dyDescent="0.25">
      <c r="A129" s="129"/>
      <c r="B129" s="127"/>
      <c r="C129" s="128"/>
      <c r="D129" s="128"/>
      <c r="E129" s="128"/>
      <c r="F129" s="128"/>
      <c r="G129" s="128"/>
      <c r="H129" s="128"/>
      <c r="I129" s="199" t="str">
        <f>IF(Intro!$G$21="English",O129,P129)</f>
        <v>Sélectionnez tout ce qui s'applique</v>
      </c>
      <c r="J129" s="128"/>
      <c r="K129" s="128"/>
      <c r="L129" s="124"/>
      <c r="O129" s="74" t="s">
        <v>328</v>
      </c>
      <c r="P129" s="62" t="s">
        <v>329</v>
      </c>
      <c r="Q129" s="74"/>
    </row>
    <row r="130" spans="1:17" ht="14.1" customHeight="1" x14ac:dyDescent="0.25">
      <c r="A130" s="7"/>
      <c r="B130" s="519" t="str">
        <f>IF(Intro!$G$21="English",O130,P130)</f>
        <v>L'exportateur s'occupe de la livraison et les frais de livraison sont inclus dans le prix de vente.</v>
      </c>
      <c r="C130" s="520"/>
      <c r="D130" s="520"/>
      <c r="E130" s="520"/>
      <c r="F130" s="520"/>
      <c r="G130" s="520"/>
      <c r="H130" s="521"/>
      <c r="I130" s="73"/>
      <c r="J130" s="128"/>
      <c r="K130" s="128"/>
      <c r="L130" s="124"/>
      <c r="M130" s="62"/>
      <c r="O130" s="62" t="s">
        <v>294</v>
      </c>
      <c r="P130" s="150" t="s">
        <v>296</v>
      </c>
    </row>
    <row r="131" spans="1:17" ht="14.1" customHeight="1" x14ac:dyDescent="0.25">
      <c r="A131" s="7"/>
      <c r="B131" s="519" t="str">
        <f>IF(Intro!$G$21="English",O131,P131)</f>
        <v>L'exportateur s'occupe de la livraison mais les frais de livraison sont facturés séparément à votre entreprise.</v>
      </c>
      <c r="C131" s="520"/>
      <c r="D131" s="520"/>
      <c r="E131" s="520"/>
      <c r="F131" s="520"/>
      <c r="G131" s="520"/>
      <c r="H131" s="521"/>
      <c r="I131" s="73"/>
      <c r="J131" s="128"/>
      <c r="K131" s="128"/>
      <c r="L131" s="124"/>
      <c r="M131" s="62"/>
      <c r="O131" s="62" t="s">
        <v>295</v>
      </c>
      <c r="P131" s="150" t="s">
        <v>297</v>
      </c>
    </row>
    <row r="132" spans="1:17" ht="14.25" customHeight="1" x14ac:dyDescent="0.25">
      <c r="A132" s="7"/>
      <c r="B132" s="519" t="str">
        <f>IF(Intro!$G$21="English",O132,P132)</f>
        <v>La livraison et ses frais sont pris en charge par votre entreprise.</v>
      </c>
      <c r="C132" s="520"/>
      <c r="D132" s="520"/>
      <c r="E132" s="520"/>
      <c r="F132" s="520"/>
      <c r="G132" s="520"/>
      <c r="H132" s="521"/>
      <c r="I132" s="73"/>
      <c r="J132" s="128"/>
      <c r="K132" s="128"/>
      <c r="L132" s="124"/>
      <c r="M132" s="62"/>
      <c r="O132" s="62" t="s">
        <v>311</v>
      </c>
      <c r="P132" s="150" t="s">
        <v>298</v>
      </c>
    </row>
    <row r="133" spans="1:17" s="30" customFormat="1" x14ac:dyDescent="0.25">
      <c r="A133" s="129"/>
      <c r="B133" s="127"/>
      <c r="C133" s="128"/>
      <c r="D133" s="128"/>
      <c r="E133" s="128"/>
      <c r="F133" s="128"/>
      <c r="G133" s="128"/>
      <c r="H133" s="128"/>
      <c r="I133" s="128"/>
      <c r="J133" s="128"/>
      <c r="K133" s="128"/>
      <c r="L133" s="124"/>
      <c r="O133" s="74"/>
      <c r="P133" s="74"/>
      <c r="Q133" s="74"/>
    </row>
    <row r="134" spans="1:17" s="30" customFormat="1" x14ac:dyDescent="0.25">
      <c r="A134" s="129"/>
      <c r="B134" s="510" t="str">
        <f>IF(Intro!$G$21="English",O134,P134)</f>
        <v>Fournissez des détails si les frais de livraison payés par votre entreprise ont changé depuis le 1er janvier 2023.</v>
      </c>
      <c r="C134" s="511"/>
      <c r="D134" s="511"/>
      <c r="E134" s="511"/>
      <c r="F134" s="511"/>
      <c r="G134" s="511"/>
      <c r="H134" s="511"/>
      <c r="I134" s="511"/>
      <c r="J134" s="511"/>
      <c r="K134" s="511"/>
      <c r="L134" s="512"/>
      <c r="O134" s="74" t="str">
        <f>"Provide details if delivery charges paid by your firm have changed since January 1, "&amp;Variables!B6&amp;"."</f>
        <v>Provide details if delivery charges paid by your firm have changed since January 1, 2023.</v>
      </c>
      <c r="P134" s="74" t="str">
        <f>"Fournissez des détails si les frais de livraison payés par votre entreprise ont changé depuis le 1er janvier "&amp;Variables!B6&amp;"."</f>
        <v>Fournissez des détails si les frais de livraison payés par votre entreprise ont changé depuis le 1er janvier 2023.</v>
      </c>
      <c r="Q134" s="74"/>
    </row>
    <row r="135" spans="1:17" s="30" customFormat="1" x14ac:dyDescent="0.25">
      <c r="A135" s="129"/>
      <c r="B135" s="127"/>
      <c r="C135" s="128"/>
      <c r="D135" s="128"/>
      <c r="E135" s="128"/>
      <c r="F135" s="128"/>
      <c r="G135" s="128"/>
      <c r="H135" s="128"/>
      <c r="I135" s="128"/>
      <c r="J135" s="128"/>
      <c r="K135" s="128"/>
      <c r="L135" s="124"/>
      <c r="O135" s="74"/>
      <c r="P135" s="74"/>
      <c r="Q135" s="74"/>
    </row>
    <row r="136" spans="1:17" s="10" customFormat="1" x14ac:dyDescent="0.25">
      <c r="A136" s="7"/>
      <c r="B136" s="500"/>
      <c r="C136" s="501"/>
      <c r="D136" s="501"/>
      <c r="E136" s="501"/>
      <c r="F136" s="501"/>
      <c r="G136" s="501"/>
      <c r="H136" s="501"/>
      <c r="I136" s="501"/>
      <c r="J136" s="501"/>
      <c r="K136" s="501"/>
      <c r="L136" s="502"/>
      <c r="M136" s="30"/>
    </row>
    <row r="137" spans="1:17" s="10" customFormat="1" x14ac:dyDescent="0.25">
      <c r="A137" s="7"/>
      <c r="B137" s="500"/>
      <c r="C137" s="501"/>
      <c r="D137" s="501"/>
      <c r="E137" s="501"/>
      <c r="F137" s="501"/>
      <c r="G137" s="501"/>
      <c r="H137" s="501"/>
      <c r="I137" s="501"/>
      <c r="J137" s="501"/>
      <c r="K137" s="501"/>
      <c r="L137" s="502"/>
      <c r="M137" s="30"/>
    </row>
    <row r="138" spans="1:17" s="10" customFormat="1" x14ac:dyDescent="0.25">
      <c r="A138" s="8"/>
      <c r="B138" s="500"/>
      <c r="C138" s="501"/>
      <c r="D138" s="501"/>
      <c r="E138" s="501"/>
      <c r="F138" s="501"/>
      <c r="G138" s="501"/>
      <c r="H138" s="501"/>
      <c r="I138" s="501"/>
      <c r="J138" s="501"/>
      <c r="K138" s="501"/>
      <c r="L138" s="502"/>
      <c r="M138" s="30"/>
    </row>
    <row r="139" spans="1:17" s="10" customFormat="1" x14ac:dyDescent="0.25">
      <c r="A139" s="8"/>
      <c r="B139" s="500"/>
      <c r="C139" s="501"/>
      <c r="D139" s="501"/>
      <c r="E139" s="501"/>
      <c r="F139" s="501"/>
      <c r="G139" s="501"/>
      <c r="H139" s="501"/>
      <c r="I139" s="501"/>
      <c r="J139" s="501"/>
      <c r="K139" s="501"/>
      <c r="L139" s="502"/>
      <c r="M139" s="30"/>
    </row>
    <row r="140" spans="1:17" s="10" customFormat="1" x14ac:dyDescent="0.25">
      <c r="A140" s="8"/>
      <c r="B140" s="500"/>
      <c r="C140" s="501"/>
      <c r="D140" s="501"/>
      <c r="E140" s="501"/>
      <c r="F140" s="501"/>
      <c r="G140" s="501"/>
      <c r="H140" s="501"/>
      <c r="I140" s="501"/>
      <c r="J140" s="501"/>
      <c r="K140" s="501"/>
      <c r="L140" s="502"/>
      <c r="M140" s="30"/>
    </row>
    <row r="141" spans="1:17" s="10" customFormat="1" x14ac:dyDescent="0.25">
      <c r="A141" s="7"/>
      <c r="B141" s="500"/>
      <c r="C141" s="501"/>
      <c r="D141" s="501"/>
      <c r="E141" s="501"/>
      <c r="F141" s="501"/>
      <c r="G141" s="501"/>
      <c r="H141" s="501"/>
      <c r="I141" s="501"/>
      <c r="J141" s="501"/>
      <c r="K141" s="501"/>
      <c r="L141" s="502"/>
      <c r="M141" s="30"/>
    </row>
    <row r="142" spans="1:17" s="10" customFormat="1" x14ac:dyDescent="0.25">
      <c r="A142" s="7"/>
      <c r="B142" s="500"/>
      <c r="C142" s="501"/>
      <c r="D142" s="501"/>
      <c r="E142" s="501"/>
      <c r="F142" s="501"/>
      <c r="G142" s="501"/>
      <c r="H142" s="501"/>
      <c r="I142" s="501"/>
      <c r="J142" s="501"/>
      <c r="K142" s="501"/>
      <c r="L142" s="502"/>
      <c r="M142" s="30"/>
    </row>
    <row r="143" spans="1:17" s="10" customFormat="1" x14ac:dyDescent="0.25">
      <c r="A143" s="7"/>
      <c r="B143" s="500"/>
      <c r="C143" s="501"/>
      <c r="D143" s="501"/>
      <c r="E143" s="501"/>
      <c r="F143" s="501"/>
      <c r="G143" s="501"/>
      <c r="H143" s="501"/>
      <c r="I143" s="501"/>
      <c r="J143" s="501"/>
      <c r="K143" s="501"/>
      <c r="L143" s="502"/>
      <c r="M143" s="30"/>
    </row>
    <row r="144" spans="1:17" s="30" customFormat="1" x14ac:dyDescent="0.25">
      <c r="A144" s="129"/>
      <c r="B144" s="98"/>
      <c r="C144" s="99"/>
      <c r="D144" s="99"/>
      <c r="E144" s="99"/>
      <c r="F144" s="99"/>
      <c r="G144" s="99"/>
      <c r="H144" s="99"/>
      <c r="I144" s="99"/>
      <c r="J144" s="99"/>
      <c r="K144" s="99"/>
      <c r="L144" s="100"/>
      <c r="O144" s="74"/>
      <c r="P144" s="74"/>
      <c r="Q144" s="74"/>
    </row>
    <row r="146" spans="1:17" x14ac:dyDescent="0.25">
      <c r="B146" s="516" t="str">
        <f>IF(Intro!$G$21="English",O146,P146)</f>
        <v>CARACTÉRISTIQUES DU MARCHÉ DES MARCHANDISES</v>
      </c>
      <c r="C146" s="517"/>
      <c r="D146" s="517"/>
      <c r="E146" s="517"/>
      <c r="F146" s="517"/>
      <c r="G146" s="517"/>
      <c r="H146" s="517"/>
      <c r="I146" s="517"/>
      <c r="J146" s="517"/>
      <c r="K146" s="517"/>
      <c r="L146" s="518"/>
      <c r="M146" s="30"/>
      <c r="O146" s="72" t="s">
        <v>235</v>
      </c>
      <c r="P146" s="72" t="s">
        <v>236</v>
      </c>
    </row>
    <row r="147" spans="1:17" s="10" customFormat="1" x14ac:dyDescent="0.25">
      <c r="A147" s="8"/>
      <c r="B147" s="503" t="s">
        <v>22</v>
      </c>
      <c r="C147" s="504"/>
      <c r="D147" s="504"/>
      <c r="E147" s="504"/>
      <c r="F147" s="504"/>
      <c r="G147" s="504"/>
      <c r="H147" s="504"/>
      <c r="I147" s="504"/>
      <c r="J147" s="504"/>
      <c r="K147" s="504"/>
      <c r="L147" s="505"/>
      <c r="M147" s="113"/>
    </row>
    <row r="148" spans="1:17" s="30" customFormat="1" x14ac:dyDescent="0.25">
      <c r="A148" s="96"/>
      <c r="B148" s="127"/>
      <c r="C148" s="128"/>
      <c r="D148" s="128"/>
      <c r="E148" s="128"/>
      <c r="F148" s="128"/>
      <c r="G148" s="128"/>
      <c r="H148" s="128"/>
      <c r="I148" s="128"/>
      <c r="J148" s="128"/>
      <c r="K148" s="128"/>
      <c r="L148" s="124"/>
      <c r="O148" s="74"/>
      <c r="P148" s="74"/>
      <c r="Q148" s="74"/>
    </row>
    <row r="149" spans="1:17" s="30" customFormat="1" x14ac:dyDescent="0.25">
      <c r="A149" s="96"/>
      <c r="B149" s="510" t="str">
        <f>IF(Intro!$G$21="English",O149,P149)</f>
        <v>Si votre entreprise est un distributeur, indiquez dans quels segments de marché ces marchandises sont vendues.</v>
      </c>
      <c r="C149" s="511"/>
      <c r="D149" s="511"/>
      <c r="E149" s="511"/>
      <c r="F149" s="511"/>
      <c r="G149" s="511"/>
      <c r="H149" s="511"/>
      <c r="I149" s="511"/>
      <c r="J149" s="511"/>
      <c r="K149" s="511"/>
      <c r="L149" s="512"/>
      <c r="O149" s="62" t="s">
        <v>333</v>
      </c>
      <c r="P149" s="62" t="s">
        <v>334</v>
      </c>
      <c r="Q149" s="74"/>
    </row>
    <row r="150" spans="1:17" s="30" customFormat="1" x14ac:dyDescent="0.25">
      <c r="A150" s="96"/>
      <c r="B150" s="510" t="str">
        <f>IF(Intro!$G$21="English",O150,P150)</f>
        <v>Si votre entreprise est un utilisateur final, indiquez vos segments de marché.</v>
      </c>
      <c r="C150" s="511"/>
      <c r="D150" s="511"/>
      <c r="E150" s="511"/>
      <c r="F150" s="511"/>
      <c r="G150" s="511"/>
      <c r="H150" s="511"/>
      <c r="I150" s="511"/>
      <c r="J150" s="511"/>
      <c r="K150" s="511"/>
      <c r="L150" s="512"/>
      <c r="O150" s="62" t="s">
        <v>335</v>
      </c>
      <c r="P150" s="62" t="s">
        <v>336</v>
      </c>
      <c r="Q150" s="206"/>
    </row>
    <row r="151" spans="1:17" s="30" customFormat="1" x14ac:dyDescent="0.25">
      <c r="A151" s="96"/>
      <c r="B151" s="127"/>
      <c r="C151" s="128"/>
      <c r="D151" s="128"/>
      <c r="E151" s="128"/>
      <c r="F151" s="128"/>
      <c r="G151" s="128"/>
      <c r="H151" s="128"/>
      <c r="I151" s="128"/>
      <c r="J151" s="128"/>
      <c r="K151" s="128"/>
      <c r="L151" s="124"/>
      <c r="O151" s="74"/>
      <c r="P151" s="74"/>
      <c r="Q151" s="74"/>
    </row>
    <row r="152" spans="1:17" x14ac:dyDescent="0.25">
      <c r="B152" s="513" t="str">
        <f>IF(Intro!$G$21="English",O152,P152)</f>
        <v>Segment de marché 1</v>
      </c>
      <c r="C152" s="483"/>
      <c r="D152" s="514"/>
      <c r="E152" s="514"/>
      <c r="F152" s="514"/>
      <c r="G152" s="514"/>
      <c r="H152" s="514"/>
      <c r="I152" s="514"/>
      <c r="J152" s="514"/>
      <c r="K152" s="514"/>
      <c r="L152" s="515"/>
      <c r="M152" s="62"/>
      <c r="O152" s="62" t="s">
        <v>122</v>
      </c>
      <c r="P152" s="62" t="s">
        <v>123</v>
      </c>
    </row>
    <row r="153" spans="1:17" x14ac:dyDescent="0.25">
      <c r="B153" s="513"/>
      <c r="C153" s="483"/>
      <c r="D153" s="514"/>
      <c r="E153" s="514"/>
      <c r="F153" s="514"/>
      <c r="G153" s="514"/>
      <c r="H153" s="514"/>
      <c r="I153" s="514"/>
      <c r="J153" s="514"/>
      <c r="K153" s="514"/>
      <c r="L153" s="515"/>
      <c r="M153" s="62"/>
    </row>
    <row r="154" spans="1:17" x14ac:dyDescent="0.25">
      <c r="B154" s="513"/>
      <c r="C154" s="483"/>
      <c r="D154" s="514"/>
      <c r="E154" s="514"/>
      <c r="F154" s="514"/>
      <c r="G154" s="514"/>
      <c r="H154" s="514"/>
      <c r="I154" s="514"/>
      <c r="J154" s="514"/>
      <c r="K154" s="514"/>
      <c r="L154" s="515"/>
      <c r="M154" s="62"/>
    </row>
    <row r="155" spans="1:17" x14ac:dyDescent="0.25">
      <c r="B155" s="513"/>
      <c r="C155" s="483"/>
      <c r="D155" s="514"/>
      <c r="E155" s="514"/>
      <c r="F155" s="514"/>
      <c r="G155" s="514"/>
      <c r="H155" s="514"/>
      <c r="I155" s="514"/>
      <c r="J155" s="514"/>
      <c r="K155" s="514"/>
      <c r="L155" s="515"/>
      <c r="M155" s="62"/>
    </row>
    <row r="156" spans="1:17" x14ac:dyDescent="0.25">
      <c r="B156" s="513"/>
      <c r="C156" s="483"/>
      <c r="D156" s="514"/>
      <c r="E156" s="514"/>
      <c r="F156" s="514"/>
      <c r="G156" s="514"/>
      <c r="H156" s="514"/>
      <c r="I156" s="514"/>
      <c r="J156" s="514"/>
      <c r="K156" s="514"/>
      <c r="L156" s="515"/>
      <c r="M156" s="62"/>
    </row>
    <row r="157" spans="1:17" x14ac:dyDescent="0.25">
      <c r="B157" s="513" t="str">
        <f>IF(Intro!$G$21="English",O157,P157)</f>
        <v>Segment de marché 2</v>
      </c>
      <c r="C157" s="483"/>
      <c r="D157" s="514"/>
      <c r="E157" s="514"/>
      <c r="F157" s="514"/>
      <c r="G157" s="514"/>
      <c r="H157" s="514"/>
      <c r="I157" s="514"/>
      <c r="J157" s="514"/>
      <c r="K157" s="514"/>
      <c r="L157" s="515"/>
      <c r="M157" s="62"/>
      <c r="O157" s="62" t="s">
        <v>124</v>
      </c>
      <c r="P157" s="62" t="s">
        <v>125</v>
      </c>
    </row>
    <row r="158" spans="1:17" x14ac:dyDescent="0.25">
      <c r="B158" s="513"/>
      <c r="C158" s="483"/>
      <c r="D158" s="514"/>
      <c r="E158" s="514"/>
      <c r="F158" s="514"/>
      <c r="G158" s="514"/>
      <c r="H158" s="514"/>
      <c r="I158" s="514"/>
      <c r="J158" s="514"/>
      <c r="K158" s="514"/>
      <c r="L158" s="515"/>
      <c r="M158" s="62"/>
    </row>
    <row r="159" spans="1:17" x14ac:dyDescent="0.25">
      <c r="B159" s="513"/>
      <c r="C159" s="483"/>
      <c r="D159" s="514"/>
      <c r="E159" s="514"/>
      <c r="F159" s="514"/>
      <c r="G159" s="514"/>
      <c r="H159" s="514"/>
      <c r="I159" s="514"/>
      <c r="J159" s="514"/>
      <c r="K159" s="514"/>
      <c r="L159" s="515"/>
      <c r="M159" s="62"/>
    </row>
    <row r="160" spans="1:17" x14ac:dyDescent="0.25">
      <c r="B160" s="513"/>
      <c r="C160" s="483"/>
      <c r="D160" s="514"/>
      <c r="E160" s="514"/>
      <c r="F160" s="514"/>
      <c r="G160" s="514"/>
      <c r="H160" s="514"/>
      <c r="I160" s="514"/>
      <c r="J160" s="514"/>
      <c r="K160" s="514"/>
      <c r="L160" s="515"/>
      <c r="M160" s="62"/>
    </row>
    <row r="161" spans="1:17" x14ac:dyDescent="0.25">
      <c r="B161" s="513"/>
      <c r="C161" s="483"/>
      <c r="D161" s="514"/>
      <c r="E161" s="514"/>
      <c r="F161" s="514"/>
      <c r="G161" s="514"/>
      <c r="H161" s="514"/>
      <c r="I161" s="514"/>
      <c r="J161" s="514"/>
      <c r="K161" s="514"/>
      <c r="L161" s="515"/>
      <c r="M161" s="62"/>
    </row>
    <row r="162" spans="1:17" x14ac:dyDescent="0.25">
      <c r="B162" s="513" t="str">
        <f>IF(Intro!$G$21="English",O162,P162)</f>
        <v>Segment de marché 3</v>
      </c>
      <c r="C162" s="483"/>
      <c r="D162" s="514"/>
      <c r="E162" s="514"/>
      <c r="F162" s="514"/>
      <c r="G162" s="514"/>
      <c r="H162" s="514"/>
      <c r="I162" s="514"/>
      <c r="J162" s="514"/>
      <c r="K162" s="514"/>
      <c r="L162" s="515"/>
      <c r="M162" s="62"/>
      <c r="O162" s="62" t="s">
        <v>126</v>
      </c>
      <c r="P162" s="62" t="s">
        <v>127</v>
      </c>
    </row>
    <row r="163" spans="1:17" x14ac:dyDescent="0.25">
      <c r="B163" s="513"/>
      <c r="C163" s="483"/>
      <c r="D163" s="514"/>
      <c r="E163" s="514"/>
      <c r="F163" s="514"/>
      <c r="G163" s="514"/>
      <c r="H163" s="514"/>
      <c r="I163" s="514"/>
      <c r="J163" s="514"/>
      <c r="K163" s="514"/>
      <c r="L163" s="515"/>
      <c r="M163" s="62"/>
    </row>
    <row r="164" spans="1:17" x14ac:dyDescent="0.25">
      <c r="B164" s="513"/>
      <c r="C164" s="483"/>
      <c r="D164" s="514"/>
      <c r="E164" s="514"/>
      <c r="F164" s="514"/>
      <c r="G164" s="514"/>
      <c r="H164" s="514"/>
      <c r="I164" s="514"/>
      <c r="J164" s="514"/>
      <c r="K164" s="514"/>
      <c r="L164" s="515"/>
      <c r="M164" s="62"/>
    </row>
    <row r="165" spans="1:17" x14ac:dyDescent="0.25">
      <c r="B165" s="513"/>
      <c r="C165" s="483"/>
      <c r="D165" s="514"/>
      <c r="E165" s="514"/>
      <c r="F165" s="514"/>
      <c r="G165" s="514"/>
      <c r="H165" s="514"/>
      <c r="I165" s="514"/>
      <c r="J165" s="514"/>
      <c r="K165" s="514"/>
      <c r="L165" s="515"/>
      <c r="M165" s="62"/>
    </row>
    <row r="166" spans="1:17" x14ac:dyDescent="0.25">
      <c r="B166" s="513"/>
      <c r="C166" s="483"/>
      <c r="D166" s="514"/>
      <c r="E166" s="514"/>
      <c r="F166" s="514"/>
      <c r="G166" s="514"/>
      <c r="H166" s="514"/>
      <c r="I166" s="514"/>
      <c r="J166" s="514"/>
      <c r="K166" s="514"/>
      <c r="L166" s="515"/>
      <c r="M166" s="62"/>
    </row>
    <row r="167" spans="1:17" s="30" customFormat="1" x14ac:dyDescent="0.25">
      <c r="A167" s="96"/>
      <c r="B167" s="98"/>
      <c r="C167" s="99"/>
      <c r="D167" s="99"/>
      <c r="E167" s="99"/>
      <c r="F167" s="99"/>
      <c r="G167" s="99"/>
      <c r="H167" s="99"/>
      <c r="I167" s="99"/>
      <c r="J167" s="99"/>
      <c r="K167" s="99"/>
      <c r="L167" s="100"/>
      <c r="O167" s="74"/>
      <c r="P167" s="74"/>
      <c r="Q167" s="74"/>
    </row>
    <row r="168" spans="1:17" s="10" customFormat="1" x14ac:dyDescent="0.25">
      <c r="A168" s="7"/>
      <c r="B168" s="503" t="s">
        <v>23</v>
      </c>
      <c r="C168" s="504"/>
      <c r="D168" s="504"/>
      <c r="E168" s="504"/>
      <c r="F168" s="504"/>
      <c r="G168" s="504"/>
      <c r="H168" s="504"/>
      <c r="I168" s="504"/>
      <c r="J168" s="504"/>
      <c r="K168" s="504"/>
      <c r="L168" s="505"/>
      <c r="M168" s="113"/>
    </row>
    <row r="169" spans="1:17" s="30" customFormat="1" x14ac:dyDescent="0.25">
      <c r="A169" s="129"/>
      <c r="B169" s="127"/>
      <c r="C169" s="128"/>
      <c r="D169" s="128"/>
      <c r="E169" s="128"/>
      <c r="F169" s="128"/>
      <c r="G169" s="128"/>
      <c r="H169" s="128"/>
      <c r="I169" s="128"/>
      <c r="J169" s="128"/>
      <c r="K169" s="128"/>
      <c r="L169" s="124"/>
      <c r="O169" s="74"/>
      <c r="P169" s="74"/>
      <c r="Q169" s="74"/>
    </row>
    <row r="170" spans="1:17" s="30" customFormat="1" x14ac:dyDescent="0.25">
      <c r="A170" s="96"/>
      <c r="B170" s="421" t="str">
        <f>IF(Intro!$G$21="English",O170,P170)</f>
        <v>Décrivez s'il y a une saisonnalité sur le marché canadien pour les marchandises. Décrivez les tendances saisonnières dans les importations, les stocks ou les ventes d’importations de votre entreprise au Canada.</v>
      </c>
      <c r="C170" s="422"/>
      <c r="D170" s="422"/>
      <c r="E170" s="422"/>
      <c r="F170" s="422"/>
      <c r="G170" s="422"/>
      <c r="H170" s="422"/>
      <c r="I170" s="422"/>
      <c r="J170" s="422"/>
      <c r="K170" s="422"/>
      <c r="L170" s="450"/>
      <c r="O170" s="74" t="s">
        <v>142</v>
      </c>
      <c r="P170" s="74" t="s">
        <v>143</v>
      </c>
      <c r="Q170" s="74"/>
    </row>
    <row r="171" spans="1:17" s="30" customFormat="1" x14ac:dyDescent="0.25">
      <c r="A171" s="96"/>
      <c r="B171" s="421"/>
      <c r="C171" s="422"/>
      <c r="D171" s="422"/>
      <c r="E171" s="422"/>
      <c r="F171" s="422"/>
      <c r="G171" s="422"/>
      <c r="H171" s="422"/>
      <c r="I171" s="422"/>
      <c r="J171" s="422"/>
      <c r="K171" s="422"/>
      <c r="L171" s="450"/>
      <c r="O171" s="74"/>
      <c r="P171" s="74"/>
      <c r="Q171" s="74"/>
    </row>
    <row r="172" spans="1:17" s="30" customFormat="1" x14ac:dyDescent="0.25">
      <c r="A172" s="129"/>
      <c r="B172" s="127"/>
      <c r="C172" s="128"/>
      <c r="D172" s="128"/>
      <c r="E172" s="128"/>
      <c r="F172" s="128"/>
      <c r="G172" s="128"/>
      <c r="H172" s="128"/>
      <c r="I172" s="128"/>
      <c r="J172" s="128"/>
      <c r="K172" s="128"/>
      <c r="L172" s="124"/>
      <c r="O172" s="74"/>
      <c r="P172" s="74"/>
      <c r="Q172" s="74"/>
    </row>
    <row r="173" spans="1:17" s="10" customFormat="1" x14ac:dyDescent="0.25">
      <c r="A173" s="8"/>
      <c r="B173" s="500"/>
      <c r="C173" s="501"/>
      <c r="D173" s="501"/>
      <c r="E173" s="501"/>
      <c r="F173" s="501"/>
      <c r="G173" s="501"/>
      <c r="H173" s="501"/>
      <c r="I173" s="501"/>
      <c r="J173" s="501"/>
      <c r="K173" s="501"/>
      <c r="L173" s="502"/>
      <c r="M173" s="30"/>
    </row>
    <row r="174" spans="1:17" s="10" customFormat="1" x14ac:dyDescent="0.25">
      <c r="A174" s="8"/>
      <c r="B174" s="500"/>
      <c r="C174" s="501"/>
      <c r="D174" s="501"/>
      <c r="E174" s="501"/>
      <c r="F174" s="501"/>
      <c r="G174" s="501"/>
      <c r="H174" s="501"/>
      <c r="I174" s="501"/>
      <c r="J174" s="501"/>
      <c r="K174" s="501"/>
      <c r="L174" s="502"/>
      <c r="M174" s="30"/>
    </row>
    <row r="175" spans="1:17" s="10" customFormat="1" x14ac:dyDescent="0.25">
      <c r="A175" s="8"/>
      <c r="B175" s="500"/>
      <c r="C175" s="501"/>
      <c r="D175" s="501"/>
      <c r="E175" s="501"/>
      <c r="F175" s="501"/>
      <c r="G175" s="501"/>
      <c r="H175" s="501"/>
      <c r="I175" s="501"/>
      <c r="J175" s="501"/>
      <c r="K175" s="501"/>
      <c r="L175" s="502"/>
      <c r="M175" s="30"/>
    </row>
    <row r="176" spans="1:17" s="10" customFormat="1" x14ac:dyDescent="0.25">
      <c r="A176" s="8"/>
      <c r="B176" s="500"/>
      <c r="C176" s="501"/>
      <c r="D176" s="501"/>
      <c r="E176" s="501"/>
      <c r="F176" s="501"/>
      <c r="G176" s="501"/>
      <c r="H176" s="501"/>
      <c r="I176" s="501"/>
      <c r="J176" s="501"/>
      <c r="K176" s="501"/>
      <c r="L176" s="502"/>
      <c r="M176" s="30"/>
    </row>
    <row r="177" spans="1:17" s="10" customFormat="1" x14ac:dyDescent="0.25">
      <c r="A177" s="8"/>
      <c r="B177" s="500"/>
      <c r="C177" s="501"/>
      <c r="D177" s="501"/>
      <c r="E177" s="501"/>
      <c r="F177" s="501"/>
      <c r="G177" s="501"/>
      <c r="H177" s="501"/>
      <c r="I177" s="501"/>
      <c r="J177" s="501"/>
      <c r="K177" s="501"/>
      <c r="L177" s="502"/>
      <c r="M177" s="30"/>
    </row>
    <row r="178" spans="1:17" s="10" customFormat="1" x14ac:dyDescent="0.25">
      <c r="A178" s="8"/>
      <c r="B178" s="500"/>
      <c r="C178" s="501"/>
      <c r="D178" s="501"/>
      <c r="E178" s="501"/>
      <c r="F178" s="501"/>
      <c r="G178" s="501"/>
      <c r="H178" s="501"/>
      <c r="I178" s="501"/>
      <c r="J178" s="501"/>
      <c r="K178" s="501"/>
      <c r="L178" s="502"/>
      <c r="M178" s="30"/>
    </row>
    <row r="179" spans="1:17" s="10" customFormat="1" x14ac:dyDescent="0.25">
      <c r="A179" s="8"/>
      <c r="B179" s="500"/>
      <c r="C179" s="501"/>
      <c r="D179" s="501"/>
      <c r="E179" s="501"/>
      <c r="F179" s="501"/>
      <c r="G179" s="501"/>
      <c r="H179" s="501"/>
      <c r="I179" s="501"/>
      <c r="J179" s="501"/>
      <c r="K179" s="501"/>
      <c r="L179" s="502"/>
      <c r="M179" s="30"/>
    </row>
    <row r="180" spans="1:17" s="10" customFormat="1" x14ac:dyDescent="0.25">
      <c r="A180" s="8"/>
      <c r="B180" s="500"/>
      <c r="C180" s="501"/>
      <c r="D180" s="501"/>
      <c r="E180" s="501"/>
      <c r="F180" s="501"/>
      <c r="G180" s="501"/>
      <c r="H180" s="501"/>
      <c r="I180" s="501"/>
      <c r="J180" s="501"/>
      <c r="K180" s="501"/>
      <c r="L180" s="502"/>
      <c r="M180" s="30"/>
    </row>
    <row r="181" spans="1:17" s="30" customFormat="1" x14ac:dyDescent="0.25">
      <c r="A181" s="129"/>
      <c r="B181" s="98"/>
      <c r="C181" s="99"/>
      <c r="D181" s="99"/>
      <c r="E181" s="99"/>
      <c r="F181" s="99"/>
      <c r="G181" s="99"/>
      <c r="H181" s="99"/>
      <c r="I181" s="99"/>
      <c r="J181" s="99"/>
      <c r="K181" s="99"/>
      <c r="L181" s="100"/>
      <c r="O181" s="74"/>
      <c r="P181" s="74"/>
      <c r="Q181" s="74"/>
    </row>
    <row r="182" spans="1:17" s="10" customFormat="1" x14ac:dyDescent="0.25">
      <c r="A182" s="7"/>
      <c r="B182" s="503" t="s">
        <v>24</v>
      </c>
      <c r="C182" s="504"/>
      <c r="D182" s="504"/>
      <c r="E182" s="504"/>
      <c r="F182" s="504"/>
      <c r="G182" s="504"/>
      <c r="H182" s="504"/>
      <c r="I182" s="504"/>
      <c r="J182" s="504"/>
      <c r="K182" s="504"/>
      <c r="L182" s="505"/>
      <c r="M182" s="113"/>
    </row>
    <row r="183" spans="1:17" s="30" customFormat="1" x14ac:dyDescent="0.25">
      <c r="A183" s="129"/>
      <c r="B183" s="127"/>
      <c r="C183" s="128"/>
      <c r="D183" s="128"/>
      <c r="E183" s="128"/>
      <c r="F183" s="128"/>
      <c r="G183" s="128"/>
      <c r="H183" s="128"/>
      <c r="I183" s="128"/>
      <c r="J183" s="128"/>
      <c r="K183" s="128"/>
      <c r="L183" s="124"/>
      <c r="O183" s="74"/>
      <c r="P183" s="74"/>
      <c r="Q183" s="74"/>
    </row>
    <row r="184" spans="1:17" s="30" customFormat="1" x14ac:dyDescent="0.25">
      <c r="A184" s="129"/>
      <c r="B184" s="421" t="str">
        <f>IF(Intro!$G$21="English",O184,P184)</f>
        <v>Quels ont été les principaux facteurs affectant la demande des marchandises depuis le 1er janvier 2023 (par exemple, les préférences des utilisateurs, la politique gouvernementale, les conditions économiques, le taux de change)?</v>
      </c>
      <c r="C184" s="422"/>
      <c r="D184" s="422"/>
      <c r="E184" s="422"/>
      <c r="F184" s="422"/>
      <c r="G184" s="422"/>
      <c r="H184" s="422"/>
      <c r="I184" s="422"/>
      <c r="J184" s="422"/>
      <c r="K184" s="422"/>
      <c r="L184" s="450"/>
      <c r="O184" s="74" t="str">
        <f>"What have been the principal factors affecting the demand for the goods since January 1, "&amp;Variables!B6&amp;" (e.g., user preferences, government policy, economic conditions, exchange rate)?"</f>
        <v>What have been the principal factors affecting the demand for the goods since January 1, 2023 (e.g., user preferences, government policy, economic conditions, exchange rate)?</v>
      </c>
      <c r="P184" s="74" t="str">
        <f>"Quels ont été les principaux facteurs affectant la demande des marchandises depuis le 1er janvier "&amp;Variables!B6&amp;"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c r="Q184" s="74"/>
    </row>
    <row r="185" spans="1:17" s="30" customFormat="1" x14ac:dyDescent="0.25">
      <c r="A185" s="129"/>
      <c r="B185" s="421"/>
      <c r="C185" s="422"/>
      <c r="D185" s="422"/>
      <c r="E185" s="422"/>
      <c r="F185" s="422"/>
      <c r="G185" s="422"/>
      <c r="H185" s="422"/>
      <c r="I185" s="422"/>
      <c r="J185" s="422"/>
      <c r="K185" s="422"/>
      <c r="L185" s="450"/>
      <c r="O185" s="74"/>
      <c r="P185" s="74"/>
      <c r="Q185" s="74"/>
    </row>
    <row r="186" spans="1:17" s="30" customFormat="1" x14ac:dyDescent="0.25">
      <c r="A186" s="129"/>
      <c r="B186" s="127"/>
      <c r="C186" s="128"/>
      <c r="D186" s="128"/>
      <c r="E186" s="128"/>
      <c r="F186" s="128"/>
      <c r="G186" s="128"/>
      <c r="H186" s="128"/>
      <c r="I186" s="128"/>
      <c r="J186" s="128"/>
      <c r="K186" s="128"/>
      <c r="L186" s="124"/>
      <c r="O186" s="74"/>
      <c r="P186" s="74"/>
      <c r="Q186" s="74"/>
    </row>
    <row r="187" spans="1:17" s="10" customFormat="1" x14ac:dyDescent="0.25">
      <c r="A187" s="8"/>
      <c r="B187" s="500"/>
      <c r="C187" s="501"/>
      <c r="D187" s="501"/>
      <c r="E187" s="501"/>
      <c r="F187" s="501"/>
      <c r="G187" s="501"/>
      <c r="H187" s="501"/>
      <c r="I187" s="501"/>
      <c r="J187" s="501"/>
      <c r="K187" s="501"/>
      <c r="L187" s="502"/>
      <c r="M187" s="30"/>
    </row>
    <row r="188" spans="1:17" s="10" customFormat="1" x14ac:dyDescent="0.25">
      <c r="A188" s="8"/>
      <c r="B188" s="500"/>
      <c r="C188" s="501"/>
      <c r="D188" s="501"/>
      <c r="E188" s="501"/>
      <c r="F188" s="501"/>
      <c r="G188" s="501"/>
      <c r="H188" s="501"/>
      <c r="I188" s="501"/>
      <c r="J188" s="501"/>
      <c r="K188" s="501"/>
      <c r="L188" s="502"/>
      <c r="M188" s="30"/>
    </row>
    <row r="189" spans="1:17" s="10" customFormat="1" x14ac:dyDescent="0.25">
      <c r="A189" s="8"/>
      <c r="B189" s="500"/>
      <c r="C189" s="501"/>
      <c r="D189" s="501"/>
      <c r="E189" s="501"/>
      <c r="F189" s="501"/>
      <c r="G189" s="501"/>
      <c r="H189" s="501"/>
      <c r="I189" s="501"/>
      <c r="J189" s="501"/>
      <c r="K189" s="501"/>
      <c r="L189" s="502"/>
      <c r="M189" s="30"/>
    </row>
    <row r="190" spans="1:17" s="10" customFormat="1" x14ac:dyDescent="0.25">
      <c r="A190" s="8"/>
      <c r="B190" s="500"/>
      <c r="C190" s="501"/>
      <c r="D190" s="501"/>
      <c r="E190" s="501"/>
      <c r="F190" s="501"/>
      <c r="G190" s="501"/>
      <c r="H190" s="501"/>
      <c r="I190" s="501"/>
      <c r="J190" s="501"/>
      <c r="K190" s="501"/>
      <c r="L190" s="502"/>
      <c r="M190" s="30"/>
    </row>
    <row r="191" spans="1:17" s="10" customFormat="1" x14ac:dyDescent="0.25">
      <c r="A191" s="8"/>
      <c r="B191" s="500"/>
      <c r="C191" s="501"/>
      <c r="D191" s="501"/>
      <c r="E191" s="501"/>
      <c r="F191" s="501"/>
      <c r="G191" s="501"/>
      <c r="H191" s="501"/>
      <c r="I191" s="501"/>
      <c r="J191" s="501"/>
      <c r="K191" s="501"/>
      <c r="L191" s="502"/>
      <c r="M191" s="30"/>
    </row>
    <row r="192" spans="1:17" s="10" customFormat="1" x14ac:dyDescent="0.25">
      <c r="A192" s="8"/>
      <c r="B192" s="500"/>
      <c r="C192" s="501"/>
      <c r="D192" s="501"/>
      <c r="E192" s="501"/>
      <c r="F192" s="501"/>
      <c r="G192" s="501"/>
      <c r="H192" s="501"/>
      <c r="I192" s="501"/>
      <c r="J192" s="501"/>
      <c r="K192" s="501"/>
      <c r="L192" s="502"/>
      <c r="M192" s="30"/>
    </row>
    <row r="193" spans="1:17" s="10" customFormat="1" x14ac:dyDescent="0.25">
      <c r="A193" s="8"/>
      <c r="B193" s="500"/>
      <c r="C193" s="501"/>
      <c r="D193" s="501"/>
      <c r="E193" s="501"/>
      <c r="F193" s="501"/>
      <c r="G193" s="501"/>
      <c r="H193" s="501"/>
      <c r="I193" s="501"/>
      <c r="J193" s="501"/>
      <c r="K193" s="501"/>
      <c r="L193" s="502"/>
      <c r="M193" s="30"/>
    </row>
    <row r="194" spans="1:17" s="10" customFormat="1" x14ac:dyDescent="0.25">
      <c r="A194" s="8"/>
      <c r="B194" s="500"/>
      <c r="C194" s="501"/>
      <c r="D194" s="501"/>
      <c r="E194" s="501"/>
      <c r="F194" s="501"/>
      <c r="G194" s="501"/>
      <c r="H194" s="501"/>
      <c r="I194" s="501"/>
      <c r="J194" s="501"/>
      <c r="K194" s="501"/>
      <c r="L194" s="502"/>
      <c r="M194" s="30"/>
    </row>
    <row r="195" spans="1:17" s="30" customFormat="1" x14ac:dyDescent="0.25">
      <c r="A195" s="129"/>
      <c r="B195" s="98"/>
      <c r="C195" s="99"/>
      <c r="D195" s="99"/>
      <c r="E195" s="99"/>
      <c r="F195" s="99"/>
      <c r="G195" s="99"/>
      <c r="H195" s="99"/>
      <c r="I195" s="99"/>
      <c r="J195" s="99"/>
      <c r="K195" s="99"/>
      <c r="L195" s="100"/>
      <c r="O195" s="74"/>
      <c r="P195" s="74"/>
      <c r="Q195" s="74"/>
    </row>
    <row r="196" spans="1:17" s="10" customFormat="1" x14ac:dyDescent="0.25">
      <c r="A196" s="7"/>
      <c r="B196" s="503" t="s">
        <v>26</v>
      </c>
      <c r="C196" s="504"/>
      <c r="D196" s="504"/>
      <c r="E196" s="504"/>
      <c r="F196" s="504"/>
      <c r="G196" s="504"/>
      <c r="H196" s="504"/>
      <c r="I196" s="504"/>
      <c r="J196" s="504"/>
      <c r="K196" s="504"/>
      <c r="L196" s="505"/>
      <c r="M196" s="113"/>
    </row>
    <row r="197" spans="1:17" s="30" customFormat="1" x14ac:dyDescent="0.25">
      <c r="A197" s="129"/>
      <c r="B197" s="127"/>
      <c r="C197" s="128"/>
      <c r="D197" s="128"/>
      <c r="E197" s="128"/>
      <c r="F197" s="128"/>
      <c r="G197" s="128"/>
      <c r="H197" s="128"/>
      <c r="I197" s="128"/>
      <c r="J197" s="128"/>
      <c r="K197" s="128"/>
      <c r="L197" s="124"/>
      <c r="O197" s="74"/>
      <c r="P197" s="74"/>
      <c r="Q197" s="74"/>
    </row>
    <row r="198" spans="1:17" s="30" customFormat="1" x14ac:dyDescent="0.25">
      <c r="A198" s="129"/>
      <c r="B198" s="510" t="str">
        <f>IF(Intro!$G$21="English",O198,P198)</f>
        <v>Décrivez tout changement technologique qui a eu une incidence sur le marché canadien des marchandises depuis le 1er janvier 2023.</v>
      </c>
      <c r="C198" s="511"/>
      <c r="D198" s="511"/>
      <c r="E198" s="511"/>
      <c r="F198" s="511"/>
      <c r="G198" s="511"/>
      <c r="H198" s="511"/>
      <c r="I198" s="511"/>
      <c r="J198" s="511"/>
      <c r="K198" s="511"/>
      <c r="L198" s="512"/>
      <c r="O198" s="74" t="str">
        <f>"Describe any changes in technology that have impacted the Canadian market for the goods since January 1, "&amp;Variables!B6&amp;"."</f>
        <v>Describe any changes in technology that have impacted the Canadian market for the goods since January 1, 2023.</v>
      </c>
      <c r="P198" s="74"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c r="Q198" s="74"/>
    </row>
    <row r="199" spans="1:17" s="30" customFormat="1" x14ac:dyDescent="0.25">
      <c r="A199" s="129"/>
      <c r="B199" s="127"/>
      <c r="C199" s="128"/>
      <c r="D199" s="128"/>
      <c r="E199" s="128"/>
      <c r="F199" s="128"/>
      <c r="G199" s="128"/>
      <c r="H199" s="128"/>
      <c r="I199" s="128"/>
      <c r="J199" s="128"/>
      <c r="K199" s="128"/>
      <c r="L199" s="124"/>
      <c r="O199" s="74"/>
      <c r="P199" s="74"/>
      <c r="Q199" s="74"/>
    </row>
    <row r="200" spans="1:17" s="10" customFormat="1" x14ac:dyDescent="0.25">
      <c r="A200" s="7"/>
      <c r="B200" s="500"/>
      <c r="C200" s="501"/>
      <c r="D200" s="501"/>
      <c r="E200" s="501"/>
      <c r="F200" s="501"/>
      <c r="G200" s="501"/>
      <c r="H200" s="501"/>
      <c r="I200" s="501"/>
      <c r="J200" s="501"/>
      <c r="K200" s="501"/>
      <c r="L200" s="502"/>
      <c r="M200" s="30"/>
    </row>
    <row r="201" spans="1:17" s="10" customFormat="1" x14ac:dyDescent="0.25">
      <c r="A201" s="7"/>
      <c r="B201" s="500"/>
      <c r="C201" s="501"/>
      <c r="D201" s="501"/>
      <c r="E201" s="501"/>
      <c r="F201" s="501"/>
      <c r="G201" s="501"/>
      <c r="H201" s="501"/>
      <c r="I201" s="501"/>
      <c r="J201" s="501"/>
      <c r="K201" s="501"/>
      <c r="L201" s="502"/>
      <c r="M201" s="30"/>
    </row>
    <row r="202" spans="1:17" s="10" customFormat="1" x14ac:dyDescent="0.25">
      <c r="A202" s="8"/>
      <c r="B202" s="500"/>
      <c r="C202" s="501"/>
      <c r="D202" s="501"/>
      <c r="E202" s="501"/>
      <c r="F202" s="501"/>
      <c r="G202" s="501"/>
      <c r="H202" s="501"/>
      <c r="I202" s="501"/>
      <c r="J202" s="501"/>
      <c r="K202" s="501"/>
      <c r="L202" s="502"/>
      <c r="M202" s="30"/>
    </row>
    <row r="203" spans="1:17" s="10" customFormat="1" x14ac:dyDescent="0.25">
      <c r="A203" s="8"/>
      <c r="B203" s="500"/>
      <c r="C203" s="501"/>
      <c r="D203" s="501"/>
      <c r="E203" s="501"/>
      <c r="F203" s="501"/>
      <c r="G203" s="501"/>
      <c r="H203" s="501"/>
      <c r="I203" s="501"/>
      <c r="J203" s="501"/>
      <c r="K203" s="501"/>
      <c r="L203" s="502"/>
      <c r="M203" s="30"/>
    </row>
    <row r="204" spans="1:17" s="10" customFormat="1" x14ac:dyDescent="0.25">
      <c r="A204" s="8"/>
      <c r="B204" s="500"/>
      <c r="C204" s="501"/>
      <c r="D204" s="501"/>
      <c r="E204" s="501"/>
      <c r="F204" s="501"/>
      <c r="G204" s="501"/>
      <c r="H204" s="501"/>
      <c r="I204" s="501"/>
      <c r="J204" s="501"/>
      <c r="K204" s="501"/>
      <c r="L204" s="502"/>
      <c r="M204" s="30"/>
    </row>
    <row r="205" spans="1:17" s="10" customFormat="1" x14ac:dyDescent="0.25">
      <c r="A205" s="7"/>
      <c r="B205" s="500"/>
      <c r="C205" s="501"/>
      <c r="D205" s="501"/>
      <c r="E205" s="501"/>
      <c r="F205" s="501"/>
      <c r="G205" s="501"/>
      <c r="H205" s="501"/>
      <c r="I205" s="501"/>
      <c r="J205" s="501"/>
      <c r="K205" s="501"/>
      <c r="L205" s="502"/>
      <c r="M205" s="30"/>
    </row>
    <row r="206" spans="1:17" s="10" customFormat="1" x14ac:dyDescent="0.25">
      <c r="A206" s="7"/>
      <c r="B206" s="500"/>
      <c r="C206" s="501"/>
      <c r="D206" s="501"/>
      <c r="E206" s="501"/>
      <c r="F206" s="501"/>
      <c r="G206" s="501"/>
      <c r="H206" s="501"/>
      <c r="I206" s="501"/>
      <c r="J206" s="501"/>
      <c r="K206" s="501"/>
      <c r="L206" s="502"/>
      <c r="M206" s="30"/>
    </row>
    <row r="207" spans="1:17" s="10" customFormat="1" x14ac:dyDescent="0.25">
      <c r="A207" s="7"/>
      <c r="B207" s="500"/>
      <c r="C207" s="501"/>
      <c r="D207" s="501"/>
      <c r="E207" s="501"/>
      <c r="F207" s="501"/>
      <c r="G207" s="501"/>
      <c r="H207" s="501"/>
      <c r="I207" s="501"/>
      <c r="J207" s="501"/>
      <c r="K207" s="501"/>
      <c r="L207" s="502"/>
      <c r="M207" s="30"/>
    </row>
    <row r="208" spans="1:17" s="30" customFormat="1" x14ac:dyDescent="0.25">
      <c r="A208" s="129"/>
      <c r="B208" s="98"/>
      <c r="C208" s="99"/>
      <c r="D208" s="99"/>
      <c r="E208" s="99"/>
      <c r="F208" s="99"/>
      <c r="G208" s="99"/>
      <c r="H208" s="99"/>
      <c r="I208" s="99"/>
      <c r="J208" s="99"/>
      <c r="K208" s="99"/>
      <c r="L208" s="100"/>
      <c r="O208" s="74"/>
      <c r="P208" s="74"/>
      <c r="Q208" s="74"/>
    </row>
    <row r="209" spans="1:17" s="10" customFormat="1" x14ac:dyDescent="0.25">
      <c r="A209" s="7"/>
      <c r="B209" s="503" t="s">
        <v>33</v>
      </c>
      <c r="C209" s="504"/>
      <c r="D209" s="504"/>
      <c r="E209" s="504"/>
      <c r="F209" s="504"/>
      <c r="G209" s="504"/>
      <c r="H209" s="504"/>
      <c r="I209" s="504"/>
      <c r="J209" s="504"/>
      <c r="K209" s="504"/>
      <c r="L209" s="505"/>
      <c r="M209" s="113"/>
    </row>
    <row r="210" spans="1:17" s="30" customFormat="1" x14ac:dyDescent="0.25">
      <c r="A210" s="129"/>
      <c r="B210" s="127"/>
      <c r="C210" s="128"/>
      <c r="D210" s="128"/>
      <c r="E210" s="128"/>
      <c r="F210" s="128"/>
      <c r="G210" s="128"/>
      <c r="H210" s="128"/>
      <c r="I210" s="128"/>
      <c r="J210" s="128"/>
      <c r="K210" s="128"/>
      <c r="L210" s="124"/>
      <c r="O210" s="74"/>
      <c r="P210" s="74"/>
      <c r="Q210" s="74"/>
    </row>
    <row r="211" spans="1:17" s="30" customFormat="1" x14ac:dyDescent="0.25">
      <c r="A211" s="129"/>
      <c r="B211" s="421" t="str">
        <f>IF(Intro!$G$21="English",O211,P211)</f>
        <v>Expliquez les circonstances dans lesquelles les acheteurs canadiens sont prêts à payer un prix plus élevé pour les marchandises produites au Canada. Quel serait le montant de ce supplément?</v>
      </c>
      <c r="C211" s="422"/>
      <c r="D211" s="422"/>
      <c r="E211" s="422"/>
      <c r="F211" s="422"/>
      <c r="G211" s="422"/>
      <c r="H211" s="422"/>
      <c r="I211" s="422"/>
      <c r="J211" s="422"/>
      <c r="K211" s="422"/>
      <c r="L211" s="450"/>
      <c r="O211" s="74" t="s">
        <v>121</v>
      </c>
      <c r="P211" s="74" t="s">
        <v>155</v>
      </c>
      <c r="Q211" s="74"/>
    </row>
    <row r="212" spans="1:17" s="30" customFormat="1" x14ac:dyDescent="0.25">
      <c r="A212" s="129"/>
      <c r="B212" s="127"/>
      <c r="C212" s="128"/>
      <c r="D212" s="128"/>
      <c r="E212" s="128"/>
      <c r="F212" s="128"/>
      <c r="G212" s="128"/>
      <c r="H212" s="128"/>
      <c r="I212" s="128"/>
      <c r="J212" s="128"/>
      <c r="K212" s="128"/>
      <c r="L212" s="124"/>
      <c r="O212" s="74"/>
      <c r="P212" s="74"/>
      <c r="Q212" s="74"/>
    </row>
    <row r="213" spans="1:17" x14ac:dyDescent="0.25">
      <c r="A213" s="7"/>
      <c r="B213" s="546" t="str">
        <f>IF(Intro!$G$21="English",O213,P213)</f>
        <v xml:space="preserve"> Majoration du prix</v>
      </c>
      <c r="C213" s="408"/>
      <c r="D213" s="63" t="s">
        <v>95</v>
      </c>
      <c r="E213" s="166"/>
      <c r="F213" s="128"/>
      <c r="G213" s="128"/>
      <c r="H213" s="128"/>
      <c r="I213" s="128"/>
      <c r="J213" s="128"/>
      <c r="K213" s="128"/>
      <c r="L213" s="124"/>
      <c r="M213" s="62"/>
      <c r="O213" s="62" t="s">
        <v>96</v>
      </c>
      <c r="P213" s="62" t="s">
        <v>97</v>
      </c>
    </row>
    <row r="214" spans="1:17" s="30" customFormat="1" x14ac:dyDescent="0.25">
      <c r="A214" s="129"/>
      <c r="B214" s="127"/>
      <c r="C214" s="128"/>
      <c r="D214" s="128"/>
      <c r="E214" s="128"/>
      <c r="F214" s="128"/>
      <c r="G214" s="128"/>
      <c r="H214" s="128"/>
      <c r="I214" s="128"/>
      <c r="J214" s="128"/>
      <c r="K214" s="128"/>
      <c r="L214" s="124"/>
      <c r="O214" s="74"/>
      <c r="P214" s="74"/>
      <c r="Q214" s="74"/>
    </row>
    <row r="215" spans="1:17" s="10" customFormat="1" x14ac:dyDescent="0.25">
      <c r="A215" s="7"/>
      <c r="B215" s="500"/>
      <c r="C215" s="501"/>
      <c r="D215" s="501"/>
      <c r="E215" s="501"/>
      <c r="F215" s="501"/>
      <c r="G215" s="501"/>
      <c r="H215" s="501"/>
      <c r="I215" s="501"/>
      <c r="J215" s="501"/>
      <c r="K215" s="501"/>
      <c r="L215" s="502"/>
      <c r="M215" s="30"/>
    </row>
    <row r="216" spans="1:17" s="10" customFormat="1" x14ac:dyDescent="0.25">
      <c r="A216" s="7"/>
      <c r="B216" s="500"/>
      <c r="C216" s="501"/>
      <c r="D216" s="501"/>
      <c r="E216" s="501"/>
      <c r="F216" s="501"/>
      <c r="G216" s="501"/>
      <c r="H216" s="501"/>
      <c r="I216" s="501"/>
      <c r="J216" s="501"/>
      <c r="K216" s="501"/>
      <c r="L216" s="502"/>
      <c r="M216" s="30"/>
    </row>
    <row r="217" spans="1:17" s="10" customFormat="1" x14ac:dyDescent="0.25">
      <c r="A217" s="7"/>
      <c r="B217" s="500"/>
      <c r="C217" s="501"/>
      <c r="D217" s="501"/>
      <c r="E217" s="501"/>
      <c r="F217" s="501"/>
      <c r="G217" s="501"/>
      <c r="H217" s="501"/>
      <c r="I217" s="501"/>
      <c r="J217" s="501"/>
      <c r="K217" s="501"/>
      <c r="L217" s="502"/>
      <c r="M217" s="30"/>
    </row>
    <row r="218" spans="1:17" s="10" customFormat="1" x14ac:dyDescent="0.25">
      <c r="A218" s="8"/>
      <c r="B218" s="500"/>
      <c r="C218" s="501"/>
      <c r="D218" s="501"/>
      <c r="E218" s="501"/>
      <c r="F218" s="501"/>
      <c r="G218" s="501"/>
      <c r="H218" s="501"/>
      <c r="I218" s="501"/>
      <c r="J218" s="501"/>
      <c r="K218" s="501"/>
      <c r="L218" s="502"/>
      <c r="M218" s="30"/>
    </row>
    <row r="219" spans="1:17" s="10" customFormat="1" x14ac:dyDescent="0.25">
      <c r="A219" s="8"/>
      <c r="B219" s="500"/>
      <c r="C219" s="501"/>
      <c r="D219" s="501"/>
      <c r="E219" s="501"/>
      <c r="F219" s="501"/>
      <c r="G219" s="501"/>
      <c r="H219" s="501"/>
      <c r="I219" s="501"/>
      <c r="J219" s="501"/>
      <c r="K219" s="501"/>
      <c r="L219" s="502"/>
      <c r="M219" s="30"/>
    </row>
    <row r="220" spans="1:17" s="10" customFormat="1" x14ac:dyDescent="0.25">
      <c r="A220" s="8"/>
      <c r="B220" s="500"/>
      <c r="C220" s="501"/>
      <c r="D220" s="501"/>
      <c r="E220" s="501"/>
      <c r="F220" s="501"/>
      <c r="G220" s="501"/>
      <c r="H220" s="501"/>
      <c r="I220" s="501"/>
      <c r="J220" s="501"/>
      <c r="K220" s="501"/>
      <c r="L220" s="502"/>
      <c r="M220" s="30"/>
    </row>
    <row r="221" spans="1:17" s="10" customFormat="1" x14ac:dyDescent="0.25">
      <c r="A221" s="7"/>
      <c r="B221" s="500"/>
      <c r="C221" s="501"/>
      <c r="D221" s="501"/>
      <c r="E221" s="501"/>
      <c r="F221" s="501"/>
      <c r="G221" s="501"/>
      <c r="H221" s="501"/>
      <c r="I221" s="501"/>
      <c r="J221" s="501"/>
      <c r="K221" s="501"/>
      <c r="L221" s="502"/>
      <c r="M221" s="30"/>
    </row>
    <row r="222" spans="1:17" s="10" customFormat="1" x14ac:dyDescent="0.25">
      <c r="A222" s="7"/>
      <c r="B222" s="500"/>
      <c r="C222" s="501"/>
      <c r="D222" s="501"/>
      <c r="E222" s="501"/>
      <c r="F222" s="501"/>
      <c r="G222" s="501"/>
      <c r="H222" s="501"/>
      <c r="I222" s="501"/>
      <c r="J222" s="501"/>
      <c r="K222" s="501"/>
      <c r="L222" s="502"/>
      <c r="M222" s="30"/>
    </row>
    <row r="223" spans="1:17" s="30" customFormat="1" x14ac:dyDescent="0.25">
      <c r="A223" s="129"/>
      <c r="B223" s="98"/>
      <c r="C223" s="99"/>
      <c r="D223" s="99"/>
      <c r="E223" s="99"/>
      <c r="F223" s="99"/>
      <c r="G223" s="99"/>
      <c r="H223" s="99"/>
      <c r="I223" s="99"/>
      <c r="J223" s="99"/>
      <c r="K223" s="99"/>
      <c r="L223" s="100"/>
      <c r="O223" s="74"/>
      <c r="P223" s="74"/>
      <c r="Q223" s="74"/>
    </row>
    <row r="224" spans="1:17" s="10" customFormat="1" x14ac:dyDescent="0.25">
      <c r="A224" s="7"/>
      <c r="B224" s="503" t="s">
        <v>35</v>
      </c>
      <c r="C224" s="504"/>
      <c r="D224" s="504"/>
      <c r="E224" s="504"/>
      <c r="F224" s="504"/>
      <c r="G224" s="504"/>
      <c r="H224" s="504"/>
      <c r="I224" s="504"/>
      <c r="J224" s="504"/>
      <c r="K224" s="504"/>
      <c r="L224" s="505"/>
      <c r="M224" s="113"/>
    </row>
    <row r="225" spans="1:17" s="30" customFormat="1" x14ac:dyDescent="0.25">
      <c r="A225" s="129"/>
      <c r="B225" s="127"/>
      <c r="C225" s="128"/>
      <c r="D225" s="128"/>
      <c r="E225" s="128"/>
      <c r="F225" s="128"/>
      <c r="G225" s="128"/>
      <c r="H225" s="128"/>
      <c r="I225" s="128"/>
      <c r="J225" s="128"/>
      <c r="K225" s="128"/>
      <c r="L225" s="124"/>
      <c r="O225" s="74"/>
      <c r="P225" s="74"/>
      <c r="Q225" s="74"/>
    </row>
    <row r="226" spans="1:17" s="30" customFormat="1" x14ac:dyDescent="0.25">
      <c r="A226" s="129"/>
      <c r="B226" s="510" t="str">
        <f>IF(Intro!$G$21="English",O226,P226)</f>
        <v>Les marchandises produites au Canada sont-elles interchangeables avec les marchandises importées du Taipei chinois et de l’Allemagne? Expliquez.</v>
      </c>
      <c r="C226" s="511"/>
      <c r="D226" s="511"/>
      <c r="E226" s="511"/>
      <c r="F226" s="511"/>
      <c r="G226" s="511"/>
      <c r="H226" s="511"/>
      <c r="I226" s="511"/>
      <c r="J226" s="511"/>
      <c r="K226" s="511"/>
      <c r="L226" s="512"/>
      <c r="O226" s="74" t="str">
        <f>"Are the goods produced in Canada interchangeable with the goods imported from "&amp;Variables!B5&amp;"? Explain."</f>
        <v>Are the goods produced in Canada interchangeable with the goods imported from Chinese Taipei and Germany? Explain.</v>
      </c>
      <c r="P226" s="74" t="str">
        <f>"Les marchandises produites au Canada sont-elles interchangeables avec les marchandises importées "&amp;Variables!C5&amp;"? Expliquez."</f>
        <v>Les marchandises produites au Canada sont-elles interchangeables avec les marchandises importées du Taipei chinois et de l’Allemagne? Expliquez.</v>
      </c>
      <c r="Q226" s="74"/>
    </row>
    <row r="227" spans="1:17" s="30" customFormat="1" x14ac:dyDescent="0.25">
      <c r="A227" s="129"/>
      <c r="B227" s="127"/>
      <c r="C227" s="128"/>
      <c r="D227" s="128"/>
      <c r="E227" s="128"/>
      <c r="F227" s="128"/>
      <c r="G227" s="128"/>
      <c r="H227" s="128"/>
      <c r="I227" s="128"/>
      <c r="J227" s="128"/>
      <c r="K227" s="128"/>
      <c r="L227" s="124"/>
      <c r="O227" s="74"/>
      <c r="P227" s="74"/>
      <c r="Q227" s="74"/>
    </row>
    <row r="228" spans="1:17" s="10" customFormat="1" x14ac:dyDescent="0.25">
      <c r="A228" s="7"/>
      <c r="B228" s="500"/>
      <c r="C228" s="501"/>
      <c r="D228" s="501"/>
      <c r="E228" s="501"/>
      <c r="F228" s="501"/>
      <c r="G228" s="501"/>
      <c r="H228" s="501"/>
      <c r="I228" s="501"/>
      <c r="J228" s="501"/>
      <c r="K228" s="501"/>
      <c r="L228" s="502"/>
      <c r="M228" s="30"/>
    </row>
    <row r="229" spans="1:17" s="10" customFormat="1" x14ac:dyDescent="0.25">
      <c r="A229" s="7"/>
      <c r="B229" s="500"/>
      <c r="C229" s="501"/>
      <c r="D229" s="501"/>
      <c r="E229" s="501"/>
      <c r="F229" s="501"/>
      <c r="G229" s="501"/>
      <c r="H229" s="501"/>
      <c r="I229" s="501"/>
      <c r="J229" s="501"/>
      <c r="K229" s="501"/>
      <c r="L229" s="502"/>
      <c r="M229" s="30"/>
    </row>
    <row r="230" spans="1:17" s="10" customFormat="1" x14ac:dyDescent="0.25">
      <c r="A230" s="8"/>
      <c r="B230" s="500"/>
      <c r="C230" s="501"/>
      <c r="D230" s="501"/>
      <c r="E230" s="501"/>
      <c r="F230" s="501"/>
      <c r="G230" s="501"/>
      <c r="H230" s="501"/>
      <c r="I230" s="501"/>
      <c r="J230" s="501"/>
      <c r="K230" s="501"/>
      <c r="L230" s="502"/>
      <c r="M230" s="30"/>
    </row>
    <row r="231" spans="1:17" s="10" customFormat="1" x14ac:dyDescent="0.25">
      <c r="A231" s="8"/>
      <c r="B231" s="500"/>
      <c r="C231" s="501"/>
      <c r="D231" s="501"/>
      <c r="E231" s="501"/>
      <c r="F231" s="501"/>
      <c r="G231" s="501"/>
      <c r="H231" s="501"/>
      <c r="I231" s="501"/>
      <c r="J231" s="501"/>
      <c r="K231" s="501"/>
      <c r="L231" s="502"/>
      <c r="M231" s="30"/>
    </row>
    <row r="232" spans="1:17" s="10" customFormat="1" x14ac:dyDescent="0.25">
      <c r="A232" s="8"/>
      <c r="B232" s="500"/>
      <c r="C232" s="501"/>
      <c r="D232" s="501"/>
      <c r="E232" s="501"/>
      <c r="F232" s="501"/>
      <c r="G232" s="501"/>
      <c r="H232" s="501"/>
      <c r="I232" s="501"/>
      <c r="J232" s="501"/>
      <c r="K232" s="501"/>
      <c r="L232" s="502"/>
      <c r="M232" s="30"/>
    </row>
    <row r="233" spans="1:17" s="10" customFormat="1" x14ac:dyDescent="0.25">
      <c r="A233" s="7"/>
      <c r="B233" s="500"/>
      <c r="C233" s="501"/>
      <c r="D233" s="501"/>
      <c r="E233" s="501"/>
      <c r="F233" s="501"/>
      <c r="G233" s="501"/>
      <c r="H233" s="501"/>
      <c r="I233" s="501"/>
      <c r="J233" s="501"/>
      <c r="K233" s="501"/>
      <c r="L233" s="502"/>
      <c r="M233" s="30"/>
    </row>
    <row r="234" spans="1:17" s="10" customFormat="1" x14ac:dyDescent="0.25">
      <c r="A234" s="7"/>
      <c r="B234" s="500"/>
      <c r="C234" s="501"/>
      <c r="D234" s="501"/>
      <c r="E234" s="501"/>
      <c r="F234" s="501"/>
      <c r="G234" s="501"/>
      <c r="H234" s="501"/>
      <c r="I234" s="501"/>
      <c r="J234" s="501"/>
      <c r="K234" s="501"/>
      <c r="L234" s="502"/>
      <c r="M234" s="30"/>
    </row>
    <row r="235" spans="1:17" s="10" customFormat="1" x14ac:dyDescent="0.25">
      <c r="A235" s="7"/>
      <c r="B235" s="500"/>
      <c r="C235" s="501"/>
      <c r="D235" s="501"/>
      <c r="E235" s="501"/>
      <c r="F235" s="501"/>
      <c r="G235" s="501"/>
      <c r="H235" s="501"/>
      <c r="I235" s="501"/>
      <c r="J235" s="501"/>
      <c r="K235" s="501"/>
      <c r="L235" s="502"/>
      <c r="M235" s="30"/>
    </row>
    <row r="236" spans="1:17" s="30" customFormat="1" x14ac:dyDescent="0.25">
      <c r="A236" s="129"/>
      <c r="B236" s="98"/>
      <c r="C236" s="99"/>
      <c r="D236" s="99"/>
      <c r="E236" s="99"/>
      <c r="F236" s="99"/>
      <c r="G236" s="99"/>
      <c r="H236" s="99"/>
      <c r="I236" s="99"/>
      <c r="J236" s="99"/>
      <c r="K236" s="99"/>
      <c r="L236" s="100"/>
      <c r="O236" s="74"/>
      <c r="P236" s="74"/>
      <c r="Q236" s="74"/>
    </row>
    <row r="237" spans="1:17" s="10" customFormat="1" x14ac:dyDescent="0.25">
      <c r="A237" s="7"/>
      <c r="B237" s="503" t="s">
        <v>36</v>
      </c>
      <c r="C237" s="504"/>
      <c r="D237" s="504"/>
      <c r="E237" s="504"/>
      <c r="F237" s="504"/>
      <c r="G237" s="504"/>
      <c r="H237" s="504"/>
      <c r="I237" s="504"/>
      <c r="J237" s="504"/>
      <c r="K237" s="504"/>
      <c r="L237" s="505"/>
      <c r="M237" s="113"/>
    </row>
    <row r="238" spans="1:17" s="30" customFormat="1" x14ac:dyDescent="0.25">
      <c r="A238" s="129"/>
      <c r="B238" s="127"/>
      <c r="C238" s="128"/>
      <c r="D238" s="128"/>
      <c r="E238" s="128"/>
      <c r="F238" s="128"/>
      <c r="G238" s="128"/>
      <c r="H238" s="128"/>
      <c r="I238" s="128"/>
      <c r="J238" s="128"/>
      <c r="K238" s="128"/>
      <c r="L238" s="124"/>
      <c r="O238" s="74"/>
      <c r="P238" s="74"/>
      <c r="Q238" s="74"/>
    </row>
    <row r="239" spans="1:17" s="30" customFormat="1" x14ac:dyDescent="0.25">
      <c r="A239" s="129"/>
      <c r="B239" s="510" t="str">
        <f>IF(Intro!$G$21="English",O239,P239)</f>
        <v>Les marchandises produites au Canada sont-elles comparables en prix aux marchandises importées du Taipei chinois et de l’Allemagne? Expliquez.</v>
      </c>
      <c r="C239" s="511"/>
      <c r="D239" s="511"/>
      <c r="E239" s="511"/>
      <c r="F239" s="511"/>
      <c r="G239" s="511"/>
      <c r="H239" s="511"/>
      <c r="I239" s="511"/>
      <c r="J239" s="511"/>
      <c r="K239" s="511"/>
      <c r="L239" s="512"/>
      <c r="O239" s="74" t="str">
        <f>"Are the goods produced in Canada comparable in price with the goods imported from "&amp;Variables!B5&amp;"? Explain."</f>
        <v>Are the goods produced in Canada comparable in price with the goods imported from Chinese Taipei and Germany? Explain.</v>
      </c>
      <c r="P239" s="74" t="str">
        <f>"Les marchandises produites au Canada sont-elles comparables en prix aux marchandises importées "&amp;Variables!C5&amp;"? Expliquez."</f>
        <v>Les marchandises produites au Canada sont-elles comparables en prix aux marchandises importées du Taipei chinois et de l’Allemagne? Expliquez.</v>
      </c>
      <c r="Q239" s="74"/>
    </row>
    <row r="240" spans="1:17" s="30" customFormat="1" x14ac:dyDescent="0.25">
      <c r="A240" s="129"/>
      <c r="B240" s="127"/>
      <c r="C240" s="128"/>
      <c r="D240" s="128"/>
      <c r="E240" s="128"/>
      <c r="F240" s="128"/>
      <c r="G240" s="128"/>
      <c r="H240" s="128"/>
      <c r="I240" s="128"/>
      <c r="J240" s="128"/>
      <c r="K240" s="128"/>
      <c r="L240" s="124"/>
      <c r="O240" s="74"/>
      <c r="P240" s="74"/>
      <c r="Q240" s="74"/>
    </row>
    <row r="241" spans="1:17" s="10" customFormat="1" x14ac:dyDescent="0.25">
      <c r="A241" s="7"/>
      <c r="B241" s="500"/>
      <c r="C241" s="501"/>
      <c r="D241" s="501"/>
      <c r="E241" s="501"/>
      <c r="F241" s="501"/>
      <c r="G241" s="501"/>
      <c r="H241" s="501"/>
      <c r="I241" s="501"/>
      <c r="J241" s="501"/>
      <c r="K241" s="501"/>
      <c r="L241" s="502"/>
      <c r="M241" s="30"/>
    </row>
    <row r="242" spans="1:17" s="10" customFormat="1" x14ac:dyDescent="0.25">
      <c r="A242" s="7"/>
      <c r="B242" s="500"/>
      <c r="C242" s="501"/>
      <c r="D242" s="501"/>
      <c r="E242" s="501"/>
      <c r="F242" s="501"/>
      <c r="G242" s="501"/>
      <c r="H242" s="501"/>
      <c r="I242" s="501"/>
      <c r="J242" s="501"/>
      <c r="K242" s="501"/>
      <c r="L242" s="502"/>
      <c r="M242" s="30"/>
    </row>
    <row r="243" spans="1:17" s="10" customFormat="1" x14ac:dyDescent="0.25">
      <c r="A243" s="8"/>
      <c r="B243" s="500"/>
      <c r="C243" s="501"/>
      <c r="D243" s="501"/>
      <c r="E243" s="501"/>
      <c r="F243" s="501"/>
      <c r="G243" s="501"/>
      <c r="H243" s="501"/>
      <c r="I243" s="501"/>
      <c r="J243" s="501"/>
      <c r="K243" s="501"/>
      <c r="L243" s="502"/>
      <c r="M243" s="30"/>
    </row>
    <row r="244" spans="1:17" s="10" customFormat="1" x14ac:dyDescent="0.25">
      <c r="A244" s="8"/>
      <c r="B244" s="500"/>
      <c r="C244" s="501"/>
      <c r="D244" s="501"/>
      <c r="E244" s="501"/>
      <c r="F244" s="501"/>
      <c r="G244" s="501"/>
      <c r="H244" s="501"/>
      <c r="I244" s="501"/>
      <c r="J244" s="501"/>
      <c r="K244" s="501"/>
      <c r="L244" s="502"/>
      <c r="M244" s="30"/>
    </row>
    <row r="245" spans="1:17" s="10" customFormat="1" x14ac:dyDescent="0.25">
      <c r="A245" s="8"/>
      <c r="B245" s="500"/>
      <c r="C245" s="501"/>
      <c r="D245" s="501"/>
      <c r="E245" s="501"/>
      <c r="F245" s="501"/>
      <c r="G245" s="501"/>
      <c r="H245" s="501"/>
      <c r="I245" s="501"/>
      <c r="J245" s="501"/>
      <c r="K245" s="501"/>
      <c r="L245" s="502"/>
      <c r="M245" s="30"/>
    </row>
    <row r="246" spans="1:17" s="10" customFormat="1" x14ac:dyDescent="0.25">
      <c r="A246" s="7"/>
      <c r="B246" s="500"/>
      <c r="C246" s="501"/>
      <c r="D246" s="501"/>
      <c r="E246" s="501"/>
      <c r="F246" s="501"/>
      <c r="G246" s="501"/>
      <c r="H246" s="501"/>
      <c r="I246" s="501"/>
      <c r="J246" s="501"/>
      <c r="K246" s="501"/>
      <c r="L246" s="502"/>
      <c r="M246" s="30"/>
    </row>
    <row r="247" spans="1:17" s="10" customFormat="1" x14ac:dyDescent="0.25">
      <c r="A247" s="7"/>
      <c r="B247" s="500"/>
      <c r="C247" s="501"/>
      <c r="D247" s="501"/>
      <c r="E247" s="501"/>
      <c r="F247" s="501"/>
      <c r="G247" s="501"/>
      <c r="H247" s="501"/>
      <c r="I247" s="501"/>
      <c r="J247" s="501"/>
      <c r="K247" s="501"/>
      <c r="L247" s="502"/>
      <c r="M247" s="30"/>
    </row>
    <row r="248" spans="1:17" s="10" customFormat="1" x14ac:dyDescent="0.25">
      <c r="A248" s="7"/>
      <c r="B248" s="500"/>
      <c r="C248" s="501"/>
      <c r="D248" s="501"/>
      <c r="E248" s="501"/>
      <c r="F248" s="501"/>
      <c r="G248" s="501"/>
      <c r="H248" s="501"/>
      <c r="I248" s="501"/>
      <c r="J248" s="501"/>
      <c r="K248" s="501"/>
      <c r="L248" s="502"/>
      <c r="M248" s="30"/>
    </row>
    <row r="249" spans="1:17" s="30" customFormat="1" x14ac:dyDescent="0.25">
      <c r="A249" s="129"/>
      <c r="B249" s="98"/>
      <c r="C249" s="99"/>
      <c r="D249" s="99"/>
      <c r="E249" s="99"/>
      <c r="F249" s="99"/>
      <c r="G249" s="99"/>
      <c r="H249" s="99"/>
      <c r="I249" s="99"/>
      <c r="J249" s="99"/>
      <c r="K249" s="99"/>
      <c r="L249" s="100"/>
      <c r="O249" s="74"/>
      <c r="P249" s="74"/>
      <c r="Q249" s="74"/>
    </row>
    <row r="250" spans="1:17" s="10" customFormat="1" x14ac:dyDescent="0.25">
      <c r="A250" s="7"/>
      <c r="B250" s="503" t="s">
        <v>34</v>
      </c>
      <c r="C250" s="504"/>
      <c r="D250" s="504"/>
      <c r="E250" s="504"/>
      <c r="F250" s="504"/>
      <c r="G250" s="504"/>
      <c r="H250" s="504"/>
      <c r="I250" s="504"/>
      <c r="J250" s="504"/>
      <c r="K250" s="504"/>
      <c r="L250" s="505"/>
      <c r="M250" s="113"/>
    </row>
    <row r="251" spans="1:17" s="30" customFormat="1" x14ac:dyDescent="0.25">
      <c r="A251" s="129"/>
      <c r="B251" s="127"/>
      <c r="C251" s="128"/>
      <c r="D251" s="128"/>
      <c r="E251" s="128"/>
      <c r="F251" s="128"/>
      <c r="G251" s="128"/>
      <c r="H251" s="128"/>
      <c r="I251" s="128"/>
      <c r="J251" s="128"/>
      <c r="K251" s="128"/>
      <c r="L251" s="124"/>
      <c r="O251" s="74"/>
      <c r="P251" s="74"/>
      <c r="Q251" s="74"/>
    </row>
    <row r="252" spans="1:17" s="30" customFormat="1" x14ac:dyDescent="0.25">
      <c r="A252" s="129"/>
      <c r="B252" s="421" t="str">
        <f>IF(Intro!$G$21="English",O252,P252)</f>
        <v>Les marchandises produites au Canada sont-elles comparables en termes de facteurs autres que le prix (y compris la qualité du produit, les délais d'exécution et de livraison, la fiabilité de l'approvisionnement, etc.) avec les marchandises importées du Taipei chinois et de l’Allemagne? Expliquez.</v>
      </c>
      <c r="C252" s="422"/>
      <c r="D252" s="422"/>
      <c r="E252" s="422"/>
      <c r="F252" s="422"/>
      <c r="G252" s="422"/>
      <c r="H252" s="422"/>
      <c r="I252" s="422"/>
      <c r="J252" s="422"/>
      <c r="K252" s="422"/>
      <c r="L252" s="450"/>
      <c r="O252" s="74" t="str">
        <f>"Are the goods produced in Canada comparable in non-price factors (including product quality, lead and delivery times, reliability of supply, etc.) with the goods imported from "&amp;Variables!B5&amp;"? Explain."</f>
        <v>Are the goods produced in Canada comparable in non-price factors (including product quality, lead and delivery times, reliability of supply, etc.) with the goods imported from Chinese Taipei and Germany? Explain.</v>
      </c>
      <c r="P252" s="74" t="str">
        <f>"Les marchandises produites au Canada sont-elles comparables en termes de facteurs autres que le prix (y compris la qualité du produit, les délais d'exécution et de livraison, la fiabilité de l'approvisionnement, etc.)"&amp;" avec les marchandises importées "&amp;Variables!C5&amp;"? Expliquez."</f>
        <v>Les marchandises produites au Canada sont-elles comparables en termes de facteurs autres que le prix (y compris la qualité du produit, les délais d'exécution et de livraison, la fiabilité de l'approvisionnement, etc.) avec les marchandises importées du Taipei chinois et de l’Allemagne? Expliquez.</v>
      </c>
      <c r="Q252" s="74"/>
    </row>
    <row r="253" spans="1:17" s="30" customFormat="1" x14ac:dyDescent="0.25">
      <c r="A253" s="129"/>
      <c r="B253" s="421"/>
      <c r="C253" s="422"/>
      <c r="D253" s="422"/>
      <c r="E253" s="422"/>
      <c r="F253" s="422"/>
      <c r="G253" s="422"/>
      <c r="H253" s="422"/>
      <c r="I253" s="422"/>
      <c r="J253" s="422"/>
      <c r="K253" s="422"/>
      <c r="L253" s="450"/>
      <c r="O253" s="74"/>
      <c r="P253" s="74"/>
      <c r="Q253" s="74"/>
    </row>
    <row r="254" spans="1:17" s="30" customFormat="1" x14ac:dyDescent="0.25">
      <c r="A254" s="129"/>
      <c r="B254" s="127"/>
      <c r="C254" s="128"/>
      <c r="D254" s="128"/>
      <c r="E254" s="128"/>
      <c r="F254" s="128"/>
      <c r="G254" s="128"/>
      <c r="H254" s="128"/>
      <c r="I254" s="128"/>
      <c r="J254" s="128"/>
      <c r="K254" s="128"/>
      <c r="L254" s="124"/>
      <c r="O254" s="74"/>
      <c r="P254" s="74"/>
      <c r="Q254" s="74"/>
    </row>
    <row r="255" spans="1:17" s="10" customFormat="1" x14ac:dyDescent="0.25">
      <c r="A255" s="7"/>
      <c r="B255" s="500"/>
      <c r="C255" s="501"/>
      <c r="D255" s="501"/>
      <c r="E255" s="501"/>
      <c r="F255" s="501"/>
      <c r="G255" s="501"/>
      <c r="H255" s="501"/>
      <c r="I255" s="501"/>
      <c r="J255" s="501"/>
      <c r="K255" s="501"/>
      <c r="L255" s="502"/>
      <c r="M255" s="30"/>
    </row>
    <row r="256" spans="1:17" s="10" customFormat="1" x14ac:dyDescent="0.25">
      <c r="A256" s="7"/>
      <c r="B256" s="500"/>
      <c r="C256" s="501"/>
      <c r="D256" s="501"/>
      <c r="E256" s="501"/>
      <c r="F256" s="501"/>
      <c r="G256" s="501"/>
      <c r="H256" s="501"/>
      <c r="I256" s="501"/>
      <c r="J256" s="501"/>
      <c r="K256" s="501"/>
      <c r="L256" s="502"/>
      <c r="M256" s="30"/>
    </row>
    <row r="257" spans="1:17" s="10" customFormat="1" x14ac:dyDescent="0.25">
      <c r="A257" s="8"/>
      <c r="B257" s="500"/>
      <c r="C257" s="501"/>
      <c r="D257" s="501"/>
      <c r="E257" s="501"/>
      <c r="F257" s="501"/>
      <c r="G257" s="501"/>
      <c r="H257" s="501"/>
      <c r="I257" s="501"/>
      <c r="J257" s="501"/>
      <c r="K257" s="501"/>
      <c r="L257" s="502"/>
      <c r="M257" s="30"/>
    </row>
    <row r="258" spans="1:17" s="10" customFormat="1" x14ac:dyDescent="0.25">
      <c r="A258" s="8"/>
      <c r="B258" s="500"/>
      <c r="C258" s="501"/>
      <c r="D258" s="501"/>
      <c r="E258" s="501"/>
      <c r="F258" s="501"/>
      <c r="G258" s="501"/>
      <c r="H258" s="501"/>
      <c r="I258" s="501"/>
      <c r="J258" s="501"/>
      <c r="K258" s="501"/>
      <c r="L258" s="502"/>
      <c r="M258" s="30"/>
    </row>
    <row r="259" spans="1:17" s="10" customFormat="1" x14ac:dyDescent="0.25">
      <c r="A259" s="8"/>
      <c r="B259" s="500"/>
      <c r="C259" s="501"/>
      <c r="D259" s="501"/>
      <c r="E259" s="501"/>
      <c r="F259" s="501"/>
      <c r="G259" s="501"/>
      <c r="H259" s="501"/>
      <c r="I259" s="501"/>
      <c r="J259" s="501"/>
      <c r="K259" s="501"/>
      <c r="L259" s="502"/>
      <c r="M259" s="30"/>
    </row>
    <row r="260" spans="1:17" s="10" customFormat="1" x14ac:dyDescent="0.25">
      <c r="A260" s="7"/>
      <c r="B260" s="500"/>
      <c r="C260" s="501"/>
      <c r="D260" s="501"/>
      <c r="E260" s="501"/>
      <c r="F260" s="501"/>
      <c r="G260" s="501"/>
      <c r="H260" s="501"/>
      <c r="I260" s="501"/>
      <c r="J260" s="501"/>
      <c r="K260" s="501"/>
      <c r="L260" s="502"/>
      <c r="M260" s="30"/>
    </row>
    <row r="261" spans="1:17" s="10" customFormat="1" x14ac:dyDescent="0.25">
      <c r="A261" s="7"/>
      <c r="B261" s="500"/>
      <c r="C261" s="501"/>
      <c r="D261" s="501"/>
      <c r="E261" s="501"/>
      <c r="F261" s="501"/>
      <c r="G261" s="501"/>
      <c r="H261" s="501"/>
      <c r="I261" s="501"/>
      <c r="J261" s="501"/>
      <c r="K261" s="501"/>
      <c r="L261" s="502"/>
      <c r="M261" s="30"/>
    </row>
    <row r="262" spans="1:17" s="10" customFormat="1" x14ac:dyDescent="0.25">
      <c r="A262" s="7"/>
      <c r="B262" s="500"/>
      <c r="C262" s="501"/>
      <c r="D262" s="501"/>
      <c r="E262" s="501"/>
      <c r="F262" s="501"/>
      <c r="G262" s="501"/>
      <c r="H262" s="501"/>
      <c r="I262" s="501"/>
      <c r="J262" s="501"/>
      <c r="K262" s="501"/>
      <c r="L262" s="502"/>
      <c r="M262" s="30"/>
    </row>
    <row r="263" spans="1:17" s="30" customFormat="1" x14ac:dyDescent="0.25">
      <c r="A263" s="129"/>
      <c r="B263" s="98"/>
      <c r="C263" s="99"/>
      <c r="D263" s="99"/>
      <c r="E263" s="99"/>
      <c r="F263" s="99"/>
      <c r="G263" s="99"/>
      <c r="H263" s="99"/>
      <c r="I263" s="99"/>
      <c r="J263" s="99"/>
      <c r="K263" s="99"/>
      <c r="L263" s="100"/>
      <c r="O263" s="74"/>
      <c r="P263" s="74"/>
      <c r="Q263" s="74"/>
    </row>
    <row r="264" spans="1:17" x14ac:dyDescent="0.25">
      <c r="A264" s="7"/>
    </row>
    <row r="265" spans="1:17" x14ac:dyDescent="0.25">
      <c r="A265" s="7"/>
      <c r="B265" s="516" t="str">
        <f>IF(Intro!$G$21="English",O265,P265)</f>
        <v>VENTES</v>
      </c>
      <c r="C265" s="517"/>
      <c r="D265" s="517"/>
      <c r="E265" s="517"/>
      <c r="F265" s="517"/>
      <c r="G265" s="517"/>
      <c r="H265" s="517"/>
      <c r="I265" s="517"/>
      <c r="J265" s="517"/>
      <c r="K265" s="517"/>
      <c r="L265" s="518"/>
      <c r="M265" s="30"/>
      <c r="O265" s="62" t="s">
        <v>237</v>
      </c>
      <c r="P265" s="62" t="s">
        <v>238</v>
      </c>
    </row>
    <row r="266" spans="1:17" s="10" customFormat="1" x14ac:dyDescent="0.25">
      <c r="A266" s="7"/>
      <c r="B266" s="503" t="s">
        <v>54</v>
      </c>
      <c r="C266" s="504"/>
      <c r="D266" s="504"/>
      <c r="E266" s="504"/>
      <c r="F266" s="504"/>
      <c r="G266" s="504"/>
      <c r="H266" s="504"/>
      <c r="I266" s="504"/>
      <c r="J266" s="504"/>
      <c r="K266" s="504"/>
      <c r="L266" s="505"/>
      <c r="M266" s="113"/>
    </row>
    <row r="267" spans="1:17" s="30" customFormat="1" x14ac:dyDescent="0.25">
      <c r="A267" s="129"/>
      <c r="B267" s="127"/>
      <c r="C267" s="128"/>
      <c r="D267" s="128"/>
      <c r="E267" s="128"/>
      <c r="F267" s="128"/>
      <c r="G267" s="128"/>
      <c r="H267" s="128"/>
      <c r="I267" s="128"/>
      <c r="J267" s="128"/>
      <c r="K267" s="128"/>
      <c r="L267" s="124"/>
      <c r="O267" s="74"/>
      <c r="P267" s="74"/>
      <c r="Q267" s="74"/>
    </row>
    <row r="268" spans="1:17" s="30" customFormat="1" x14ac:dyDescent="0.25">
      <c r="A268" s="129"/>
      <c r="B268" s="510" t="str">
        <f>IF(Intro!$G$21="English",O268,P268)</f>
        <v>Décrivez tout changement dans les canaux de distribution de votre entreprise depuis le 1er janvier 2023.</v>
      </c>
      <c r="C268" s="511"/>
      <c r="D268" s="511"/>
      <c r="E268" s="511"/>
      <c r="F268" s="511"/>
      <c r="G268" s="511"/>
      <c r="H268" s="511"/>
      <c r="I268" s="511"/>
      <c r="J268" s="511"/>
      <c r="K268" s="511"/>
      <c r="L268" s="512"/>
      <c r="O268" s="74" t="str">
        <f>"Describe any changes in your firm's channels of distribution since January 1, "&amp;Variables!B6&amp;"."</f>
        <v>Describe any changes in your firm's channels of distribution since January 1, 2023.</v>
      </c>
      <c r="P268" s="74" t="str">
        <f>"Décrivez tout changement dans les canaux de distribution de votre entreprise depuis le 1er janvier "&amp;Variables!B6&amp;"."</f>
        <v>Décrivez tout changement dans les canaux de distribution de votre entreprise depuis le 1er janvier 2023.</v>
      </c>
      <c r="Q268" s="74"/>
    </row>
    <row r="269" spans="1:17" s="30" customFormat="1" x14ac:dyDescent="0.25">
      <c r="A269" s="129"/>
      <c r="B269" s="127"/>
      <c r="C269" s="128"/>
      <c r="D269" s="128"/>
      <c r="E269" s="128"/>
      <c r="F269" s="128"/>
      <c r="G269" s="128"/>
      <c r="H269" s="128"/>
      <c r="I269" s="128"/>
      <c r="J269" s="128"/>
      <c r="K269" s="128"/>
      <c r="L269" s="124"/>
      <c r="O269" s="74"/>
      <c r="P269" s="74"/>
      <c r="Q269" s="74"/>
    </row>
    <row r="270" spans="1:17" s="10" customFormat="1" x14ac:dyDescent="0.25">
      <c r="A270" s="7"/>
      <c r="B270" s="500"/>
      <c r="C270" s="501"/>
      <c r="D270" s="501"/>
      <c r="E270" s="501"/>
      <c r="F270" s="501"/>
      <c r="G270" s="501"/>
      <c r="H270" s="501"/>
      <c r="I270" s="501"/>
      <c r="J270" s="501"/>
      <c r="K270" s="501"/>
      <c r="L270" s="502"/>
      <c r="M270" s="30"/>
    </row>
    <row r="271" spans="1:17" s="10" customFormat="1" x14ac:dyDescent="0.25">
      <c r="A271" s="7"/>
      <c r="B271" s="500"/>
      <c r="C271" s="501"/>
      <c r="D271" s="501"/>
      <c r="E271" s="501"/>
      <c r="F271" s="501"/>
      <c r="G271" s="501"/>
      <c r="H271" s="501"/>
      <c r="I271" s="501"/>
      <c r="J271" s="501"/>
      <c r="K271" s="501"/>
      <c r="L271" s="502"/>
      <c r="M271" s="30"/>
    </row>
    <row r="272" spans="1:17" s="10" customFormat="1" x14ac:dyDescent="0.25">
      <c r="A272" s="8"/>
      <c r="B272" s="500"/>
      <c r="C272" s="501"/>
      <c r="D272" s="501"/>
      <c r="E272" s="501"/>
      <c r="F272" s="501"/>
      <c r="G272" s="501"/>
      <c r="H272" s="501"/>
      <c r="I272" s="501"/>
      <c r="J272" s="501"/>
      <c r="K272" s="501"/>
      <c r="L272" s="502"/>
      <c r="M272" s="30"/>
    </row>
    <row r="273" spans="1:17" s="10" customFormat="1" x14ac:dyDescent="0.25">
      <c r="A273" s="8"/>
      <c r="B273" s="500"/>
      <c r="C273" s="501"/>
      <c r="D273" s="501"/>
      <c r="E273" s="501"/>
      <c r="F273" s="501"/>
      <c r="G273" s="501"/>
      <c r="H273" s="501"/>
      <c r="I273" s="501"/>
      <c r="J273" s="501"/>
      <c r="K273" s="501"/>
      <c r="L273" s="502"/>
      <c r="M273" s="30"/>
    </row>
    <row r="274" spans="1:17" s="10" customFormat="1" x14ac:dyDescent="0.25">
      <c r="A274" s="8"/>
      <c r="B274" s="500"/>
      <c r="C274" s="501"/>
      <c r="D274" s="501"/>
      <c r="E274" s="501"/>
      <c r="F274" s="501"/>
      <c r="G274" s="501"/>
      <c r="H274" s="501"/>
      <c r="I274" s="501"/>
      <c r="J274" s="501"/>
      <c r="K274" s="501"/>
      <c r="L274" s="502"/>
      <c r="M274" s="30"/>
    </row>
    <row r="275" spans="1:17" s="10" customFormat="1" x14ac:dyDescent="0.25">
      <c r="A275" s="7"/>
      <c r="B275" s="500"/>
      <c r="C275" s="501"/>
      <c r="D275" s="501"/>
      <c r="E275" s="501"/>
      <c r="F275" s="501"/>
      <c r="G275" s="501"/>
      <c r="H275" s="501"/>
      <c r="I275" s="501"/>
      <c r="J275" s="501"/>
      <c r="K275" s="501"/>
      <c r="L275" s="502"/>
      <c r="M275" s="30"/>
    </row>
    <row r="276" spans="1:17" s="10" customFormat="1" x14ac:dyDescent="0.25">
      <c r="A276" s="7"/>
      <c r="B276" s="500"/>
      <c r="C276" s="501"/>
      <c r="D276" s="501"/>
      <c r="E276" s="501"/>
      <c r="F276" s="501"/>
      <c r="G276" s="501"/>
      <c r="H276" s="501"/>
      <c r="I276" s="501"/>
      <c r="J276" s="501"/>
      <c r="K276" s="501"/>
      <c r="L276" s="502"/>
      <c r="M276" s="30"/>
    </row>
    <row r="277" spans="1:17" s="10" customFormat="1" x14ac:dyDescent="0.25">
      <c r="A277" s="7"/>
      <c r="B277" s="500"/>
      <c r="C277" s="501"/>
      <c r="D277" s="501"/>
      <c r="E277" s="501"/>
      <c r="F277" s="501"/>
      <c r="G277" s="501"/>
      <c r="H277" s="501"/>
      <c r="I277" s="501"/>
      <c r="J277" s="501"/>
      <c r="K277" s="501"/>
      <c r="L277" s="502"/>
      <c r="M277" s="30"/>
    </row>
    <row r="278" spans="1:17" s="30" customFormat="1" x14ac:dyDescent="0.25">
      <c r="A278" s="129"/>
      <c r="B278" s="98"/>
      <c r="C278" s="99"/>
      <c r="D278" s="99"/>
      <c r="E278" s="99"/>
      <c r="F278" s="99"/>
      <c r="G278" s="99"/>
      <c r="H278" s="99"/>
      <c r="I278" s="99"/>
      <c r="J278" s="99"/>
      <c r="K278" s="99"/>
      <c r="L278" s="100"/>
      <c r="O278" s="74"/>
      <c r="P278" s="74"/>
      <c r="Q278" s="74"/>
    </row>
    <row r="279" spans="1:17" s="10" customFormat="1" x14ac:dyDescent="0.25">
      <c r="A279" s="7"/>
      <c r="B279" s="503" t="s">
        <v>55</v>
      </c>
      <c r="C279" s="504"/>
      <c r="D279" s="504"/>
      <c r="E279" s="504"/>
      <c r="F279" s="504"/>
      <c r="G279" s="504"/>
      <c r="H279" s="504"/>
      <c r="I279" s="504"/>
      <c r="J279" s="504"/>
      <c r="K279" s="504"/>
      <c r="L279" s="505"/>
      <c r="M279" s="113"/>
    </row>
    <row r="280" spans="1:17" s="30" customFormat="1" x14ac:dyDescent="0.25">
      <c r="A280" s="129"/>
      <c r="B280" s="127"/>
      <c r="C280" s="128"/>
      <c r="D280" s="128"/>
      <c r="E280" s="128"/>
      <c r="F280" s="128"/>
      <c r="G280" s="128"/>
      <c r="H280" s="128"/>
      <c r="I280" s="128"/>
      <c r="J280" s="128"/>
      <c r="K280" s="128"/>
      <c r="L280" s="124"/>
      <c r="O280" s="74"/>
      <c r="P280" s="74"/>
      <c r="Q280" s="74"/>
    </row>
    <row r="281" spans="1:17" s="30" customFormat="1" ht="14.85" customHeight="1" x14ac:dyDescent="0.25">
      <c r="A281" s="129"/>
      <c r="B281" s="421" t="str">
        <f>IF(Intro!$G$21="English",O281,P281)</f>
        <v>Comment votre entreprise favorise-t-elle les ventes des marchandises sur le marché canadien? Vos méthodes ont-elles changées depuis le 1er janvier 2023?</v>
      </c>
      <c r="C281" s="422"/>
      <c r="D281" s="422"/>
      <c r="E281" s="422"/>
      <c r="F281" s="422"/>
      <c r="G281" s="422"/>
      <c r="H281" s="422"/>
      <c r="I281" s="422"/>
      <c r="J281" s="422"/>
      <c r="K281" s="422"/>
      <c r="L281" s="450"/>
      <c r="O281" s="74" t="str">
        <f>"How does your firm promote sales of the goods in the Canadian market? Have your methods changed since January 1, "&amp;Variables!B6&amp;"?"</f>
        <v>How does your firm promote sales of the goods in the Canadian market? Have your methods changed since January 1, 2023?</v>
      </c>
      <c r="P281" s="74"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81" s="74"/>
    </row>
    <row r="282" spans="1:17" s="30" customFormat="1" x14ac:dyDescent="0.25">
      <c r="A282" s="129"/>
      <c r="B282" s="127"/>
      <c r="C282" s="128"/>
      <c r="D282" s="128"/>
      <c r="E282" s="128"/>
      <c r="F282" s="128"/>
      <c r="G282" s="128"/>
      <c r="H282" s="128"/>
      <c r="I282" s="128"/>
      <c r="J282" s="128"/>
      <c r="K282" s="128"/>
      <c r="L282" s="124"/>
      <c r="O282" s="74"/>
      <c r="P282" s="74"/>
      <c r="Q282" s="74"/>
    </row>
    <row r="283" spans="1:17" s="10" customFormat="1" x14ac:dyDescent="0.25">
      <c r="A283" s="7"/>
      <c r="B283" s="500"/>
      <c r="C283" s="501"/>
      <c r="D283" s="501"/>
      <c r="E283" s="501"/>
      <c r="F283" s="501"/>
      <c r="G283" s="501"/>
      <c r="H283" s="501"/>
      <c r="I283" s="501"/>
      <c r="J283" s="501"/>
      <c r="K283" s="501"/>
      <c r="L283" s="502"/>
      <c r="M283" s="30"/>
    </row>
    <row r="284" spans="1:17" s="10" customFormat="1" x14ac:dyDescent="0.25">
      <c r="A284" s="7"/>
      <c r="B284" s="500"/>
      <c r="C284" s="501"/>
      <c r="D284" s="501"/>
      <c r="E284" s="501"/>
      <c r="F284" s="501"/>
      <c r="G284" s="501"/>
      <c r="H284" s="501"/>
      <c r="I284" s="501"/>
      <c r="J284" s="501"/>
      <c r="K284" s="501"/>
      <c r="L284" s="502"/>
      <c r="M284" s="30"/>
    </row>
    <row r="285" spans="1:17" s="10" customFormat="1" x14ac:dyDescent="0.25">
      <c r="A285" s="7"/>
      <c r="B285" s="500"/>
      <c r="C285" s="501"/>
      <c r="D285" s="501"/>
      <c r="E285" s="501"/>
      <c r="F285" s="501"/>
      <c r="G285" s="501"/>
      <c r="H285" s="501"/>
      <c r="I285" s="501"/>
      <c r="J285" s="501"/>
      <c r="K285" s="501"/>
      <c r="L285" s="502"/>
      <c r="M285" s="30"/>
    </row>
    <row r="286" spans="1:17" s="10" customFormat="1" x14ac:dyDescent="0.25">
      <c r="A286" s="8"/>
      <c r="B286" s="500"/>
      <c r="C286" s="501"/>
      <c r="D286" s="501"/>
      <c r="E286" s="501"/>
      <c r="F286" s="501"/>
      <c r="G286" s="501"/>
      <c r="H286" s="501"/>
      <c r="I286" s="501"/>
      <c r="J286" s="501"/>
      <c r="K286" s="501"/>
      <c r="L286" s="502"/>
      <c r="M286" s="30"/>
    </row>
    <row r="287" spans="1:17" s="10" customFormat="1" x14ac:dyDescent="0.25">
      <c r="A287" s="8"/>
      <c r="B287" s="500"/>
      <c r="C287" s="501"/>
      <c r="D287" s="501"/>
      <c r="E287" s="501"/>
      <c r="F287" s="501"/>
      <c r="G287" s="501"/>
      <c r="H287" s="501"/>
      <c r="I287" s="501"/>
      <c r="J287" s="501"/>
      <c r="K287" s="501"/>
      <c r="L287" s="502"/>
      <c r="M287" s="30"/>
    </row>
    <row r="288" spans="1:17" s="10" customFormat="1" x14ac:dyDescent="0.25">
      <c r="A288" s="8"/>
      <c r="B288" s="500"/>
      <c r="C288" s="501"/>
      <c r="D288" s="501"/>
      <c r="E288" s="501"/>
      <c r="F288" s="501"/>
      <c r="G288" s="501"/>
      <c r="H288" s="501"/>
      <c r="I288" s="501"/>
      <c r="J288" s="501"/>
      <c r="K288" s="501"/>
      <c r="L288" s="502"/>
      <c r="M288" s="30"/>
    </row>
    <row r="289" spans="1:17" s="10" customFormat="1" x14ac:dyDescent="0.25">
      <c r="A289" s="7"/>
      <c r="B289" s="500"/>
      <c r="C289" s="501"/>
      <c r="D289" s="501"/>
      <c r="E289" s="501"/>
      <c r="F289" s="501"/>
      <c r="G289" s="501"/>
      <c r="H289" s="501"/>
      <c r="I289" s="501"/>
      <c r="J289" s="501"/>
      <c r="K289" s="501"/>
      <c r="L289" s="502"/>
      <c r="M289" s="30"/>
    </row>
    <row r="290" spans="1:17" s="10" customFormat="1" x14ac:dyDescent="0.25">
      <c r="A290" s="7"/>
      <c r="B290" s="500"/>
      <c r="C290" s="501"/>
      <c r="D290" s="501"/>
      <c r="E290" s="501"/>
      <c r="F290" s="501"/>
      <c r="G290" s="501"/>
      <c r="H290" s="501"/>
      <c r="I290" s="501"/>
      <c r="J290" s="501"/>
      <c r="K290" s="501"/>
      <c r="L290" s="502"/>
      <c r="M290" s="30"/>
    </row>
    <row r="291" spans="1:17" s="30" customFormat="1" x14ac:dyDescent="0.25">
      <c r="A291" s="129"/>
      <c r="B291" s="98"/>
      <c r="C291" s="99"/>
      <c r="D291" s="99"/>
      <c r="E291" s="99"/>
      <c r="F291" s="99"/>
      <c r="G291" s="99"/>
      <c r="H291" s="99"/>
      <c r="I291" s="99"/>
      <c r="J291" s="99"/>
      <c r="K291" s="99"/>
      <c r="L291" s="100"/>
      <c r="O291" s="74"/>
      <c r="P291" s="74"/>
      <c r="Q291" s="74"/>
    </row>
    <row r="292" spans="1:17" s="10" customFormat="1" x14ac:dyDescent="0.25">
      <c r="A292" s="7"/>
      <c r="B292" s="503" t="s">
        <v>43</v>
      </c>
      <c r="C292" s="504"/>
      <c r="D292" s="504"/>
      <c r="E292" s="504"/>
      <c r="F292" s="504"/>
      <c r="G292" s="504"/>
      <c r="H292" s="504"/>
      <c r="I292" s="504"/>
      <c r="J292" s="504"/>
      <c r="K292" s="504"/>
      <c r="L292" s="505"/>
      <c r="M292" s="113"/>
    </row>
    <row r="293" spans="1:17" s="30" customFormat="1" x14ac:dyDescent="0.25">
      <c r="A293" s="129"/>
      <c r="B293" s="127"/>
      <c r="C293" s="128"/>
      <c r="D293" s="128"/>
      <c r="E293" s="128"/>
      <c r="F293" s="128"/>
      <c r="G293" s="128"/>
      <c r="H293" s="128"/>
      <c r="I293" s="128"/>
      <c r="J293" s="128"/>
      <c r="K293" s="128"/>
      <c r="L293" s="124"/>
      <c r="O293" s="74"/>
      <c r="P293" s="74"/>
      <c r="Q293" s="74"/>
    </row>
    <row r="294" spans="1:17" s="30" customFormat="1" x14ac:dyDescent="0.25">
      <c r="A294" s="129"/>
      <c r="B294" s="421" t="str">
        <f>IF(Intro!$G$21="English",O294,P294)</f>
        <v>Comment votre entreprise fixe-t-elle le prix de ses marchandises sur le marché canadien? Expliquez en détail les termes spécifiques à votre entreprise. Indiquez si ces pratiques générales de fixation des prix ont changé depuis le 1er janvier 2023.</v>
      </c>
      <c r="C294" s="422"/>
      <c r="D294" s="422"/>
      <c r="E294" s="422"/>
      <c r="F294" s="422"/>
      <c r="G294" s="422"/>
      <c r="H294" s="422"/>
      <c r="I294" s="422"/>
      <c r="J294" s="422"/>
      <c r="K294" s="422"/>
      <c r="L294" s="450"/>
      <c r="O294" s="74"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294" s="74" t="str">
        <f>"Comment votre entreprise fixe-t-elle le prix de ses marchandises sur le marché canadien? Expliquez en détail les termes spécifiques à votre entreprise. Indiquez si ces pratiques générales de fixation des prix ont changé depuis le 1er janvier "&amp;Variables!B6&amp;"."</f>
        <v>Comment votre entreprise fixe-t-elle le prix de ses marchandises sur le marché canadien? Expliquez en détail les termes spécifiques à votre entreprise. Indiquez si ces pratiques générales de fixation des prix ont changé depuis le 1er janvier 2023.</v>
      </c>
      <c r="Q294" s="74"/>
    </row>
    <row r="295" spans="1:17" s="30" customFormat="1" x14ac:dyDescent="0.25">
      <c r="A295" s="129"/>
      <c r="B295" s="421"/>
      <c r="C295" s="422"/>
      <c r="D295" s="422"/>
      <c r="E295" s="422"/>
      <c r="F295" s="422"/>
      <c r="G295" s="422"/>
      <c r="H295" s="422"/>
      <c r="I295" s="422"/>
      <c r="J295" s="422"/>
      <c r="K295" s="422"/>
      <c r="L295" s="450"/>
      <c r="O295" s="74"/>
      <c r="P295" s="74"/>
      <c r="Q295" s="74"/>
    </row>
    <row r="296" spans="1:17" s="30" customFormat="1" x14ac:dyDescent="0.25">
      <c r="A296" s="129"/>
      <c r="B296" s="127"/>
      <c r="C296" s="128"/>
      <c r="D296" s="128"/>
      <c r="E296" s="128"/>
      <c r="F296" s="128"/>
      <c r="G296" s="128"/>
      <c r="H296" s="128"/>
      <c r="I296" s="128"/>
      <c r="J296" s="128"/>
      <c r="K296" s="128"/>
      <c r="L296" s="124"/>
      <c r="O296" s="74"/>
      <c r="P296" s="74"/>
      <c r="Q296" s="74"/>
    </row>
    <row r="297" spans="1:17" s="10" customFormat="1" x14ac:dyDescent="0.25">
      <c r="A297" s="7"/>
      <c r="B297" s="500"/>
      <c r="C297" s="501"/>
      <c r="D297" s="501"/>
      <c r="E297" s="501"/>
      <c r="F297" s="501"/>
      <c r="G297" s="501"/>
      <c r="H297" s="501"/>
      <c r="I297" s="501"/>
      <c r="J297" s="501"/>
      <c r="K297" s="501"/>
      <c r="L297" s="502"/>
      <c r="M297" s="30"/>
    </row>
    <row r="298" spans="1:17" s="10" customFormat="1" x14ac:dyDescent="0.25">
      <c r="A298" s="7"/>
      <c r="B298" s="500"/>
      <c r="C298" s="501"/>
      <c r="D298" s="501"/>
      <c r="E298" s="501"/>
      <c r="F298" s="501"/>
      <c r="G298" s="501"/>
      <c r="H298" s="501"/>
      <c r="I298" s="501"/>
      <c r="J298" s="501"/>
      <c r="K298" s="501"/>
      <c r="L298" s="502"/>
      <c r="M298" s="30"/>
    </row>
    <row r="299" spans="1:17" s="10" customFormat="1" x14ac:dyDescent="0.25">
      <c r="A299" s="8"/>
      <c r="B299" s="500"/>
      <c r="C299" s="501"/>
      <c r="D299" s="501"/>
      <c r="E299" s="501"/>
      <c r="F299" s="501"/>
      <c r="G299" s="501"/>
      <c r="H299" s="501"/>
      <c r="I299" s="501"/>
      <c r="J299" s="501"/>
      <c r="K299" s="501"/>
      <c r="L299" s="502"/>
      <c r="M299" s="30"/>
    </row>
    <row r="300" spans="1:17" s="10" customFormat="1" x14ac:dyDescent="0.25">
      <c r="A300" s="8"/>
      <c r="B300" s="500"/>
      <c r="C300" s="501"/>
      <c r="D300" s="501"/>
      <c r="E300" s="501"/>
      <c r="F300" s="501"/>
      <c r="G300" s="501"/>
      <c r="H300" s="501"/>
      <c r="I300" s="501"/>
      <c r="J300" s="501"/>
      <c r="K300" s="501"/>
      <c r="L300" s="502"/>
      <c r="M300" s="30"/>
    </row>
    <row r="301" spans="1:17" s="10" customFormat="1" x14ac:dyDescent="0.25">
      <c r="A301" s="8"/>
      <c r="B301" s="500"/>
      <c r="C301" s="501"/>
      <c r="D301" s="501"/>
      <c r="E301" s="501"/>
      <c r="F301" s="501"/>
      <c r="G301" s="501"/>
      <c r="H301" s="501"/>
      <c r="I301" s="501"/>
      <c r="J301" s="501"/>
      <c r="K301" s="501"/>
      <c r="L301" s="502"/>
      <c r="M301" s="30"/>
    </row>
    <row r="302" spans="1:17" s="10" customFormat="1" x14ac:dyDescent="0.25">
      <c r="A302" s="7"/>
      <c r="B302" s="500"/>
      <c r="C302" s="501"/>
      <c r="D302" s="501"/>
      <c r="E302" s="501"/>
      <c r="F302" s="501"/>
      <c r="G302" s="501"/>
      <c r="H302" s="501"/>
      <c r="I302" s="501"/>
      <c r="J302" s="501"/>
      <c r="K302" s="501"/>
      <c r="L302" s="502"/>
      <c r="M302" s="30"/>
    </row>
    <row r="303" spans="1:17" s="10" customFormat="1" x14ac:dyDescent="0.25">
      <c r="A303" s="7"/>
      <c r="B303" s="500"/>
      <c r="C303" s="501"/>
      <c r="D303" s="501"/>
      <c r="E303" s="501"/>
      <c r="F303" s="501"/>
      <c r="G303" s="501"/>
      <c r="H303" s="501"/>
      <c r="I303" s="501"/>
      <c r="J303" s="501"/>
      <c r="K303" s="501"/>
      <c r="L303" s="502"/>
      <c r="M303" s="30"/>
    </row>
    <row r="304" spans="1:17" s="10" customFormat="1" x14ac:dyDescent="0.25">
      <c r="A304" s="7"/>
      <c r="B304" s="500"/>
      <c r="C304" s="501"/>
      <c r="D304" s="501"/>
      <c r="E304" s="501"/>
      <c r="F304" s="501"/>
      <c r="G304" s="501"/>
      <c r="H304" s="501"/>
      <c r="I304" s="501"/>
      <c r="J304" s="501"/>
      <c r="K304" s="501"/>
      <c r="L304" s="502"/>
      <c r="M304" s="30"/>
    </row>
    <row r="305" spans="1:17" s="30" customFormat="1" x14ac:dyDescent="0.25">
      <c r="A305" s="129"/>
      <c r="B305" s="98"/>
      <c r="C305" s="99"/>
      <c r="D305" s="99"/>
      <c r="E305" s="99"/>
      <c r="F305" s="99"/>
      <c r="G305" s="99"/>
      <c r="H305" s="99"/>
      <c r="I305" s="99"/>
      <c r="J305" s="99"/>
      <c r="K305" s="99"/>
      <c r="L305" s="100"/>
      <c r="O305" s="74"/>
      <c r="P305" s="74"/>
      <c r="Q305" s="74"/>
    </row>
    <row r="306" spans="1:17" s="10" customFormat="1" x14ac:dyDescent="0.25">
      <c r="A306" s="7"/>
      <c r="B306" s="503" t="s">
        <v>56</v>
      </c>
      <c r="C306" s="504"/>
      <c r="D306" s="504"/>
      <c r="E306" s="504"/>
      <c r="F306" s="504"/>
      <c r="G306" s="504"/>
      <c r="H306" s="504"/>
      <c r="I306" s="504"/>
      <c r="J306" s="504"/>
      <c r="K306" s="504"/>
      <c r="L306" s="505"/>
      <c r="M306" s="113"/>
    </row>
    <row r="307" spans="1:17" s="30" customFormat="1" x14ac:dyDescent="0.25">
      <c r="A307" s="129"/>
      <c r="B307" s="127"/>
      <c r="C307" s="128"/>
      <c r="D307" s="128"/>
      <c r="E307" s="128"/>
      <c r="F307" s="128"/>
      <c r="G307" s="128"/>
      <c r="H307" s="128"/>
      <c r="I307" s="128"/>
      <c r="J307" s="128"/>
      <c r="K307" s="128"/>
      <c r="L307" s="124"/>
      <c r="O307" s="74"/>
      <c r="P307" s="74"/>
      <c r="Q307" s="74"/>
    </row>
    <row r="308" spans="1:17" s="30" customFormat="1" x14ac:dyDescent="0.25">
      <c r="A308" s="129"/>
      <c r="B308" s="421" t="str">
        <f>IF(Intro!$G$21="English",O308,P308)</f>
        <v>Fournissez des détails sur tous les facteurs autres que les coûts des matériaux (par exemple, les fluctuations du taux de change) qui ont affecté les prix des marchandises sur le marché canadien depuis le 1er janvier 2023.</v>
      </c>
      <c r="C308" s="422"/>
      <c r="D308" s="422"/>
      <c r="E308" s="422"/>
      <c r="F308" s="422"/>
      <c r="G308" s="422"/>
      <c r="H308" s="422"/>
      <c r="I308" s="422"/>
      <c r="J308" s="422"/>
      <c r="K308" s="422"/>
      <c r="L308" s="450"/>
      <c r="O308" s="74"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08" s="74"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c r="Q308" s="74"/>
    </row>
    <row r="309" spans="1:17" s="30" customFormat="1" x14ac:dyDescent="0.25">
      <c r="A309" s="129"/>
      <c r="B309" s="421"/>
      <c r="C309" s="422"/>
      <c r="D309" s="422"/>
      <c r="E309" s="422"/>
      <c r="F309" s="422"/>
      <c r="G309" s="422"/>
      <c r="H309" s="422"/>
      <c r="I309" s="422"/>
      <c r="J309" s="422"/>
      <c r="K309" s="422"/>
      <c r="L309" s="450"/>
      <c r="O309" s="74"/>
      <c r="P309" s="74"/>
      <c r="Q309" s="74"/>
    </row>
    <row r="310" spans="1:17" s="30" customFormat="1" x14ac:dyDescent="0.25">
      <c r="A310" s="129"/>
      <c r="B310" s="127"/>
      <c r="C310" s="128"/>
      <c r="D310" s="128"/>
      <c r="E310" s="128"/>
      <c r="F310" s="128"/>
      <c r="G310" s="128"/>
      <c r="H310" s="128"/>
      <c r="I310" s="128"/>
      <c r="J310" s="128"/>
      <c r="K310" s="128"/>
      <c r="L310" s="124"/>
      <c r="O310" s="74"/>
      <c r="P310" s="74"/>
      <c r="Q310" s="74"/>
    </row>
    <row r="311" spans="1:17" s="10" customFormat="1" x14ac:dyDescent="0.25">
      <c r="A311" s="7"/>
      <c r="B311" s="500"/>
      <c r="C311" s="501"/>
      <c r="D311" s="501"/>
      <c r="E311" s="501"/>
      <c r="F311" s="501"/>
      <c r="G311" s="501"/>
      <c r="H311" s="501"/>
      <c r="I311" s="501"/>
      <c r="J311" s="501"/>
      <c r="K311" s="501"/>
      <c r="L311" s="502"/>
      <c r="M311" s="30"/>
    </row>
    <row r="312" spans="1:17" s="10" customFormat="1" x14ac:dyDescent="0.25">
      <c r="A312" s="7"/>
      <c r="B312" s="500"/>
      <c r="C312" s="501"/>
      <c r="D312" s="501"/>
      <c r="E312" s="501"/>
      <c r="F312" s="501"/>
      <c r="G312" s="501"/>
      <c r="H312" s="501"/>
      <c r="I312" s="501"/>
      <c r="J312" s="501"/>
      <c r="K312" s="501"/>
      <c r="L312" s="502"/>
      <c r="M312" s="30"/>
    </row>
    <row r="313" spans="1:17" s="10" customFormat="1" x14ac:dyDescent="0.25">
      <c r="A313" s="8"/>
      <c r="B313" s="500"/>
      <c r="C313" s="501"/>
      <c r="D313" s="501"/>
      <c r="E313" s="501"/>
      <c r="F313" s="501"/>
      <c r="G313" s="501"/>
      <c r="H313" s="501"/>
      <c r="I313" s="501"/>
      <c r="J313" s="501"/>
      <c r="K313" s="501"/>
      <c r="L313" s="502"/>
      <c r="M313" s="30"/>
    </row>
    <row r="314" spans="1:17" s="10" customFormat="1" x14ac:dyDescent="0.25">
      <c r="A314" s="8"/>
      <c r="B314" s="500"/>
      <c r="C314" s="501"/>
      <c r="D314" s="501"/>
      <c r="E314" s="501"/>
      <c r="F314" s="501"/>
      <c r="G314" s="501"/>
      <c r="H314" s="501"/>
      <c r="I314" s="501"/>
      <c r="J314" s="501"/>
      <c r="K314" s="501"/>
      <c r="L314" s="502"/>
      <c r="M314" s="30"/>
    </row>
    <row r="315" spans="1:17" s="10" customFormat="1" x14ac:dyDescent="0.25">
      <c r="A315" s="8"/>
      <c r="B315" s="500"/>
      <c r="C315" s="501"/>
      <c r="D315" s="501"/>
      <c r="E315" s="501"/>
      <c r="F315" s="501"/>
      <c r="G315" s="501"/>
      <c r="H315" s="501"/>
      <c r="I315" s="501"/>
      <c r="J315" s="501"/>
      <c r="K315" s="501"/>
      <c r="L315" s="502"/>
      <c r="M315" s="30"/>
    </row>
    <row r="316" spans="1:17" s="10" customFormat="1" x14ac:dyDescent="0.25">
      <c r="A316" s="7"/>
      <c r="B316" s="500"/>
      <c r="C316" s="501"/>
      <c r="D316" s="501"/>
      <c r="E316" s="501"/>
      <c r="F316" s="501"/>
      <c r="G316" s="501"/>
      <c r="H316" s="501"/>
      <c r="I316" s="501"/>
      <c r="J316" s="501"/>
      <c r="K316" s="501"/>
      <c r="L316" s="502"/>
      <c r="M316" s="30"/>
    </row>
    <row r="317" spans="1:17" s="10" customFormat="1" x14ac:dyDescent="0.25">
      <c r="A317" s="7"/>
      <c r="B317" s="500"/>
      <c r="C317" s="501"/>
      <c r="D317" s="501"/>
      <c r="E317" s="501"/>
      <c r="F317" s="501"/>
      <c r="G317" s="501"/>
      <c r="H317" s="501"/>
      <c r="I317" s="501"/>
      <c r="J317" s="501"/>
      <c r="K317" s="501"/>
      <c r="L317" s="502"/>
      <c r="M317" s="30"/>
    </row>
    <row r="318" spans="1:17" s="10" customFormat="1" x14ac:dyDescent="0.25">
      <c r="A318" s="7"/>
      <c r="B318" s="500"/>
      <c r="C318" s="501"/>
      <c r="D318" s="501"/>
      <c r="E318" s="501"/>
      <c r="F318" s="501"/>
      <c r="G318" s="501"/>
      <c r="H318" s="501"/>
      <c r="I318" s="501"/>
      <c r="J318" s="501"/>
      <c r="K318" s="501"/>
      <c r="L318" s="502"/>
      <c r="M318" s="30"/>
    </row>
    <row r="319" spans="1:17" s="30" customFormat="1" x14ac:dyDescent="0.25">
      <c r="A319" s="129"/>
      <c r="B319" s="98"/>
      <c r="C319" s="99"/>
      <c r="D319" s="99"/>
      <c r="E319" s="99"/>
      <c r="F319" s="99"/>
      <c r="G319" s="99"/>
      <c r="H319" s="99"/>
      <c r="I319" s="99"/>
      <c r="J319" s="99"/>
      <c r="K319" s="99"/>
      <c r="L319" s="100"/>
      <c r="O319" s="74"/>
      <c r="P319" s="74"/>
      <c r="Q319" s="74"/>
    </row>
    <row r="320" spans="1:17" s="10" customFormat="1" x14ac:dyDescent="0.25">
      <c r="A320" s="7"/>
      <c r="B320" s="503" t="s">
        <v>57</v>
      </c>
      <c r="C320" s="504"/>
      <c r="D320" s="504"/>
      <c r="E320" s="504"/>
      <c r="F320" s="504"/>
      <c r="G320" s="504"/>
      <c r="H320" s="504"/>
      <c r="I320" s="504"/>
      <c r="J320" s="504"/>
      <c r="K320" s="504"/>
      <c r="L320" s="505"/>
      <c r="M320" s="113"/>
    </row>
    <row r="321" spans="1:17" s="30" customFormat="1" x14ac:dyDescent="0.25">
      <c r="A321" s="129"/>
      <c r="B321" s="186"/>
      <c r="C321" s="187"/>
      <c r="D321" s="187"/>
      <c r="E321" s="187"/>
      <c r="F321" s="187"/>
      <c r="G321" s="187"/>
      <c r="H321" s="187"/>
      <c r="I321" s="187"/>
      <c r="J321" s="187"/>
      <c r="K321" s="187"/>
      <c r="L321" s="188"/>
      <c r="O321" s="74"/>
      <c r="P321" s="74"/>
      <c r="Q321" s="74"/>
    </row>
    <row r="322" spans="1:17" s="30" customFormat="1" x14ac:dyDescent="0.25">
      <c r="A322" s="129"/>
      <c r="B322" s="547" t="str">
        <f>IF(Intro!$G$21="English",O322,P322)</f>
        <v>Décrivez comment les coûts de livraison des marchandises vendues par votre entreprise sont payés.</v>
      </c>
      <c r="C322" s="548"/>
      <c r="D322" s="548"/>
      <c r="E322" s="548"/>
      <c r="F322" s="548"/>
      <c r="G322" s="548"/>
      <c r="H322" s="548"/>
      <c r="I322" s="548"/>
      <c r="J322" s="548"/>
      <c r="K322" s="548"/>
      <c r="L322" s="549"/>
      <c r="O322" s="74" t="s">
        <v>98</v>
      </c>
      <c r="P322" s="74" t="s">
        <v>154</v>
      </c>
      <c r="Q322" s="74"/>
    </row>
    <row r="323" spans="1:17" s="30" customFormat="1" x14ac:dyDescent="0.25">
      <c r="A323" s="129"/>
      <c r="B323" s="186"/>
      <c r="C323" s="187"/>
      <c r="D323" s="187"/>
      <c r="E323" s="187"/>
      <c r="F323" s="187"/>
      <c r="G323" s="187"/>
      <c r="H323" s="199" t="str">
        <f>IF(Intro!$G$21="English",O323,P323)</f>
        <v>Sélectionnez tout ce qui s'applique</v>
      </c>
      <c r="J323" s="128"/>
      <c r="K323" s="128"/>
      <c r="L323" s="124"/>
      <c r="O323" s="197" t="s">
        <v>328</v>
      </c>
      <c r="P323" s="62" t="s">
        <v>329</v>
      </c>
      <c r="Q323" s="74"/>
    </row>
    <row r="324" spans="1:17" ht="14.25" customHeight="1" x14ac:dyDescent="0.25">
      <c r="A324" s="7"/>
      <c r="B324" s="556" t="str">
        <f>IF(Intro!$G$21="English",O324,P324)</f>
        <v>Votre entreprise s'occupe de la livraison et les frais de livraison sont inclus dans le prix de vente.</v>
      </c>
      <c r="C324" s="557"/>
      <c r="D324" s="557"/>
      <c r="E324" s="557"/>
      <c r="F324" s="557"/>
      <c r="G324" s="558"/>
      <c r="H324" s="73"/>
      <c r="J324" s="128"/>
      <c r="K324" s="128"/>
      <c r="L324" s="124"/>
      <c r="M324" s="62"/>
      <c r="O324" s="6" t="s">
        <v>321</v>
      </c>
      <c r="P324" s="6" t="s">
        <v>322</v>
      </c>
    </row>
    <row r="325" spans="1:17" ht="14.25" customHeight="1" x14ac:dyDescent="0.25">
      <c r="A325" s="7"/>
      <c r="B325" s="556" t="str">
        <f>IF(Intro!$G$21="English",O325,P325)</f>
        <v>Votre entreprise s'occupe de la livraison mais les frais de livraison sont facturés séparément à l’acheteur.</v>
      </c>
      <c r="C325" s="557"/>
      <c r="D325" s="557"/>
      <c r="E325" s="557"/>
      <c r="F325" s="557"/>
      <c r="G325" s="558"/>
      <c r="H325" s="73"/>
      <c r="J325" s="128"/>
      <c r="K325" s="128"/>
      <c r="L325" s="124"/>
      <c r="M325" s="62"/>
      <c r="O325" s="6" t="s">
        <v>323</v>
      </c>
      <c r="P325" s="6" t="s">
        <v>324</v>
      </c>
    </row>
    <row r="326" spans="1:17" ht="14.25" customHeight="1" x14ac:dyDescent="0.25">
      <c r="A326" s="7"/>
      <c r="B326" s="556" t="str">
        <f>IF(Intro!$G$21="English",O326,P326)</f>
        <v>La livraison et ses frais sont pris en charge par l’acheteur.</v>
      </c>
      <c r="C326" s="557"/>
      <c r="D326" s="557"/>
      <c r="E326" s="557"/>
      <c r="F326" s="557"/>
      <c r="G326" s="558"/>
      <c r="H326" s="73"/>
      <c r="J326" s="128"/>
      <c r="K326" s="128"/>
      <c r="L326" s="124"/>
      <c r="M326" s="62"/>
      <c r="O326" s="6" t="s">
        <v>325</v>
      </c>
      <c r="P326" s="6" t="s">
        <v>326</v>
      </c>
    </row>
    <row r="327" spans="1:17" s="30" customFormat="1" x14ac:dyDescent="0.25">
      <c r="A327" s="129"/>
      <c r="B327" s="127"/>
      <c r="C327" s="128"/>
      <c r="D327" s="128"/>
      <c r="E327" s="128"/>
      <c r="F327" s="128"/>
      <c r="G327" s="128"/>
      <c r="H327" s="128"/>
      <c r="I327" s="128"/>
      <c r="J327" s="128"/>
      <c r="K327" s="128"/>
      <c r="L327" s="124"/>
      <c r="O327" s="74"/>
      <c r="P327" s="74"/>
      <c r="Q327" s="74"/>
    </row>
    <row r="328" spans="1:17" s="30" customFormat="1" x14ac:dyDescent="0.25">
      <c r="A328" s="129"/>
      <c r="B328" s="510" t="str">
        <f>IF(Intro!$G$21="English",O328,P328)</f>
        <v>Expliquez si le mode de paiement de la livraison des marchandises vendues par votre entreprise a changé depuis le 1er janvier 2023.</v>
      </c>
      <c r="C328" s="511"/>
      <c r="D328" s="511"/>
      <c r="E328" s="511"/>
      <c r="F328" s="511"/>
      <c r="G328" s="511"/>
      <c r="H328" s="511"/>
      <c r="I328" s="511"/>
      <c r="J328" s="511"/>
      <c r="K328" s="511"/>
      <c r="L328" s="512"/>
      <c r="O328" s="74" t="str">
        <f>"Explain whether the method of paying for delivery of the goods sold by your firm has changed since January 1, "&amp;Variables!B6&amp;"."</f>
        <v>Explain whether the method of paying for delivery of the goods sold by your firm has changed since January 1, 2023.</v>
      </c>
      <c r="P328" s="74"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c r="Q328" s="74"/>
    </row>
    <row r="329" spans="1:17" s="30" customFormat="1" x14ac:dyDescent="0.25">
      <c r="A329" s="129"/>
      <c r="B329" s="127"/>
      <c r="C329" s="128"/>
      <c r="D329" s="128"/>
      <c r="E329" s="128"/>
      <c r="F329" s="128"/>
      <c r="G329" s="128"/>
      <c r="H329" s="128"/>
      <c r="I329" s="128"/>
      <c r="J329" s="128"/>
      <c r="K329" s="128"/>
      <c r="L329" s="124"/>
      <c r="O329" s="74"/>
      <c r="P329" s="74"/>
      <c r="Q329" s="74"/>
    </row>
    <row r="330" spans="1:17" s="10" customFormat="1" x14ac:dyDescent="0.25">
      <c r="A330" s="7"/>
      <c r="B330" s="500"/>
      <c r="C330" s="501"/>
      <c r="D330" s="501"/>
      <c r="E330" s="501"/>
      <c r="F330" s="501"/>
      <c r="G330" s="501"/>
      <c r="H330" s="501"/>
      <c r="I330" s="501"/>
      <c r="J330" s="501"/>
      <c r="K330" s="501"/>
      <c r="L330" s="502"/>
      <c r="M330" s="30"/>
    </row>
    <row r="331" spans="1:17" s="10" customFormat="1" x14ac:dyDescent="0.25">
      <c r="A331" s="7"/>
      <c r="B331" s="500"/>
      <c r="C331" s="501"/>
      <c r="D331" s="501"/>
      <c r="E331" s="501"/>
      <c r="F331" s="501"/>
      <c r="G331" s="501"/>
      <c r="H331" s="501"/>
      <c r="I331" s="501"/>
      <c r="J331" s="501"/>
      <c r="K331" s="501"/>
      <c r="L331" s="502"/>
      <c r="M331" s="30"/>
    </row>
    <row r="332" spans="1:17" s="10" customFormat="1" x14ac:dyDescent="0.25">
      <c r="A332" s="8"/>
      <c r="B332" s="500"/>
      <c r="C332" s="501"/>
      <c r="D332" s="501"/>
      <c r="E332" s="501"/>
      <c r="F332" s="501"/>
      <c r="G332" s="501"/>
      <c r="H332" s="501"/>
      <c r="I332" s="501"/>
      <c r="J332" s="501"/>
      <c r="K332" s="501"/>
      <c r="L332" s="502"/>
      <c r="M332" s="30"/>
    </row>
    <row r="333" spans="1:17" s="10" customFormat="1" x14ac:dyDescent="0.25">
      <c r="A333" s="8"/>
      <c r="B333" s="500"/>
      <c r="C333" s="501"/>
      <c r="D333" s="501"/>
      <c r="E333" s="501"/>
      <c r="F333" s="501"/>
      <c r="G333" s="501"/>
      <c r="H333" s="501"/>
      <c r="I333" s="501"/>
      <c r="J333" s="501"/>
      <c r="K333" s="501"/>
      <c r="L333" s="502"/>
      <c r="M333" s="30"/>
    </row>
    <row r="334" spans="1:17" s="10" customFormat="1" x14ac:dyDescent="0.25">
      <c r="A334" s="8"/>
      <c r="B334" s="500"/>
      <c r="C334" s="501"/>
      <c r="D334" s="501"/>
      <c r="E334" s="501"/>
      <c r="F334" s="501"/>
      <c r="G334" s="501"/>
      <c r="H334" s="501"/>
      <c r="I334" s="501"/>
      <c r="J334" s="501"/>
      <c r="K334" s="501"/>
      <c r="L334" s="502"/>
      <c r="M334" s="30"/>
    </row>
    <row r="335" spans="1:17" s="10" customFormat="1" x14ac:dyDescent="0.25">
      <c r="A335" s="7"/>
      <c r="B335" s="500"/>
      <c r="C335" s="501"/>
      <c r="D335" s="501"/>
      <c r="E335" s="501"/>
      <c r="F335" s="501"/>
      <c r="G335" s="501"/>
      <c r="H335" s="501"/>
      <c r="I335" s="501"/>
      <c r="J335" s="501"/>
      <c r="K335" s="501"/>
      <c r="L335" s="502"/>
      <c r="M335" s="30"/>
    </row>
    <row r="336" spans="1:17" s="10" customFormat="1" x14ac:dyDescent="0.25">
      <c r="A336" s="7"/>
      <c r="B336" s="500"/>
      <c r="C336" s="501"/>
      <c r="D336" s="501"/>
      <c r="E336" s="501"/>
      <c r="F336" s="501"/>
      <c r="G336" s="501"/>
      <c r="H336" s="501"/>
      <c r="I336" s="501"/>
      <c r="J336" s="501"/>
      <c r="K336" s="501"/>
      <c r="L336" s="502"/>
      <c r="M336" s="30"/>
    </row>
    <row r="337" spans="1:17" s="10" customFormat="1" x14ac:dyDescent="0.25">
      <c r="A337" s="7"/>
      <c r="B337" s="500"/>
      <c r="C337" s="501"/>
      <c r="D337" s="501"/>
      <c r="E337" s="501"/>
      <c r="F337" s="501"/>
      <c r="G337" s="501"/>
      <c r="H337" s="501"/>
      <c r="I337" s="501"/>
      <c r="J337" s="501"/>
      <c r="K337" s="501"/>
      <c r="L337" s="502"/>
      <c r="M337" s="30"/>
    </row>
    <row r="338" spans="1:17" s="30" customFormat="1" x14ac:dyDescent="0.25">
      <c r="A338" s="129"/>
      <c r="B338" s="98"/>
      <c r="C338" s="99"/>
      <c r="D338" s="99"/>
      <c r="E338" s="99"/>
      <c r="F338" s="99"/>
      <c r="G338" s="99"/>
      <c r="H338" s="99"/>
      <c r="I338" s="99"/>
      <c r="J338" s="99"/>
      <c r="K338" s="99"/>
      <c r="L338" s="100"/>
      <c r="O338" s="74"/>
      <c r="P338" s="74"/>
      <c r="Q338" s="74"/>
    </row>
    <row r="339" spans="1:17" s="10" customFormat="1" x14ac:dyDescent="0.25">
      <c r="A339" s="7"/>
      <c r="B339" s="503" t="s">
        <v>58</v>
      </c>
      <c r="C339" s="504"/>
      <c r="D339" s="504"/>
      <c r="E339" s="504"/>
      <c r="F339" s="504"/>
      <c r="G339" s="504"/>
      <c r="H339" s="504"/>
      <c r="I339" s="504"/>
      <c r="J339" s="504"/>
      <c r="K339" s="504"/>
      <c r="L339" s="505"/>
      <c r="M339" s="113"/>
    </row>
    <row r="340" spans="1:17" s="30" customFormat="1" x14ac:dyDescent="0.25">
      <c r="A340" s="129"/>
      <c r="B340" s="127"/>
      <c r="C340" s="128"/>
      <c r="D340" s="128"/>
      <c r="E340" s="128"/>
      <c r="F340" s="128"/>
      <c r="G340" s="128"/>
      <c r="H340" s="128"/>
      <c r="I340" s="128"/>
      <c r="J340" s="128"/>
      <c r="K340" s="128"/>
      <c r="L340" s="124"/>
      <c r="O340" s="74"/>
      <c r="P340" s="74"/>
      <c r="Q340" s="74"/>
    </row>
    <row r="341" spans="1:17" s="30" customFormat="1" x14ac:dyDescent="0.25">
      <c r="A341" s="129"/>
      <c r="B341" s="510" t="str">
        <f>IF(Intro!$G$21="English",O341,P341)</f>
        <v>Expliquez si la demande pour les marchandises ou les ventes de marchandises ont changé depuis le 1er janvier 2023.</v>
      </c>
      <c r="C341" s="511"/>
      <c r="D341" s="511"/>
      <c r="E341" s="511"/>
      <c r="F341" s="511"/>
      <c r="G341" s="511"/>
      <c r="H341" s="511"/>
      <c r="I341" s="511"/>
      <c r="J341" s="511"/>
      <c r="K341" s="511"/>
      <c r="L341" s="512"/>
      <c r="O341" s="74" t="str">
        <f>"Explain whether demand for the goods or sales of the goods has changed since January 1, "&amp;Variables!B6&amp;"."</f>
        <v>Explain whether demand for the goods or sales of the goods has changed since January 1, 2023.</v>
      </c>
      <c r="P341" s="74" t="str">
        <f>"Expliquez si la demande pour les marchandises ou les ventes de marchandises ont changé depuis le 1er janvier "&amp;Variables!B6&amp;"."</f>
        <v>Expliquez si la demande pour les marchandises ou les ventes de marchandises ont changé depuis le 1er janvier 2023.</v>
      </c>
      <c r="Q341" s="74"/>
    </row>
    <row r="342" spans="1:17" s="30" customFormat="1" x14ac:dyDescent="0.25">
      <c r="A342" s="129"/>
      <c r="B342" s="127"/>
      <c r="C342" s="128"/>
      <c r="D342" s="128"/>
      <c r="E342" s="128"/>
      <c r="F342" s="128"/>
      <c r="G342" s="128"/>
      <c r="H342" s="128"/>
      <c r="I342" s="128"/>
      <c r="J342" s="128"/>
      <c r="K342" s="128"/>
      <c r="L342" s="124"/>
      <c r="O342" s="74"/>
      <c r="P342" s="74"/>
      <c r="Q342" s="74"/>
    </row>
    <row r="343" spans="1:17" s="10" customFormat="1" x14ac:dyDescent="0.25">
      <c r="A343" s="7"/>
      <c r="B343" s="500"/>
      <c r="C343" s="501"/>
      <c r="D343" s="501"/>
      <c r="E343" s="501"/>
      <c r="F343" s="501"/>
      <c r="G343" s="501"/>
      <c r="H343" s="501"/>
      <c r="I343" s="501"/>
      <c r="J343" s="501"/>
      <c r="K343" s="501"/>
      <c r="L343" s="502"/>
      <c r="M343" s="30"/>
    </row>
    <row r="344" spans="1:17" s="10" customFormat="1" x14ac:dyDescent="0.25">
      <c r="A344" s="7"/>
      <c r="B344" s="500"/>
      <c r="C344" s="501"/>
      <c r="D344" s="501"/>
      <c r="E344" s="501"/>
      <c r="F344" s="501"/>
      <c r="G344" s="501"/>
      <c r="H344" s="501"/>
      <c r="I344" s="501"/>
      <c r="J344" s="501"/>
      <c r="K344" s="501"/>
      <c r="L344" s="502"/>
      <c r="M344" s="30"/>
    </row>
    <row r="345" spans="1:17" s="10" customFormat="1" x14ac:dyDescent="0.25">
      <c r="A345" s="8"/>
      <c r="B345" s="500"/>
      <c r="C345" s="501"/>
      <c r="D345" s="501"/>
      <c r="E345" s="501"/>
      <c r="F345" s="501"/>
      <c r="G345" s="501"/>
      <c r="H345" s="501"/>
      <c r="I345" s="501"/>
      <c r="J345" s="501"/>
      <c r="K345" s="501"/>
      <c r="L345" s="502"/>
      <c r="M345" s="30"/>
    </row>
    <row r="346" spans="1:17" s="10" customFormat="1" x14ac:dyDescent="0.25">
      <c r="A346" s="8"/>
      <c r="B346" s="500"/>
      <c r="C346" s="501"/>
      <c r="D346" s="501"/>
      <c r="E346" s="501"/>
      <c r="F346" s="501"/>
      <c r="G346" s="501"/>
      <c r="H346" s="501"/>
      <c r="I346" s="501"/>
      <c r="J346" s="501"/>
      <c r="K346" s="501"/>
      <c r="L346" s="502"/>
      <c r="M346" s="30"/>
    </row>
    <row r="347" spans="1:17" s="10" customFormat="1" x14ac:dyDescent="0.25">
      <c r="A347" s="8"/>
      <c r="B347" s="500"/>
      <c r="C347" s="501"/>
      <c r="D347" s="501"/>
      <c r="E347" s="501"/>
      <c r="F347" s="501"/>
      <c r="G347" s="501"/>
      <c r="H347" s="501"/>
      <c r="I347" s="501"/>
      <c r="J347" s="501"/>
      <c r="K347" s="501"/>
      <c r="L347" s="502"/>
      <c r="M347" s="30"/>
    </row>
    <row r="348" spans="1:17" s="10" customFormat="1" x14ac:dyDescent="0.25">
      <c r="A348" s="7"/>
      <c r="B348" s="500"/>
      <c r="C348" s="501"/>
      <c r="D348" s="501"/>
      <c r="E348" s="501"/>
      <c r="F348" s="501"/>
      <c r="G348" s="501"/>
      <c r="H348" s="501"/>
      <c r="I348" s="501"/>
      <c r="J348" s="501"/>
      <c r="K348" s="501"/>
      <c r="L348" s="502"/>
      <c r="M348" s="30"/>
    </row>
    <row r="349" spans="1:17" s="10" customFormat="1" x14ac:dyDescent="0.25">
      <c r="A349" s="7"/>
      <c r="B349" s="500"/>
      <c r="C349" s="501"/>
      <c r="D349" s="501"/>
      <c r="E349" s="501"/>
      <c r="F349" s="501"/>
      <c r="G349" s="501"/>
      <c r="H349" s="501"/>
      <c r="I349" s="501"/>
      <c r="J349" s="501"/>
      <c r="K349" s="501"/>
      <c r="L349" s="502"/>
      <c r="M349" s="30"/>
    </row>
    <row r="350" spans="1:17" s="10" customFormat="1" x14ac:dyDescent="0.25">
      <c r="A350" s="7"/>
      <c r="B350" s="500"/>
      <c r="C350" s="501"/>
      <c r="D350" s="501"/>
      <c r="E350" s="501"/>
      <c r="F350" s="501"/>
      <c r="G350" s="501"/>
      <c r="H350" s="501"/>
      <c r="I350" s="501"/>
      <c r="J350" s="501"/>
      <c r="K350" s="501"/>
      <c r="L350" s="502"/>
      <c r="M350" s="30"/>
    </row>
    <row r="351" spans="1:17" s="30" customFormat="1" x14ac:dyDescent="0.25">
      <c r="A351" s="129"/>
      <c r="B351" s="98"/>
      <c r="C351" s="99"/>
      <c r="D351" s="99"/>
      <c r="E351" s="99"/>
      <c r="F351" s="99"/>
      <c r="G351" s="99"/>
      <c r="H351" s="99"/>
      <c r="I351" s="99"/>
      <c r="J351" s="99"/>
      <c r="K351" s="99"/>
      <c r="L351" s="100"/>
      <c r="O351" s="74"/>
      <c r="P351" s="74"/>
      <c r="Q351" s="74"/>
    </row>
    <row r="352" spans="1:17" x14ac:dyDescent="0.25">
      <c r="A352" s="7"/>
    </row>
    <row r="353" spans="1:17" x14ac:dyDescent="0.25">
      <c r="A353" s="7"/>
      <c r="B353" s="384" t="str">
        <f>IF(Intro!$G$21="English",O353,P353)</f>
        <v>MARCHÉS</v>
      </c>
      <c r="C353" s="385"/>
      <c r="D353" s="385"/>
      <c r="E353" s="385"/>
      <c r="F353" s="385"/>
      <c r="G353" s="385"/>
      <c r="H353" s="385"/>
      <c r="I353" s="385"/>
      <c r="J353" s="385"/>
      <c r="K353" s="385"/>
      <c r="L353" s="386"/>
      <c r="M353" s="30"/>
      <c r="O353" s="62" t="s">
        <v>239</v>
      </c>
      <c r="P353" s="62" t="s">
        <v>240</v>
      </c>
    </row>
    <row r="354" spans="1:17" x14ac:dyDescent="0.25">
      <c r="A354" s="7"/>
      <c r="B354" s="534" t="s">
        <v>59</v>
      </c>
      <c r="C354" s="535"/>
      <c r="D354" s="535"/>
      <c r="E354" s="535"/>
      <c r="F354" s="535"/>
      <c r="G354" s="535"/>
      <c r="H354" s="535"/>
      <c r="I354" s="535"/>
      <c r="J354" s="535"/>
      <c r="K354" s="535"/>
      <c r="L354" s="536"/>
      <c r="M354" s="62"/>
    </row>
    <row r="355" spans="1:17" x14ac:dyDescent="0.25">
      <c r="A355" s="7"/>
      <c r="B355" s="17"/>
      <c r="C355" s="28"/>
      <c r="D355" s="29"/>
      <c r="E355" s="29"/>
      <c r="F355" s="29"/>
      <c r="G355" s="29"/>
      <c r="H355" s="29"/>
      <c r="I355" s="29"/>
      <c r="J355" s="29"/>
      <c r="K355" s="29"/>
      <c r="L355" s="18"/>
      <c r="M355" s="62"/>
    </row>
    <row r="356" spans="1:17" x14ac:dyDescent="0.25">
      <c r="A356" s="7"/>
      <c r="B356" s="421" t="str">
        <f>IF(Intro!$G$21="English",O356,P356)</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c r="C356" s="422"/>
      <c r="D356" s="422"/>
      <c r="E356" s="422"/>
      <c r="F356" s="422"/>
      <c r="G356" s="422"/>
      <c r="H356" s="422"/>
      <c r="I356" s="422"/>
      <c r="J356" s="422"/>
      <c r="K356" s="422"/>
      <c r="L356" s="450"/>
      <c r="M356" s="62"/>
      <c r="O356" s="19"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356" s="62"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357" spans="1:17" x14ac:dyDescent="0.25">
      <c r="A357" s="7"/>
      <c r="B357" s="421"/>
      <c r="C357" s="422"/>
      <c r="D357" s="422"/>
      <c r="E357" s="422"/>
      <c r="F357" s="422"/>
      <c r="G357" s="422"/>
      <c r="H357" s="422"/>
      <c r="I357" s="422"/>
      <c r="J357" s="422"/>
      <c r="K357" s="422"/>
      <c r="L357" s="450"/>
      <c r="M357" s="62"/>
      <c r="O357" s="19"/>
    </row>
    <row r="358" spans="1:17" s="30" customFormat="1" x14ac:dyDescent="0.25">
      <c r="A358" s="129"/>
      <c r="B358" s="127"/>
      <c r="C358" s="128"/>
      <c r="D358" s="128"/>
      <c r="E358" s="128"/>
      <c r="F358" s="128"/>
      <c r="G358" s="128"/>
      <c r="H358" s="128"/>
      <c r="I358" s="128"/>
      <c r="J358" s="128"/>
      <c r="K358" s="128"/>
      <c r="L358" s="124"/>
      <c r="O358" s="74"/>
      <c r="P358" s="74"/>
      <c r="Q358" s="74"/>
    </row>
    <row r="359" spans="1:17" s="10" customFormat="1" x14ac:dyDescent="0.25">
      <c r="A359" s="7"/>
      <c r="B359" s="500"/>
      <c r="C359" s="501"/>
      <c r="D359" s="501"/>
      <c r="E359" s="501"/>
      <c r="F359" s="501"/>
      <c r="G359" s="501"/>
      <c r="H359" s="501"/>
      <c r="I359" s="501"/>
      <c r="J359" s="501"/>
      <c r="K359" s="501"/>
      <c r="L359" s="502"/>
      <c r="M359" s="30"/>
    </row>
    <row r="360" spans="1:17" s="10" customFormat="1" x14ac:dyDescent="0.25">
      <c r="A360" s="7"/>
      <c r="B360" s="500"/>
      <c r="C360" s="501"/>
      <c r="D360" s="501"/>
      <c r="E360" s="501"/>
      <c r="F360" s="501"/>
      <c r="G360" s="501"/>
      <c r="H360" s="501"/>
      <c r="I360" s="501"/>
      <c r="J360" s="501"/>
      <c r="K360" s="501"/>
      <c r="L360" s="502"/>
      <c r="M360" s="30"/>
    </row>
    <row r="361" spans="1:17" s="10" customFormat="1" x14ac:dyDescent="0.25">
      <c r="A361" s="8"/>
      <c r="B361" s="500"/>
      <c r="C361" s="501"/>
      <c r="D361" s="501"/>
      <c r="E361" s="501"/>
      <c r="F361" s="501"/>
      <c r="G361" s="501"/>
      <c r="H361" s="501"/>
      <c r="I361" s="501"/>
      <c r="J361" s="501"/>
      <c r="K361" s="501"/>
      <c r="L361" s="502"/>
      <c r="M361" s="30"/>
    </row>
    <row r="362" spans="1:17" s="10" customFormat="1" x14ac:dyDescent="0.25">
      <c r="A362" s="8"/>
      <c r="B362" s="500"/>
      <c r="C362" s="501"/>
      <c r="D362" s="501"/>
      <c r="E362" s="501"/>
      <c r="F362" s="501"/>
      <c r="G362" s="501"/>
      <c r="H362" s="501"/>
      <c r="I362" s="501"/>
      <c r="J362" s="501"/>
      <c r="K362" s="501"/>
      <c r="L362" s="502"/>
      <c r="M362" s="30"/>
    </row>
    <row r="363" spans="1:17" s="10" customFormat="1" x14ac:dyDescent="0.25">
      <c r="A363" s="8"/>
      <c r="B363" s="500"/>
      <c r="C363" s="501"/>
      <c r="D363" s="501"/>
      <c r="E363" s="501"/>
      <c r="F363" s="501"/>
      <c r="G363" s="501"/>
      <c r="H363" s="501"/>
      <c r="I363" s="501"/>
      <c r="J363" s="501"/>
      <c r="K363" s="501"/>
      <c r="L363" s="502"/>
      <c r="M363" s="30"/>
    </row>
    <row r="364" spans="1:17" s="10" customFormat="1" x14ac:dyDescent="0.25">
      <c r="A364" s="7"/>
      <c r="B364" s="500"/>
      <c r="C364" s="501"/>
      <c r="D364" s="501"/>
      <c r="E364" s="501"/>
      <c r="F364" s="501"/>
      <c r="G364" s="501"/>
      <c r="H364" s="501"/>
      <c r="I364" s="501"/>
      <c r="J364" s="501"/>
      <c r="K364" s="501"/>
      <c r="L364" s="502"/>
      <c r="M364" s="30"/>
    </row>
    <row r="365" spans="1:17" s="10" customFormat="1" x14ac:dyDescent="0.25">
      <c r="A365" s="7"/>
      <c r="B365" s="500"/>
      <c r="C365" s="501"/>
      <c r="D365" s="501"/>
      <c r="E365" s="501"/>
      <c r="F365" s="501"/>
      <c r="G365" s="501"/>
      <c r="H365" s="501"/>
      <c r="I365" s="501"/>
      <c r="J365" s="501"/>
      <c r="K365" s="501"/>
      <c r="L365" s="502"/>
      <c r="M365" s="30"/>
    </row>
    <row r="366" spans="1:17" s="10" customFormat="1" x14ac:dyDescent="0.25">
      <c r="A366" s="7"/>
      <c r="B366" s="500"/>
      <c r="C366" s="501"/>
      <c r="D366" s="501"/>
      <c r="E366" s="501"/>
      <c r="F366" s="501"/>
      <c r="G366" s="501"/>
      <c r="H366" s="501"/>
      <c r="I366" s="501"/>
      <c r="J366" s="501"/>
      <c r="K366" s="501"/>
      <c r="L366" s="502"/>
      <c r="M366" s="30"/>
    </row>
    <row r="367" spans="1:17" s="30" customFormat="1" x14ac:dyDescent="0.25">
      <c r="A367" s="129"/>
      <c r="B367" s="98"/>
      <c r="C367" s="99"/>
      <c r="D367" s="99"/>
      <c r="E367" s="99"/>
      <c r="F367" s="99"/>
      <c r="G367" s="99"/>
      <c r="H367" s="99"/>
      <c r="I367" s="99"/>
      <c r="J367" s="99"/>
      <c r="K367" s="99"/>
      <c r="L367" s="100"/>
      <c r="O367" s="74"/>
      <c r="P367" s="74"/>
      <c r="Q367" s="74"/>
    </row>
    <row r="368" spans="1:17" x14ac:dyDescent="0.25">
      <c r="A368" s="7"/>
      <c r="B368" s="503" t="s">
        <v>60</v>
      </c>
      <c r="C368" s="504"/>
      <c r="D368" s="504"/>
      <c r="E368" s="504"/>
      <c r="F368" s="504"/>
      <c r="G368" s="504"/>
      <c r="H368" s="504"/>
      <c r="I368" s="504"/>
      <c r="J368" s="504"/>
      <c r="K368" s="504"/>
      <c r="L368" s="505"/>
      <c r="M368" s="62"/>
    </row>
    <row r="369" spans="1:17" x14ac:dyDescent="0.25">
      <c r="A369" s="7"/>
      <c r="B369" s="17"/>
      <c r="C369" s="28"/>
      <c r="D369" s="29"/>
      <c r="E369" s="29"/>
      <c r="F369" s="29"/>
      <c r="G369" s="29"/>
      <c r="H369" s="29"/>
      <c r="I369" s="29"/>
      <c r="J369" s="29"/>
      <c r="K369" s="29"/>
      <c r="L369" s="18"/>
      <c r="M369" s="62"/>
    </row>
    <row r="370" spans="1:17" x14ac:dyDescent="0.25">
      <c r="A370" s="7"/>
      <c r="B370" s="421" t="str">
        <f>IF(Intro!$G$21="English",O370,P370)</f>
        <v>Expliquez les changements que vous prévoyez voir sur le marché canadien et sur d’autres marchés mondiaux pour les marchandises au cours des deux prochaines années en ce qui concerne la demande, les prix, les volumes d’importation ou tout autre facteur.</v>
      </c>
      <c r="C370" s="422"/>
      <c r="D370" s="422"/>
      <c r="E370" s="422"/>
      <c r="F370" s="422"/>
      <c r="G370" s="422"/>
      <c r="H370" s="422"/>
      <c r="I370" s="422"/>
      <c r="J370" s="422"/>
      <c r="K370" s="422"/>
      <c r="L370" s="450"/>
      <c r="M370" s="62"/>
      <c r="O370" s="19" t="s">
        <v>173</v>
      </c>
      <c r="P370" s="62" t="s">
        <v>144</v>
      </c>
    </row>
    <row r="371" spans="1:17" x14ac:dyDescent="0.25">
      <c r="A371" s="7"/>
      <c r="B371" s="421"/>
      <c r="C371" s="422"/>
      <c r="D371" s="422"/>
      <c r="E371" s="422"/>
      <c r="F371" s="422"/>
      <c r="G371" s="422"/>
      <c r="H371" s="422"/>
      <c r="I371" s="422"/>
      <c r="J371" s="422"/>
      <c r="K371" s="422"/>
      <c r="L371" s="450"/>
      <c r="M371" s="62"/>
      <c r="O371" s="19"/>
    </row>
    <row r="372" spans="1:17" s="30" customFormat="1" x14ac:dyDescent="0.25">
      <c r="A372" s="129"/>
      <c r="B372" s="127"/>
      <c r="C372" s="128"/>
      <c r="D372" s="128"/>
      <c r="E372" s="128"/>
      <c r="F372" s="128"/>
      <c r="G372" s="128"/>
      <c r="H372" s="128"/>
      <c r="I372" s="128"/>
      <c r="J372" s="128"/>
      <c r="K372" s="128"/>
      <c r="L372" s="124"/>
      <c r="O372" s="74"/>
      <c r="P372" s="74"/>
      <c r="Q372" s="74"/>
    </row>
    <row r="373" spans="1:17" s="10" customFormat="1" x14ac:dyDescent="0.25">
      <c r="A373" s="7"/>
      <c r="B373" s="500"/>
      <c r="C373" s="501"/>
      <c r="D373" s="501"/>
      <c r="E373" s="501"/>
      <c r="F373" s="501"/>
      <c r="G373" s="501"/>
      <c r="H373" s="501"/>
      <c r="I373" s="501"/>
      <c r="J373" s="501"/>
      <c r="K373" s="501"/>
      <c r="L373" s="502"/>
      <c r="M373" s="30"/>
    </row>
    <row r="374" spans="1:17" s="10" customFormat="1" x14ac:dyDescent="0.25">
      <c r="A374" s="7"/>
      <c r="B374" s="500"/>
      <c r="C374" s="501"/>
      <c r="D374" s="501"/>
      <c r="E374" s="501"/>
      <c r="F374" s="501"/>
      <c r="G374" s="501"/>
      <c r="H374" s="501"/>
      <c r="I374" s="501"/>
      <c r="J374" s="501"/>
      <c r="K374" s="501"/>
      <c r="L374" s="502"/>
      <c r="M374" s="30"/>
    </row>
    <row r="375" spans="1:17" s="10" customFormat="1" x14ac:dyDescent="0.25">
      <c r="A375" s="8"/>
      <c r="B375" s="500"/>
      <c r="C375" s="501"/>
      <c r="D375" s="501"/>
      <c r="E375" s="501"/>
      <c r="F375" s="501"/>
      <c r="G375" s="501"/>
      <c r="H375" s="501"/>
      <c r="I375" s="501"/>
      <c r="J375" s="501"/>
      <c r="K375" s="501"/>
      <c r="L375" s="502"/>
      <c r="M375" s="30"/>
    </row>
    <row r="376" spans="1:17" s="10" customFormat="1" x14ac:dyDescent="0.25">
      <c r="A376" s="8"/>
      <c r="B376" s="500"/>
      <c r="C376" s="501"/>
      <c r="D376" s="501"/>
      <c r="E376" s="501"/>
      <c r="F376" s="501"/>
      <c r="G376" s="501"/>
      <c r="H376" s="501"/>
      <c r="I376" s="501"/>
      <c r="J376" s="501"/>
      <c r="K376" s="501"/>
      <c r="L376" s="502"/>
      <c r="M376" s="30"/>
    </row>
    <row r="377" spans="1:17" s="10" customFormat="1" x14ac:dyDescent="0.25">
      <c r="A377" s="8"/>
      <c r="B377" s="500"/>
      <c r="C377" s="501"/>
      <c r="D377" s="501"/>
      <c r="E377" s="501"/>
      <c r="F377" s="501"/>
      <c r="G377" s="501"/>
      <c r="H377" s="501"/>
      <c r="I377" s="501"/>
      <c r="J377" s="501"/>
      <c r="K377" s="501"/>
      <c r="L377" s="502"/>
      <c r="M377" s="30"/>
    </row>
    <row r="378" spans="1:17" s="10" customFormat="1" x14ac:dyDescent="0.25">
      <c r="A378" s="7"/>
      <c r="B378" s="500"/>
      <c r="C378" s="501"/>
      <c r="D378" s="501"/>
      <c r="E378" s="501"/>
      <c r="F378" s="501"/>
      <c r="G378" s="501"/>
      <c r="H378" s="501"/>
      <c r="I378" s="501"/>
      <c r="J378" s="501"/>
      <c r="K378" s="501"/>
      <c r="L378" s="502"/>
      <c r="M378" s="30"/>
    </row>
    <row r="379" spans="1:17" s="10" customFormat="1" x14ac:dyDescent="0.25">
      <c r="A379" s="7"/>
      <c r="B379" s="500"/>
      <c r="C379" s="501"/>
      <c r="D379" s="501"/>
      <c r="E379" s="501"/>
      <c r="F379" s="501"/>
      <c r="G379" s="501"/>
      <c r="H379" s="501"/>
      <c r="I379" s="501"/>
      <c r="J379" s="501"/>
      <c r="K379" s="501"/>
      <c r="L379" s="502"/>
      <c r="M379" s="30"/>
    </row>
    <row r="380" spans="1:17" s="10" customFormat="1" x14ac:dyDescent="0.25">
      <c r="A380" s="7"/>
      <c r="B380" s="500"/>
      <c r="C380" s="501"/>
      <c r="D380" s="501"/>
      <c r="E380" s="501"/>
      <c r="F380" s="501"/>
      <c r="G380" s="501"/>
      <c r="H380" s="501"/>
      <c r="I380" s="501"/>
      <c r="J380" s="501"/>
      <c r="K380" s="501"/>
      <c r="L380" s="502"/>
      <c r="M380" s="30"/>
    </row>
    <row r="381" spans="1:17" s="30" customFormat="1" x14ac:dyDescent="0.25">
      <c r="A381" s="129"/>
      <c r="B381" s="98"/>
      <c r="C381" s="99"/>
      <c r="D381" s="99"/>
      <c r="E381" s="99"/>
      <c r="F381" s="99"/>
      <c r="G381" s="99"/>
      <c r="H381" s="99"/>
      <c r="I381" s="99"/>
      <c r="J381" s="99"/>
      <c r="K381" s="99"/>
      <c r="L381" s="100"/>
      <c r="O381" s="74"/>
      <c r="P381" s="74"/>
      <c r="Q381" s="74"/>
    </row>
    <row r="382" spans="1:17" s="30" customFormat="1" x14ac:dyDescent="0.25">
      <c r="A382" s="129"/>
      <c r="B382" s="503" t="s">
        <v>61</v>
      </c>
      <c r="C382" s="504"/>
      <c r="D382" s="504"/>
      <c r="E382" s="504"/>
      <c r="F382" s="504"/>
      <c r="G382" s="504"/>
      <c r="H382" s="504"/>
      <c r="I382" s="504"/>
      <c r="J382" s="504"/>
      <c r="K382" s="504"/>
      <c r="L382" s="505"/>
      <c r="O382" s="235"/>
      <c r="P382" s="235"/>
      <c r="Q382" s="235"/>
    </row>
    <row r="383" spans="1:17" s="30" customFormat="1" x14ac:dyDescent="0.25">
      <c r="A383" s="129"/>
      <c r="B383" s="127"/>
      <c r="C383" s="128"/>
      <c r="D383" s="128"/>
      <c r="E383" s="128"/>
      <c r="F383" s="128"/>
      <c r="G383" s="128"/>
      <c r="H383" s="128"/>
      <c r="I383" s="128"/>
      <c r="J383" s="128"/>
      <c r="K383" s="128"/>
      <c r="L383" s="124"/>
      <c r="O383" s="235"/>
      <c r="P383" s="235"/>
      <c r="Q383" s="235"/>
    </row>
    <row r="384" spans="1:17" s="30" customFormat="1" x14ac:dyDescent="0.25">
      <c r="A384" s="129"/>
      <c r="B384" s="421" t="str">
        <f>IF(Intro!$G$21="English",O384,P384)</f>
        <v>Décrivez les marchés des marchandises au Canada et dans le monde depuis le 1er janvier 2025. Les facteurs à prendre en compte dans votre réponse comprennent, sans s'y limiter, la demande, les ventes, les prix, l'utilisation de la capacité et les volumes d'importations des marchandises.</v>
      </c>
      <c r="C384" s="422"/>
      <c r="D384" s="422"/>
      <c r="E384" s="422"/>
      <c r="F384" s="422"/>
      <c r="G384" s="422"/>
      <c r="H384" s="422"/>
      <c r="I384" s="422"/>
      <c r="J384" s="422"/>
      <c r="K384" s="422"/>
      <c r="L384" s="450"/>
      <c r="O384" s="19" t="str">
        <f>"Describe the markets for the goods in Canada and globally since January 1, 2025. Factors to consider in your response include, but are not limited to, demand, sales, prices, capacity utilization and import volumes of the goods."</f>
        <v>Describe the markets for the goods in Canada and globally since January 1, 2025. Factors to consider in your response include, but are not limited to, demand, sales, prices, capacity utilization and import volumes of the goods.</v>
      </c>
      <c r="P384" s="62" t="s">
        <v>410</v>
      </c>
      <c r="Q384" s="235"/>
    </row>
    <row r="385" spans="1:17" s="30" customFormat="1" x14ac:dyDescent="0.25">
      <c r="A385" s="129"/>
      <c r="B385" s="421"/>
      <c r="C385" s="422"/>
      <c r="D385" s="422"/>
      <c r="E385" s="422"/>
      <c r="F385" s="422"/>
      <c r="G385" s="422"/>
      <c r="H385" s="422"/>
      <c r="I385" s="422"/>
      <c r="J385" s="422"/>
      <c r="K385" s="422"/>
      <c r="L385" s="450"/>
      <c r="O385" s="235"/>
      <c r="P385" s="235">
        <v>2025</v>
      </c>
      <c r="Q385" s="235"/>
    </row>
    <row r="386" spans="1:17" s="30" customFormat="1" x14ac:dyDescent="0.25">
      <c r="A386" s="129"/>
      <c r="B386" s="127"/>
      <c r="C386" s="128"/>
      <c r="D386" s="128"/>
      <c r="E386" s="128"/>
      <c r="F386" s="128"/>
      <c r="G386" s="128"/>
      <c r="H386" s="128"/>
      <c r="I386" s="128"/>
      <c r="J386" s="128"/>
      <c r="K386" s="128"/>
      <c r="L386" s="124"/>
      <c r="O386" s="235"/>
      <c r="P386" s="235"/>
      <c r="Q386" s="235"/>
    </row>
    <row r="387" spans="1:17" s="30" customFormat="1" x14ac:dyDescent="0.25">
      <c r="A387" s="129"/>
      <c r="B387" s="500"/>
      <c r="C387" s="501"/>
      <c r="D387" s="501"/>
      <c r="E387" s="501"/>
      <c r="F387" s="501"/>
      <c r="G387" s="501"/>
      <c r="H387" s="501"/>
      <c r="I387" s="501"/>
      <c r="J387" s="501"/>
      <c r="K387" s="501"/>
      <c r="L387" s="502"/>
      <c r="O387" s="235"/>
      <c r="P387" s="235"/>
      <c r="Q387" s="235"/>
    </row>
    <row r="388" spans="1:17" s="30" customFormat="1" x14ac:dyDescent="0.25">
      <c r="A388" s="129"/>
      <c r="B388" s="500"/>
      <c r="C388" s="501"/>
      <c r="D388" s="501"/>
      <c r="E388" s="501"/>
      <c r="F388" s="501"/>
      <c r="G388" s="501"/>
      <c r="H388" s="501"/>
      <c r="I388" s="501"/>
      <c r="J388" s="501"/>
      <c r="K388" s="501"/>
      <c r="L388" s="502"/>
      <c r="O388" s="235"/>
      <c r="P388" s="235"/>
      <c r="Q388" s="235"/>
    </row>
    <row r="389" spans="1:17" s="30" customFormat="1" x14ac:dyDescent="0.25">
      <c r="A389" s="129"/>
      <c r="B389" s="500"/>
      <c r="C389" s="501"/>
      <c r="D389" s="501"/>
      <c r="E389" s="501"/>
      <c r="F389" s="501"/>
      <c r="G389" s="501"/>
      <c r="H389" s="501"/>
      <c r="I389" s="501"/>
      <c r="J389" s="501"/>
      <c r="K389" s="501"/>
      <c r="L389" s="502"/>
      <c r="O389" s="235"/>
      <c r="P389" s="235"/>
      <c r="Q389" s="235"/>
    </row>
    <row r="390" spans="1:17" s="30" customFormat="1" x14ac:dyDescent="0.25">
      <c r="A390" s="129"/>
      <c r="B390" s="500"/>
      <c r="C390" s="501"/>
      <c r="D390" s="501"/>
      <c r="E390" s="501"/>
      <c r="F390" s="501"/>
      <c r="G390" s="501"/>
      <c r="H390" s="501"/>
      <c r="I390" s="501"/>
      <c r="J390" s="501"/>
      <c r="K390" s="501"/>
      <c r="L390" s="502"/>
      <c r="O390" s="235"/>
      <c r="P390" s="235"/>
      <c r="Q390" s="235"/>
    </row>
    <row r="391" spans="1:17" s="30" customFormat="1" x14ac:dyDescent="0.25">
      <c r="A391" s="129"/>
      <c r="B391" s="500"/>
      <c r="C391" s="501"/>
      <c r="D391" s="501"/>
      <c r="E391" s="501"/>
      <c r="F391" s="501"/>
      <c r="G391" s="501"/>
      <c r="H391" s="501"/>
      <c r="I391" s="501"/>
      <c r="J391" s="501"/>
      <c r="K391" s="501"/>
      <c r="L391" s="502"/>
      <c r="O391" s="235"/>
      <c r="P391" s="235"/>
      <c r="Q391" s="235"/>
    </row>
    <row r="392" spans="1:17" s="30" customFormat="1" x14ac:dyDescent="0.25">
      <c r="A392" s="129"/>
      <c r="B392" s="500"/>
      <c r="C392" s="501"/>
      <c r="D392" s="501"/>
      <c r="E392" s="501"/>
      <c r="F392" s="501"/>
      <c r="G392" s="501"/>
      <c r="H392" s="501"/>
      <c r="I392" s="501"/>
      <c r="J392" s="501"/>
      <c r="K392" s="501"/>
      <c r="L392" s="502"/>
      <c r="O392" s="235"/>
      <c r="P392" s="235"/>
      <c r="Q392" s="235"/>
    </row>
    <row r="393" spans="1:17" s="30" customFormat="1" x14ac:dyDescent="0.25">
      <c r="A393" s="129"/>
      <c r="B393" s="500"/>
      <c r="C393" s="501"/>
      <c r="D393" s="501"/>
      <c r="E393" s="501"/>
      <c r="F393" s="501"/>
      <c r="G393" s="501"/>
      <c r="H393" s="501"/>
      <c r="I393" s="501"/>
      <c r="J393" s="501"/>
      <c r="K393" s="501"/>
      <c r="L393" s="502"/>
      <c r="O393" s="235"/>
      <c r="P393" s="235"/>
      <c r="Q393" s="235"/>
    </row>
    <row r="394" spans="1:17" s="30" customFormat="1" x14ac:dyDescent="0.25">
      <c r="A394" s="129"/>
      <c r="B394" s="500"/>
      <c r="C394" s="501"/>
      <c r="D394" s="501"/>
      <c r="E394" s="501"/>
      <c r="F394" s="501"/>
      <c r="G394" s="501"/>
      <c r="H394" s="501"/>
      <c r="I394" s="501"/>
      <c r="J394" s="501"/>
      <c r="K394" s="501"/>
      <c r="L394" s="502"/>
      <c r="O394" s="235"/>
      <c r="P394" s="235"/>
      <c r="Q394" s="235"/>
    </row>
    <row r="395" spans="1:17" s="30" customFormat="1" x14ac:dyDescent="0.25">
      <c r="A395" s="129"/>
      <c r="B395" s="127"/>
      <c r="C395" s="128"/>
      <c r="D395" s="128"/>
      <c r="E395" s="128"/>
      <c r="F395" s="128"/>
      <c r="G395" s="128"/>
      <c r="H395" s="128"/>
      <c r="I395" s="128"/>
      <c r="J395" s="128"/>
      <c r="K395" s="128"/>
      <c r="L395" s="124"/>
      <c r="O395" s="235"/>
      <c r="P395" s="235"/>
      <c r="Q395" s="235"/>
    </row>
    <row r="396" spans="1:17" x14ac:dyDescent="0.25">
      <c r="B396" s="542" t="s">
        <v>402</v>
      </c>
      <c r="C396" s="543"/>
      <c r="D396" s="543"/>
      <c r="E396" s="543"/>
      <c r="F396" s="544"/>
      <c r="G396" s="544"/>
      <c r="H396" s="544"/>
      <c r="I396" s="544"/>
      <c r="J396" s="544"/>
      <c r="K396" s="544"/>
      <c r="L396" s="545"/>
    </row>
    <row r="397" spans="1:17" x14ac:dyDescent="0.25">
      <c r="B397" s="51"/>
      <c r="C397" s="52"/>
      <c r="D397" s="52"/>
      <c r="E397" s="52"/>
      <c r="F397" s="114"/>
      <c r="G397" s="114"/>
      <c r="H397" s="114"/>
      <c r="I397" s="114"/>
      <c r="J397" s="114"/>
      <c r="K397" s="114"/>
      <c r="L397" s="115"/>
    </row>
    <row r="398" spans="1:17" x14ac:dyDescent="0.25">
      <c r="B398" s="421" t="str">
        <f>IF(Intro!$G$21="English",O398,P398)</f>
        <v>Expliquez les effets possibles sur ces perspectives advenant la prorogation ou l’annulation des conclusions ou de l'ordonnance. Fournissez des documents, ou les noms de documents, tels que des études ou des articles dans des revues spécialisées, qui appuient la déclaration de votre entreprise.</v>
      </c>
      <c r="C398" s="422"/>
      <c r="D398" s="422"/>
      <c r="E398" s="422"/>
      <c r="F398" s="422"/>
      <c r="G398" s="422"/>
      <c r="H398" s="422"/>
      <c r="I398" s="422"/>
      <c r="J398" s="422"/>
      <c r="K398" s="422"/>
      <c r="L398" s="450"/>
      <c r="O398" s="75" t="s">
        <v>180</v>
      </c>
      <c r="P398" s="44" t="s">
        <v>181</v>
      </c>
      <c r="Q398" s="44"/>
    </row>
    <row r="399" spans="1:17" x14ac:dyDescent="0.25">
      <c r="B399" s="421"/>
      <c r="C399" s="422"/>
      <c r="D399" s="422"/>
      <c r="E399" s="422"/>
      <c r="F399" s="422"/>
      <c r="G399" s="422"/>
      <c r="H399" s="422"/>
      <c r="I399" s="422"/>
      <c r="J399" s="422"/>
      <c r="K399" s="422"/>
      <c r="L399" s="450"/>
      <c r="O399" s="75"/>
      <c r="P399" s="75"/>
      <c r="Q399" s="75"/>
    </row>
    <row r="400" spans="1:17" x14ac:dyDescent="0.25">
      <c r="B400" s="82"/>
      <c r="C400" s="83"/>
      <c r="D400" s="83"/>
      <c r="E400" s="83"/>
      <c r="F400" s="83"/>
      <c r="G400" s="83"/>
      <c r="H400" s="83"/>
      <c r="I400" s="83"/>
      <c r="J400" s="83"/>
      <c r="K400" s="83"/>
      <c r="L400" s="84"/>
      <c r="O400" s="75"/>
      <c r="P400" s="75"/>
      <c r="Q400" s="75"/>
    </row>
    <row r="401" spans="1:13" x14ac:dyDescent="0.25">
      <c r="B401" s="539"/>
      <c r="C401" s="540"/>
      <c r="D401" s="540"/>
      <c r="E401" s="540"/>
      <c r="F401" s="540"/>
      <c r="G401" s="540"/>
      <c r="H401" s="540"/>
      <c r="I401" s="540"/>
      <c r="J401" s="540"/>
      <c r="K401" s="540"/>
      <c r="L401" s="541"/>
    </row>
    <row r="402" spans="1:13" s="10" customFormat="1" x14ac:dyDescent="0.25">
      <c r="A402" s="8"/>
      <c r="B402" s="539"/>
      <c r="C402" s="540"/>
      <c r="D402" s="540"/>
      <c r="E402" s="540"/>
      <c r="F402" s="540"/>
      <c r="G402" s="540"/>
      <c r="H402" s="540"/>
      <c r="I402" s="540"/>
      <c r="J402" s="540"/>
      <c r="K402" s="540"/>
      <c r="L402" s="541"/>
      <c r="M402" s="30"/>
    </row>
    <row r="403" spans="1:13" s="10" customFormat="1" x14ac:dyDescent="0.25">
      <c r="A403" s="8"/>
      <c r="B403" s="539"/>
      <c r="C403" s="540"/>
      <c r="D403" s="540"/>
      <c r="E403" s="540"/>
      <c r="F403" s="540"/>
      <c r="G403" s="540"/>
      <c r="H403" s="540"/>
      <c r="I403" s="540"/>
      <c r="J403" s="540"/>
      <c r="K403" s="540"/>
      <c r="L403" s="541"/>
      <c r="M403" s="30"/>
    </row>
    <row r="404" spans="1:13" s="10" customFormat="1" x14ac:dyDescent="0.25">
      <c r="A404" s="8"/>
      <c r="B404" s="539"/>
      <c r="C404" s="540"/>
      <c r="D404" s="540"/>
      <c r="E404" s="540"/>
      <c r="F404" s="540"/>
      <c r="G404" s="540"/>
      <c r="H404" s="540"/>
      <c r="I404" s="540"/>
      <c r="J404" s="540"/>
      <c r="K404" s="540"/>
      <c r="L404" s="541"/>
      <c r="M404" s="30"/>
    </row>
    <row r="405" spans="1:13" x14ac:dyDescent="0.25">
      <c r="B405" s="539"/>
      <c r="C405" s="540"/>
      <c r="D405" s="540"/>
      <c r="E405" s="540"/>
      <c r="F405" s="540"/>
      <c r="G405" s="540"/>
      <c r="H405" s="540"/>
      <c r="I405" s="540"/>
      <c r="J405" s="540"/>
      <c r="K405" s="540"/>
      <c r="L405" s="541"/>
    </row>
    <row r="406" spans="1:13" x14ac:dyDescent="0.25">
      <c r="B406" s="539"/>
      <c r="C406" s="540"/>
      <c r="D406" s="540"/>
      <c r="E406" s="540"/>
      <c r="F406" s="540"/>
      <c r="G406" s="540"/>
      <c r="H406" s="540"/>
      <c r="I406" s="540"/>
      <c r="J406" s="540"/>
      <c r="K406" s="540"/>
      <c r="L406" s="541"/>
    </row>
    <row r="407" spans="1:13" x14ac:dyDescent="0.25">
      <c r="B407" s="539"/>
      <c r="C407" s="540"/>
      <c r="D407" s="540"/>
      <c r="E407" s="540"/>
      <c r="F407" s="540"/>
      <c r="G407" s="540"/>
      <c r="H407" s="540"/>
      <c r="I407" s="540"/>
      <c r="J407" s="540"/>
      <c r="K407" s="540"/>
      <c r="L407" s="541"/>
    </row>
    <row r="408" spans="1:13" x14ac:dyDescent="0.25">
      <c r="B408" s="539"/>
      <c r="C408" s="540"/>
      <c r="D408" s="540"/>
      <c r="E408" s="540"/>
      <c r="F408" s="540"/>
      <c r="G408" s="540"/>
      <c r="H408" s="540"/>
      <c r="I408" s="540"/>
      <c r="J408" s="540"/>
      <c r="K408" s="540"/>
      <c r="L408" s="541"/>
    </row>
    <row r="409" spans="1:13" x14ac:dyDescent="0.25">
      <c r="B409" s="146"/>
      <c r="C409" s="147"/>
      <c r="D409" s="147"/>
      <c r="E409" s="147"/>
      <c r="F409" s="147"/>
      <c r="G409" s="147"/>
      <c r="H409" s="147"/>
      <c r="I409" s="147"/>
      <c r="J409" s="147"/>
      <c r="K409" s="147"/>
      <c r="L409" s="148"/>
    </row>
  </sheetData>
  <sheetProtection algorithmName="SHA-512" hashValue="htUyjzp4sslXMTJzpqKWEMOwntBy6kLlc9FeiP2661No0BIZAocAxvLz2rSqNYT7BTC6KvTcZAID8Og0XsNctw==" saltValue="oThzq5/qPKRe3hR0dFVXhA==" spinCount="100000" sheet="1" objects="1" scenarios="1" selectLockedCells="1"/>
  <mergeCells count="165">
    <mergeCell ref="B311:L318"/>
    <mergeCell ref="B320:L320"/>
    <mergeCell ref="B322:L322"/>
    <mergeCell ref="B17:J18"/>
    <mergeCell ref="K17:K18"/>
    <mergeCell ref="B324:G324"/>
    <mergeCell ref="B325:G325"/>
    <mergeCell ref="B326:G326"/>
    <mergeCell ref="B59:B60"/>
    <mergeCell ref="B82:L82"/>
    <mergeCell ref="B83:L83"/>
    <mergeCell ref="E55:F56"/>
    <mergeCell ref="G55:I56"/>
    <mergeCell ref="B61:B62"/>
    <mergeCell ref="B55:B56"/>
    <mergeCell ref="B57:B58"/>
    <mergeCell ref="J59:L60"/>
    <mergeCell ref="B70:L70"/>
    <mergeCell ref="B63:B64"/>
    <mergeCell ref="B65:B66"/>
    <mergeCell ref="B308:L309"/>
    <mergeCell ref="B279:L279"/>
    <mergeCell ref="B292:L292"/>
    <mergeCell ref="B306:L306"/>
    <mergeCell ref="B297:L304"/>
    <mergeCell ref="B281:L281"/>
    <mergeCell ref="B268:L268"/>
    <mergeCell ref="B131:H131"/>
    <mergeCell ref="B132:H132"/>
    <mergeCell ref="B237:L237"/>
    <mergeCell ref="B250:L250"/>
    <mergeCell ref="B265:L265"/>
    <mergeCell ref="B266:L266"/>
    <mergeCell ref="B200:L207"/>
    <mergeCell ref="B211:L211"/>
    <mergeCell ref="B215:L222"/>
    <mergeCell ref="B228:L235"/>
    <mergeCell ref="B241:L248"/>
    <mergeCell ref="B196:L196"/>
    <mergeCell ref="B187:L194"/>
    <mergeCell ref="B198:L198"/>
    <mergeCell ref="B283:L290"/>
    <mergeCell ref="B294:L295"/>
    <mergeCell ref="B270:L277"/>
    <mergeCell ref="B226:L226"/>
    <mergeCell ref="B239:L239"/>
    <mergeCell ref="B213:C213"/>
    <mergeCell ref="B252:L253"/>
    <mergeCell ref="B401:L408"/>
    <mergeCell ref="B398:L399"/>
    <mergeCell ref="B343:L350"/>
    <mergeCell ref="B356:L357"/>
    <mergeCell ref="B353:L353"/>
    <mergeCell ref="B396:L396"/>
    <mergeCell ref="B328:L328"/>
    <mergeCell ref="B341:L341"/>
    <mergeCell ref="B359:L366"/>
    <mergeCell ref="B370:L371"/>
    <mergeCell ref="B373:L380"/>
    <mergeCell ref="B339:L339"/>
    <mergeCell ref="B354:L354"/>
    <mergeCell ref="B368:L368"/>
    <mergeCell ref="B330:L337"/>
    <mergeCell ref="B382:L382"/>
    <mergeCell ref="B384:L385"/>
    <mergeCell ref="B387:L394"/>
    <mergeCell ref="B255:L262"/>
    <mergeCell ref="B224:L224"/>
    <mergeCell ref="B209:L209"/>
    <mergeCell ref="B4:L4"/>
    <mergeCell ref="B5:L5"/>
    <mergeCell ref="B6:L6"/>
    <mergeCell ref="B30:L37"/>
    <mergeCell ref="B41:L43"/>
    <mergeCell ref="B47:B48"/>
    <mergeCell ref="B49:B50"/>
    <mergeCell ref="B51:B52"/>
    <mergeCell ref="B115:L115"/>
    <mergeCell ref="B112:L112"/>
    <mergeCell ref="B113:L113"/>
    <mergeCell ref="B102:L109"/>
    <mergeCell ref="B8:L8"/>
    <mergeCell ref="B9:L9"/>
    <mergeCell ref="B10:L10"/>
    <mergeCell ref="B28:L28"/>
    <mergeCell ref="C45:D46"/>
    <mergeCell ref="E45:F46"/>
    <mergeCell ref="G45:I46"/>
    <mergeCell ref="C53:D54"/>
    <mergeCell ref="E53:F54"/>
    <mergeCell ref="G51:I52"/>
    <mergeCell ref="B13:L13"/>
    <mergeCell ref="B23:J24"/>
    <mergeCell ref="K23:K24"/>
    <mergeCell ref="C47:D48"/>
    <mergeCell ref="E47:F48"/>
    <mergeCell ref="J47:L48"/>
    <mergeCell ref="C51:D52"/>
    <mergeCell ref="E51:F52"/>
    <mergeCell ref="B12:L12"/>
    <mergeCell ref="B15:L15"/>
    <mergeCell ref="B21:J22"/>
    <mergeCell ref="K21:K22"/>
    <mergeCell ref="B19:J19"/>
    <mergeCell ref="B20:J20"/>
    <mergeCell ref="G47:I48"/>
    <mergeCell ref="B128:L128"/>
    <mergeCell ref="J63:L64"/>
    <mergeCell ref="B117:L124"/>
    <mergeCell ref="E63:F64"/>
    <mergeCell ref="B99:L100"/>
    <mergeCell ref="B26:L26"/>
    <mergeCell ref="B39:L39"/>
    <mergeCell ref="C49:D50"/>
    <mergeCell ref="E49:F50"/>
    <mergeCell ref="G49:I50"/>
    <mergeCell ref="J49:L50"/>
    <mergeCell ref="J45:L46"/>
    <mergeCell ref="J51:L52"/>
    <mergeCell ref="J65:L66"/>
    <mergeCell ref="J55:L56"/>
    <mergeCell ref="C57:D58"/>
    <mergeCell ref="E57:F58"/>
    <mergeCell ref="B150:L150"/>
    <mergeCell ref="B170:L171"/>
    <mergeCell ref="B157:C161"/>
    <mergeCell ref="D157:L161"/>
    <mergeCell ref="B184:L185"/>
    <mergeCell ref="B152:C156"/>
    <mergeCell ref="D152:L156"/>
    <mergeCell ref="B126:L126"/>
    <mergeCell ref="B134:L134"/>
    <mergeCell ref="B149:L149"/>
    <mergeCell ref="B162:C166"/>
    <mergeCell ref="D162:L166"/>
    <mergeCell ref="B182:L182"/>
    <mergeCell ref="B173:L180"/>
    <mergeCell ref="B146:L146"/>
    <mergeCell ref="B147:L147"/>
    <mergeCell ref="B136:L143"/>
    <mergeCell ref="B168:L168"/>
    <mergeCell ref="B130:H130"/>
    <mergeCell ref="B88:L95"/>
    <mergeCell ref="B97:L97"/>
    <mergeCell ref="C63:D64"/>
    <mergeCell ref="G57:I58"/>
    <mergeCell ref="G63:I64"/>
    <mergeCell ref="B68:L68"/>
    <mergeCell ref="J53:L54"/>
    <mergeCell ref="G53:I54"/>
    <mergeCell ref="C55:D56"/>
    <mergeCell ref="B72:L79"/>
    <mergeCell ref="B85:L86"/>
    <mergeCell ref="J57:L58"/>
    <mergeCell ref="E61:F62"/>
    <mergeCell ref="G61:I62"/>
    <mergeCell ref="J61:L62"/>
    <mergeCell ref="C65:D66"/>
    <mergeCell ref="E65:F66"/>
    <mergeCell ref="G59:I60"/>
    <mergeCell ref="B53:B54"/>
    <mergeCell ref="G65:I66"/>
    <mergeCell ref="C61:D62"/>
    <mergeCell ref="C59:D60"/>
    <mergeCell ref="E59:F60"/>
  </mergeCells>
  <dataValidations xWindow="209" yWindow="565" count="5">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88 B243:B245 B136 B102 B202:B204 B359 B200 B215 B228 B241 B255 B270 B283 B297 B311 B343 B72 B257:B259 B117 B272:B274 B286:B288 B30:B33 B299:B301 B313:B315 B332:B334 B345:B347 B361:B363 B375:B377 B402:B404 B218:B220 B230:B232 B373 B173 B187 B330 B74:B76 B91:B93 B104:B106 B119:B121 B138:B140 B175:B177 B189:B191 B389:B391 B387" xr:uid="{0155555F-4732-48E6-8926-69F0399FC606}">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13" xr:uid="{6FC76BB9-7D2B-4EF9-A9AF-552B723B2C27}">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01" xr:uid="{6F276A13-7059-4685-8F32-7B51E494BB7C}">
      <formula1>1001</formula1>
    </dataValidation>
    <dataValidation type="list" allowBlank="1" showInputMessage="1" showErrorMessage="1" sqref="I130:I132 H324:H326 K17:K24" xr:uid="{33C14547-26E7-4808-9E30-56714C4A419C}">
      <formula1>"X"</formula1>
    </dataValidation>
    <dataValidation type="textLength" operator="lessThanOrEqual" allowBlank="1" showInputMessage="1" showErrorMessage="1" prompt="1000 character limit/limite de 1000 caractères" sqref="D152:L166" xr:uid="{765EDD34-7257-4707-9885-BDECB1ED5A89}">
      <formula1>1000</formula1>
    </dataValidation>
  </dataValidations>
  <printOptions horizontalCentered="1"/>
  <pageMargins left="0.25" right="0.25" top="0.75" bottom="0.75" header="0.3" footer="0.3"/>
  <pageSetup scale="63" fitToHeight="0" orientation="portrait" r:id="rId1"/>
  <headerFooter>
    <oddFooter>&amp;L&amp;A</oddFooter>
  </headerFooter>
  <rowBreaks count="7" manualBreakCount="7">
    <brk id="67" min="1" max="11" man="1"/>
    <brk id="110" min="1" max="11" man="1"/>
    <brk id="167" min="1" max="11" man="1"/>
    <brk id="223" min="1" max="11" man="1"/>
    <brk id="278" min="1" max="11" man="1"/>
    <brk id="319" min="1" max="11" man="1"/>
    <brk id="380" min="1"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D09D1-0CAF-47FB-921F-31179EA96436}">
  <sheetPr codeName="Sheet7">
    <tabColor rgb="FF00B0F0"/>
    <pageSetUpPr fitToPage="1"/>
  </sheetPr>
  <dimension ref="A1:P63"/>
  <sheetViews>
    <sheetView showGridLines="0" zoomScaleNormal="100" workbookViewId="0"/>
  </sheetViews>
  <sheetFormatPr defaultColWidth="9.42578125" defaultRowHeight="14.25" x14ac:dyDescent="0.25"/>
  <cols>
    <col min="1" max="1" width="1.5703125" style="8" customWidth="1"/>
    <col min="2" max="12" width="14.5703125" style="1" customWidth="1"/>
    <col min="13" max="13" width="14.5703125" style="9" customWidth="1"/>
    <col min="14" max="14" width="14.5703125" style="62" customWidth="1"/>
    <col min="15" max="16" width="14.5703125" style="62" hidden="1" customWidth="1"/>
    <col min="17" max="17" width="9.42578125" style="62" customWidth="1"/>
    <col min="18" max="16384" width="9.42578125" style="62"/>
  </cols>
  <sheetData>
    <row r="1" spans="1:16" x14ac:dyDescent="0.25">
      <c r="O1" s="62" t="s">
        <v>312</v>
      </c>
      <c r="P1" s="62" t="s">
        <v>312</v>
      </c>
    </row>
    <row r="2" spans="1:16" x14ac:dyDescent="0.25">
      <c r="B2" s="11" t="s">
        <v>44</v>
      </c>
      <c r="C2" s="11"/>
      <c r="O2" s="160" t="s">
        <v>68</v>
      </c>
      <c r="P2" s="160" t="s">
        <v>81</v>
      </c>
    </row>
    <row r="3" spans="1:16" x14ac:dyDescent="0.25">
      <c r="B3" s="13"/>
      <c r="C3" s="13"/>
      <c r="O3" s="2"/>
      <c r="P3" s="2"/>
    </row>
    <row r="4" spans="1:16" s="2" customFormat="1" x14ac:dyDescent="0.25">
      <c r="A4" s="4"/>
      <c r="B4" s="383" t="str">
        <f>Info!B4</f>
        <v>QUESTIONNAIRE À L'INTENTION DES IMPORTATEURS</v>
      </c>
      <c r="C4" s="383"/>
      <c r="D4" s="383"/>
      <c r="E4" s="383"/>
      <c r="F4" s="383"/>
      <c r="G4" s="383"/>
      <c r="H4" s="383"/>
      <c r="I4" s="383"/>
      <c r="J4" s="383"/>
      <c r="K4" s="383"/>
      <c r="L4" s="383"/>
      <c r="M4" s="23"/>
      <c r="N4" s="23"/>
      <c r="O4" s="21"/>
      <c r="P4" s="21"/>
    </row>
    <row r="5" spans="1:16" s="2" customFormat="1" x14ac:dyDescent="0.25">
      <c r="A5" s="4"/>
      <c r="B5" s="383" t="str">
        <f>Info!B5</f>
        <v>RR-2025-007</v>
      </c>
      <c r="C5" s="383"/>
      <c r="D5" s="383"/>
      <c r="E5" s="383"/>
      <c r="F5" s="383"/>
      <c r="G5" s="383"/>
      <c r="H5" s="383"/>
      <c r="I5" s="383"/>
      <c r="J5" s="383"/>
      <c r="K5" s="383"/>
      <c r="L5" s="383"/>
      <c r="M5" s="23"/>
      <c r="N5" s="23"/>
      <c r="O5" s="21"/>
      <c r="P5" s="21"/>
    </row>
    <row r="6" spans="1:16" s="6" customFormat="1" x14ac:dyDescent="0.25">
      <c r="A6" s="4"/>
      <c r="B6" s="383" t="str">
        <f>Info!B6</f>
        <v>TÔLES FORTES</v>
      </c>
      <c r="C6" s="383"/>
      <c r="D6" s="383"/>
      <c r="E6" s="383"/>
      <c r="F6" s="383"/>
      <c r="G6" s="383"/>
      <c r="H6" s="383"/>
      <c r="I6" s="383"/>
      <c r="J6" s="383"/>
      <c r="K6" s="383"/>
      <c r="L6" s="383"/>
      <c r="M6" s="21"/>
      <c r="N6" s="21"/>
      <c r="O6" s="16"/>
      <c r="P6" s="16"/>
    </row>
    <row r="7" spans="1:16" s="6" customFormat="1" x14ac:dyDescent="0.25">
      <c r="A7" s="4"/>
      <c r="B7" s="15"/>
      <c r="C7" s="15"/>
      <c r="D7" s="3"/>
      <c r="E7" s="3"/>
      <c r="F7" s="3"/>
      <c r="G7" s="3"/>
      <c r="H7" s="3"/>
      <c r="I7" s="3"/>
      <c r="J7" s="3"/>
      <c r="K7" s="3"/>
      <c r="L7" s="3"/>
      <c r="O7" s="16"/>
      <c r="P7" s="16"/>
    </row>
    <row r="8" spans="1:16" x14ac:dyDescent="0.25">
      <c r="B8" s="415" t="str">
        <f>UPPER(IF(Intro!$G$21="English",O8,P8))</f>
        <v>COMMENTAIRES PUBLICS</v>
      </c>
      <c r="C8" s="416"/>
      <c r="D8" s="416"/>
      <c r="E8" s="416"/>
      <c r="F8" s="416"/>
      <c r="G8" s="416"/>
      <c r="H8" s="416"/>
      <c r="I8" s="416"/>
      <c r="J8" s="416"/>
      <c r="K8" s="416"/>
      <c r="L8" s="417"/>
      <c r="M8" s="62"/>
      <c r="O8" s="62" t="s">
        <v>32</v>
      </c>
      <c r="P8" s="62" t="s">
        <v>62</v>
      </c>
    </row>
    <row r="9" spans="1:16" x14ac:dyDescent="0.25">
      <c r="B9" s="17"/>
      <c r="C9" s="28"/>
      <c r="D9" s="29"/>
      <c r="E9" s="29"/>
      <c r="F9" s="29"/>
      <c r="G9" s="29"/>
      <c r="H9" s="29"/>
      <c r="I9" s="29"/>
      <c r="J9" s="29"/>
      <c r="K9" s="29"/>
      <c r="L9" s="18"/>
      <c r="M9" s="62"/>
    </row>
    <row r="10" spans="1:16" x14ac:dyDescent="0.25">
      <c r="B10" s="387" t="str">
        <f>IF(Intro!$G$21="English",O10,P10)</f>
        <v>Si votre entreprise désire ajouter des commentaires concernant vos réponses, vous les inscrivez ici. Indiquez à quelle question se rapportent vos commentaires.</v>
      </c>
      <c r="C10" s="388"/>
      <c r="D10" s="388"/>
      <c r="E10" s="388"/>
      <c r="F10" s="388"/>
      <c r="G10" s="388"/>
      <c r="H10" s="388"/>
      <c r="I10" s="388"/>
      <c r="J10" s="388"/>
      <c r="K10" s="388"/>
      <c r="L10" s="414"/>
      <c r="M10" s="62"/>
      <c r="O10" s="19" t="s">
        <v>170</v>
      </c>
      <c r="P10" s="62" t="s">
        <v>157</v>
      </c>
    </row>
    <row r="11" spans="1:16" x14ac:dyDescent="0.25">
      <c r="B11" s="78"/>
      <c r="C11" s="28"/>
      <c r="D11" s="29"/>
      <c r="E11" s="29"/>
      <c r="F11" s="29"/>
      <c r="G11" s="29"/>
      <c r="H11" s="29"/>
      <c r="I11" s="29"/>
      <c r="J11" s="29"/>
      <c r="K11" s="29"/>
      <c r="L11" s="18"/>
      <c r="M11" s="62"/>
      <c r="O11" s="158" t="s">
        <v>303</v>
      </c>
      <c r="P11" s="158" t="s">
        <v>304</v>
      </c>
    </row>
    <row r="12" spans="1:16" ht="28.5" x14ac:dyDescent="0.25">
      <c r="A12" s="89" t="s">
        <v>339</v>
      </c>
      <c r="B12" s="208"/>
      <c r="C12" s="209" t="str">
        <f>IF(Intro!$G$21="English",O11,P11)</f>
        <v>Onglet et question</v>
      </c>
      <c r="D12" s="563" t="str">
        <f>IF(Intro!$G$21="English",O12,P12)</f>
        <v>Commentaires</v>
      </c>
      <c r="E12" s="564"/>
      <c r="F12" s="564"/>
      <c r="G12" s="564"/>
      <c r="H12" s="564"/>
      <c r="I12" s="564"/>
      <c r="J12" s="564"/>
      <c r="K12" s="564"/>
      <c r="L12" s="565"/>
      <c r="M12" s="62"/>
      <c r="O12" s="19" t="s">
        <v>99</v>
      </c>
      <c r="P12" s="62" t="s">
        <v>100</v>
      </c>
    </row>
    <row r="13" spans="1:16" x14ac:dyDescent="0.25">
      <c r="A13" s="89"/>
      <c r="B13" s="559" t="str">
        <f>IF(Intro!$G$21="English",O13,P13)</f>
        <v>Commentaire 1</v>
      </c>
      <c r="C13" s="566"/>
      <c r="D13" s="567"/>
      <c r="E13" s="568"/>
      <c r="F13" s="568"/>
      <c r="G13" s="568"/>
      <c r="H13" s="568"/>
      <c r="I13" s="568"/>
      <c r="J13" s="568"/>
      <c r="K13" s="568"/>
      <c r="L13" s="569"/>
      <c r="M13" s="62"/>
      <c r="O13" s="19" t="s">
        <v>101</v>
      </c>
      <c r="P13" s="62" t="s">
        <v>102</v>
      </c>
    </row>
    <row r="14" spans="1:16" x14ac:dyDescent="0.25">
      <c r="A14" s="89"/>
      <c r="B14" s="560"/>
      <c r="C14" s="566"/>
      <c r="D14" s="570"/>
      <c r="E14" s="571"/>
      <c r="F14" s="571"/>
      <c r="G14" s="571"/>
      <c r="H14" s="571"/>
      <c r="I14" s="571"/>
      <c r="J14" s="571"/>
      <c r="K14" s="571"/>
      <c r="L14" s="572"/>
      <c r="M14" s="62"/>
      <c r="O14" s="19"/>
    </row>
    <row r="15" spans="1:16" x14ac:dyDescent="0.25">
      <c r="A15" s="89"/>
      <c r="B15" s="560"/>
      <c r="C15" s="566"/>
      <c r="D15" s="570"/>
      <c r="E15" s="571"/>
      <c r="F15" s="571"/>
      <c r="G15" s="571"/>
      <c r="H15" s="571"/>
      <c r="I15" s="571"/>
      <c r="J15" s="571"/>
      <c r="K15" s="571"/>
      <c r="L15" s="572"/>
      <c r="M15" s="62"/>
      <c r="O15" s="19"/>
    </row>
    <row r="16" spans="1:16" x14ac:dyDescent="0.25">
      <c r="A16" s="89"/>
      <c r="B16" s="560"/>
      <c r="C16" s="566"/>
      <c r="D16" s="570"/>
      <c r="E16" s="571"/>
      <c r="F16" s="571"/>
      <c r="G16" s="571"/>
      <c r="H16" s="571"/>
      <c r="I16" s="571"/>
      <c r="J16" s="571"/>
      <c r="K16" s="571"/>
      <c r="L16" s="572"/>
      <c r="M16" s="62"/>
      <c r="O16" s="19"/>
    </row>
    <row r="17" spans="1:16" x14ac:dyDescent="0.25">
      <c r="A17" s="89"/>
      <c r="B17" s="560"/>
      <c r="C17" s="566"/>
      <c r="D17" s="570"/>
      <c r="E17" s="571"/>
      <c r="F17" s="571"/>
      <c r="G17" s="571"/>
      <c r="H17" s="571"/>
      <c r="I17" s="571"/>
      <c r="J17" s="571"/>
      <c r="K17" s="571"/>
      <c r="L17" s="572"/>
      <c r="M17" s="62"/>
      <c r="O17" s="19"/>
    </row>
    <row r="18" spans="1:16" x14ac:dyDescent="0.25">
      <c r="A18" s="89"/>
      <c r="B18" s="560"/>
      <c r="C18" s="566"/>
      <c r="D18" s="570"/>
      <c r="E18" s="571"/>
      <c r="F18" s="571"/>
      <c r="G18" s="571"/>
      <c r="H18" s="571"/>
      <c r="I18" s="571"/>
      <c r="J18" s="571"/>
      <c r="K18" s="571"/>
      <c r="L18" s="572"/>
      <c r="M18" s="62"/>
      <c r="O18" s="19"/>
    </row>
    <row r="19" spans="1:16" x14ac:dyDescent="0.25">
      <c r="A19" s="89"/>
      <c r="B19" s="560"/>
      <c r="C19" s="566"/>
      <c r="D19" s="570"/>
      <c r="E19" s="571"/>
      <c r="F19" s="571"/>
      <c r="G19" s="571"/>
      <c r="H19" s="571"/>
      <c r="I19" s="571"/>
      <c r="J19" s="571"/>
      <c r="K19" s="571"/>
      <c r="L19" s="572"/>
      <c r="M19" s="62"/>
      <c r="O19" s="19"/>
    </row>
    <row r="20" spans="1:16" x14ac:dyDescent="0.25">
      <c r="A20" s="89"/>
      <c r="B20" s="560"/>
      <c r="C20" s="566"/>
      <c r="D20" s="570"/>
      <c r="E20" s="571"/>
      <c r="F20" s="571"/>
      <c r="G20" s="571"/>
      <c r="H20" s="571"/>
      <c r="I20" s="571"/>
      <c r="J20" s="571"/>
      <c r="K20" s="571"/>
      <c r="L20" s="572"/>
      <c r="M20" s="62"/>
      <c r="O20" s="19"/>
    </row>
    <row r="21" spans="1:16" x14ac:dyDescent="0.25">
      <c r="A21" s="89"/>
      <c r="B21" s="560"/>
      <c r="C21" s="566"/>
      <c r="D21" s="570"/>
      <c r="E21" s="571"/>
      <c r="F21" s="571"/>
      <c r="G21" s="571"/>
      <c r="H21" s="571"/>
      <c r="I21" s="571"/>
      <c r="J21" s="571"/>
      <c r="K21" s="571"/>
      <c r="L21" s="572"/>
      <c r="M21" s="62"/>
      <c r="O21" s="19"/>
    </row>
    <row r="22" spans="1:16" x14ac:dyDescent="0.25">
      <c r="A22" s="89"/>
      <c r="B22" s="561"/>
      <c r="C22" s="566"/>
      <c r="D22" s="573"/>
      <c r="E22" s="574"/>
      <c r="F22" s="574"/>
      <c r="G22" s="574"/>
      <c r="H22" s="574"/>
      <c r="I22" s="574"/>
      <c r="J22" s="574"/>
      <c r="K22" s="574"/>
      <c r="L22" s="575"/>
      <c r="M22" s="62"/>
      <c r="O22" s="19"/>
    </row>
    <row r="23" spans="1:16" x14ac:dyDescent="0.25">
      <c r="A23" s="89"/>
      <c r="B23" s="559" t="str">
        <f>IF(Intro!$G$21="English",O23,P23)</f>
        <v>Commentaire 2</v>
      </c>
      <c r="C23" s="566"/>
      <c r="D23" s="567"/>
      <c r="E23" s="568"/>
      <c r="F23" s="568"/>
      <c r="G23" s="568"/>
      <c r="H23" s="568"/>
      <c r="I23" s="568"/>
      <c r="J23" s="568"/>
      <c r="K23" s="568"/>
      <c r="L23" s="569"/>
      <c r="M23" s="62"/>
      <c r="O23" s="19" t="s">
        <v>103</v>
      </c>
      <c r="P23" s="62" t="s">
        <v>104</v>
      </c>
    </row>
    <row r="24" spans="1:16" x14ac:dyDescent="0.25">
      <c r="A24" s="89"/>
      <c r="B24" s="560"/>
      <c r="C24" s="566"/>
      <c r="D24" s="570"/>
      <c r="E24" s="571"/>
      <c r="F24" s="571"/>
      <c r="G24" s="571"/>
      <c r="H24" s="571"/>
      <c r="I24" s="571"/>
      <c r="J24" s="571"/>
      <c r="K24" s="571"/>
      <c r="L24" s="572"/>
      <c r="M24" s="62"/>
      <c r="O24" s="19"/>
    </row>
    <row r="25" spans="1:16" x14ac:dyDescent="0.25">
      <c r="A25" s="89"/>
      <c r="B25" s="560"/>
      <c r="C25" s="566"/>
      <c r="D25" s="570"/>
      <c r="E25" s="571"/>
      <c r="F25" s="571"/>
      <c r="G25" s="571"/>
      <c r="H25" s="571"/>
      <c r="I25" s="571"/>
      <c r="J25" s="571"/>
      <c r="K25" s="571"/>
      <c r="L25" s="572"/>
      <c r="M25" s="62"/>
      <c r="O25" s="19"/>
    </row>
    <row r="26" spans="1:16" x14ac:dyDescent="0.25">
      <c r="A26" s="89"/>
      <c r="B26" s="560"/>
      <c r="C26" s="566"/>
      <c r="D26" s="570"/>
      <c r="E26" s="571"/>
      <c r="F26" s="571"/>
      <c r="G26" s="571"/>
      <c r="H26" s="571"/>
      <c r="I26" s="571"/>
      <c r="J26" s="571"/>
      <c r="K26" s="571"/>
      <c r="L26" s="572"/>
      <c r="M26" s="62"/>
      <c r="O26" s="19"/>
    </row>
    <row r="27" spans="1:16" x14ac:dyDescent="0.25">
      <c r="A27" s="89"/>
      <c r="B27" s="560"/>
      <c r="C27" s="566"/>
      <c r="D27" s="570"/>
      <c r="E27" s="571"/>
      <c r="F27" s="571"/>
      <c r="G27" s="571"/>
      <c r="H27" s="571"/>
      <c r="I27" s="571"/>
      <c r="J27" s="571"/>
      <c r="K27" s="571"/>
      <c r="L27" s="572"/>
      <c r="M27" s="62"/>
      <c r="O27" s="19"/>
    </row>
    <row r="28" spans="1:16" x14ac:dyDescent="0.25">
      <c r="A28" s="89"/>
      <c r="B28" s="560"/>
      <c r="C28" s="566"/>
      <c r="D28" s="570"/>
      <c r="E28" s="571"/>
      <c r="F28" s="571"/>
      <c r="G28" s="571"/>
      <c r="H28" s="571"/>
      <c r="I28" s="571"/>
      <c r="J28" s="571"/>
      <c r="K28" s="571"/>
      <c r="L28" s="572"/>
      <c r="M28" s="62"/>
      <c r="O28" s="19"/>
    </row>
    <row r="29" spans="1:16" x14ac:dyDescent="0.25">
      <c r="A29" s="210"/>
      <c r="B29" s="560"/>
      <c r="C29" s="566"/>
      <c r="D29" s="570"/>
      <c r="E29" s="571"/>
      <c r="F29" s="571"/>
      <c r="G29" s="571"/>
      <c r="H29" s="571"/>
      <c r="I29" s="571"/>
      <c r="J29" s="571"/>
      <c r="K29" s="571"/>
      <c r="L29" s="572"/>
      <c r="M29" s="62"/>
      <c r="O29" s="19"/>
    </row>
    <row r="30" spans="1:16" x14ac:dyDescent="0.25">
      <c r="A30" s="89"/>
      <c r="B30" s="560"/>
      <c r="C30" s="566"/>
      <c r="D30" s="570"/>
      <c r="E30" s="571"/>
      <c r="F30" s="571"/>
      <c r="G30" s="571"/>
      <c r="H30" s="571"/>
      <c r="I30" s="571"/>
      <c r="J30" s="571"/>
      <c r="K30" s="571"/>
      <c r="L30" s="572"/>
      <c r="M30" s="62"/>
      <c r="O30" s="19"/>
    </row>
    <row r="31" spans="1:16" x14ac:dyDescent="0.25">
      <c r="A31" s="89"/>
      <c r="B31" s="560"/>
      <c r="C31" s="566"/>
      <c r="D31" s="570"/>
      <c r="E31" s="571"/>
      <c r="F31" s="571"/>
      <c r="G31" s="571"/>
      <c r="H31" s="571"/>
      <c r="I31" s="571"/>
      <c r="J31" s="571"/>
      <c r="K31" s="571"/>
      <c r="L31" s="572"/>
      <c r="M31" s="62"/>
      <c r="O31" s="19"/>
    </row>
    <row r="32" spans="1:16" x14ac:dyDescent="0.25">
      <c r="A32" s="89"/>
      <c r="B32" s="561"/>
      <c r="C32" s="566"/>
      <c r="D32" s="573"/>
      <c r="E32" s="574"/>
      <c r="F32" s="574"/>
      <c r="G32" s="574"/>
      <c r="H32" s="574"/>
      <c r="I32" s="574"/>
      <c r="J32" s="574"/>
      <c r="K32" s="574"/>
      <c r="L32" s="575"/>
      <c r="M32" s="62"/>
      <c r="O32" s="19"/>
    </row>
    <row r="33" spans="1:16" x14ac:dyDescent="0.25">
      <c r="A33" s="89"/>
      <c r="B33" s="559" t="str">
        <f>IF(Intro!$G$21="English",O33,P33)</f>
        <v>Commentaire 3</v>
      </c>
      <c r="C33" s="566"/>
      <c r="D33" s="567"/>
      <c r="E33" s="568"/>
      <c r="F33" s="568"/>
      <c r="G33" s="568"/>
      <c r="H33" s="568"/>
      <c r="I33" s="568"/>
      <c r="J33" s="568"/>
      <c r="K33" s="568"/>
      <c r="L33" s="569"/>
      <c r="M33" s="62"/>
      <c r="O33" s="19" t="s">
        <v>105</v>
      </c>
      <c r="P33" s="62" t="s">
        <v>106</v>
      </c>
    </row>
    <row r="34" spans="1:16" x14ac:dyDescent="0.25">
      <c r="A34" s="89"/>
      <c r="B34" s="560"/>
      <c r="C34" s="566"/>
      <c r="D34" s="570"/>
      <c r="E34" s="571"/>
      <c r="F34" s="571"/>
      <c r="G34" s="571"/>
      <c r="H34" s="571"/>
      <c r="I34" s="571"/>
      <c r="J34" s="571"/>
      <c r="K34" s="571"/>
      <c r="L34" s="572"/>
      <c r="M34" s="62"/>
      <c r="O34" s="19"/>
    </row>
    <row r="35" spans="1:16" x14ac:dyDescent="0.25">
      <c r="A35" s="89"/>
      <c r="B35" s="560"/>
      <c r="C35" s="566"/>
      <c r="D35" s="570"/>
      <c r="E35" s="571"/>
      <c r="F35" s="571"/>
      <c r="G35" s="571"/>
      <c r="H35" s="571"/>
      <c r="I35" s="571"/>
      <c r="J35" s="571"/>
      <c r="K35" s="571"/>
      <c r="L35" s="572"/>
      <c r="M35" s="62"/>
      <c r="O35" s="19"/>
    </row>
    <row r="36" spans="1:16" x14ac:dyDescent="0.25">
      <c r="A36" s="89"/>
      <c r="B36" s="560"/>
      <c r="C36" s="566"/>
      <c r="D36" s="570"/>
      <c r="E36" s="571"/>
      <c r="F36" s="571"/>
      <c r="G36" s="571"/>
      <c r="H36" s="571"/>
      <c r="I36" s="571"/>
      <c r="J36" s="571"/>
      <c r="K36" s="571"/>
      <c r="L36" s="572"/>
      <c r="M36" s="62"/>
      <c r="O36" s="19"/>
    </row>
    <row r="37" spans="1:16" x14ac:dyDescent="0.25">
      <c r="A37" s="89"/>
      <c r="B37" s="560"/>
      <c r="C37" s="566"/>
      <c r="D37" s="570"/>
      <c r="E37" s="571"/>
      <c r="F37" s="571"/>
      <c r="G37" s="571"/>
      <c r="H37" s="571"/>
      <c r="I37" s="571"/>
      <c r="J37" s="571"/>
      <c r="K37" s="571"/>
      <c r="L37" s="572"/>
      <c r="M37" s="62"/>
      <c r="O37" s="19"/>
    </row>
    <row r="38" spans="1:16" x14ac:dyDescent="0.25">
      <c r="A38" s="89"/>
      <c r="B38" s="560"/>
      <c r="C38" s="566"/>
      <c r="D38" s="570"/>
      <c r="E38" s="571"/>
      <c r="F38" s="571"/>
      <c r="G38" s="571"/>
      <c r="H38" s="571"/>
      <c r="I38" s="571"/>
      <c r="J38" s="571"/>
      <c r="K38" s="571"/>
      <c r="L38" s="572"/>
      <c r="M38" s="62"/>
      <c r="O38" s="19"/>
    </row>
    <row r="39" spans="1:16" x14ac:dyDescent="0.25">
      <c r="A39" s="89"/>
      <c r="B39" s="560"/>
      <c r="C39" s="566"/>
      <c r="D39" s="570"/>
      <c r="E39" s="571"/>
      <c r="F39" s="571"/>
      <c r="G39" s="571"/>
      <c r="H39" s="571"/>
      <c r="I39" s="571"/>
      <c r="J39" s="571"/>
      <c r="K39" s="571"/>
      <c r="L39" s="572"/>
      <c r="M39" s="62"/>
      <c r="O39" s="19"/>
    </row>
    <row r="40" spans="1:16" x14ac:dyDescent="0.25">
      <c r="A40" s="89"/>
      <c r="B40" s="560"/>
      <c r="C40" s="566"/>
      <c r="D40" s="570"/>
      <c r="E40" s="571"/>
      <c r="F40" s="571"/>
      <c r="G40" s="571"/>
      <c r="H40" s="571"/>
      <c r="I40" s="571"/>
      <c r="J40" s="571"/>
      <c r="K40" s="571"/>
      <c r="L40" s="572"/>
      <c r="M40" s="62"/>
      <c r="O40" s="19"/>
    </row>
    <row r="41" spans="1:16" x14ac:dyDescent="0.25">
      <c r="A41" s="89"/>
      <c r="B41" s="560"/>
      <c r="C41" s="566"/>
      <c r="D41" s="570"/>
      <c r="E41" s="571"/>
      <c r="F41" s="571"/>
      <c r="G41" s="571"/>
      <c r="H41" s="571"/>
      <c r="I41" s="571"/>
      <c r="J41" s="571"/>
      <c r="K41" s="571"/>
      <c r="L41" s="572"/>
      <c r="M41" s="62"/>
      <c r="O41" s="19"/>
    </row>
    <row r="42" spans="1:16" x14ac:dyDescent="0.25">
      <c r="A42" s="89"/>
      <c r="B42" s="561"/>
      <c r="C42" s="566"/>
      <c r="D42" s="573"/>
      <c r="E42" s="574"/>
      <c r="F42" s="574"/>
      <c r="G42" s="574"/>
      <c r="H42" s="574"/>
      <c r="I42" s="574"/>
      <c r="J42" s="574"/>
      <c r="K42" s="574"/>
      <c r="L42" s="575"/>
      <c r="M42" s="62"/>
      <c r="O42" s="19"/>
    </row>
    <row r="43" spans="1:16" x14ac:dyDescent="0.25">
      <c r="A43" s="89"/>
      <c r="B43" s="559" t="str">
        <f>IF(Intro!$G$21="English",O43,P43)</f>
        <v>Commentaire 4</v>
      </c>
      <c r="C43" s="566"/>
      <c r="D43" s="567"/>
      <c r="E43" s="568"/>
      <c r="F43" s="568"/>
      <c r="G43" s="568"/>
      <c r="H43" s="568"/>
      <c r="I43" s="568"/>
      <c r="J43" s="568"/>
      <c r="K43" s="568"/>
      <c r="L43" s="569"/>
      <c r="M43" s="62"/>
      <c r="O43" s="19" t="s">
        <v>107</v>
      </c>
      <c r="P43" s="62" t="s">
        <v>108</v>
      </c>
    </row>
    <row r="44" spans="1:16" x14ac:dyDescent="0.25">
      <c r="A44" s="89"/>
      <c r="B44" s="560"/>
      <c r="C44" s="566"/>
      <c r="D44" s="570"/>
      <c r="E44" s="571"/>
      <c r="F44" s="571"/>
      <c r="G44" s="571"/>
      <c r="H44" s="571"/>
      <c r="I44" s="571"/>
      <c r="J44" s="571"/>
      <c r="K44" s="571"/>
      <c r="L44" s="572"/>
      <c r="M44" s="62"/>
      <c r="O44" s="19"/>
    </row>
    <row r="45" spans="1:16" x14ac:dyDescent="0.25">
      <c r="A45" s="89"/>
      <c r="B45" s="560"/>
      <c r="C45" s="566"/>
      <c r="D45" s="570"/>
      <c r="E45" s="571"/>
      <c r="F45" s="571"/>
      <c r="G45" s="571"/>
      <c r="H45" s="571"/>
      <c r="I45" s="571"/>
      <c r="J45" s="571"/>
      <c r="K45" s="571"/>
      <c r="L45" s="572"/>
      <c r="M45" s="62"/>
      <c r="O45" s="19"/>
    </row>
    <row r="46" spans="1:16" x14ac:dyDescent="0.25">
      <c r="A46" s="89"/>
      <c r="B46" s="560"/>
      <c r="C46" s="566"/>
      <c r="D46" s="570"/>
      <c r="E46" s="571"/>
      <c r="F46" s="571"/>
      <c r="G46" s="571"/>
      <c r="H46" s="571"/>
      <c r="I46" s="571"/>
      <c r="J46" s="571"/>
      <c r="K46" s="571"/>
      <c r="L46" s="572"/>
      <c r="M46" s="62"/>
      <c r="O46" s="19"/>
    </row>
    <row r="47" spans="1:16" x14ac:dyDescent="0.25">
      <c r="A47" s="89"/>
      <c r="B47" s="560"/>
      <c r="C47" s="566"/>
      <c r="D47" s="570"/>
      <c r="E47" s="571"/>
      <c r="F47" s="571"/>
      <c r="G47" s="571"/>
      <c r="H47" s="571"/>
      <c r="I47" s="571"/>
      <c r="J47" s="571"/>
      <c r="K47" s="571"/>
      <c r="L47" s="572"/>
      <c r="M47" s="62"/>
      <c r="O47" s="19"/>
    </row>
    <row r="48" spans="1:16" x14ac:dyDescent="0.25">
      <c r="A48" s="89"/>
      <c r="B48" s="560"/>
      <c r="C48" s="566"/>
      <c r="D48" s="570"/>
      <c r="E48" s="571"/>
      <c r="F48" s="571"/>
      <c r="G48" s="571"/>
      <c r="H48" s="571"/>
      <c r="I48" s="571"/>
      <c r="J48" s="571"/>
      <c r="K48" s="571"/>
      <c r="L48" s="572"/>
      <c r="M48" s="62"/>
      <c r="O48" s="19"/>
    </row>
    <row r="49" spans="1:16" x14ac:dyDescent="0.25">
      <c r="A49" s="89"/>
      <c r="B49" s="560"/>
      <c r="C49" s="566"/>
      <c r="D49" s="570"/>
      <c r="E49" s="571"/>
      <c r="F49" s="571"/>
      <c r="G49" s="571"/>
      <c r="H49" s="571"/>
      <c r="I49" s="571"/>
      <c r="J49" s="571"/>
      <c r="K49" s="571"/>
      <c r="L49" s="572"/>
      <c r="M49" s="62"/>
      <c r="O49" s="19"/>
    </row>
    <row r="50" spans="1:16" x14ac:dyDescent="0.25">
      <c r="A50" s="89"/>
      <c r="B50" s="560"/>
      <c r="C50" s="566"/>
      <c r="D50" s="570"/>
      <c r="E50" s="571"/>
      <c r="F50" s="571"/>
      <c r="G50" s="571"/>
      <c r="H50" s="571"/>
      <c r="I50" s="571"/>
      <c r="J50" s="571"/>
      <c r="K50" s="571"/>
      <c r="L50" s="572"/>
      <c r="M50" s="62"/>
      <c r="O50" s="19"/>
    </row>
    <row r="51" spans="1:16" x14ac:dyDescent="0.25">
      <c r="A51" s="89"/>
      <c r="B51" s="560"/>
      <c r="C51" s="566"/>
      <c r="D51" s="570"/>
      <c r="E51" s="571"/>
      <c r="F51" s="571"/>
      <c r="G51" s="571"/>
      <c r="H51" s="571"/>
      <c r="I51" s="571"/>
      <c r="J51" s="571"/>
      <c r="K51" s="571"/>
      <c r="L51" s="572"/>
      <c r="M51" s="62"/>
      <c r="O51" s="19"/>
    </row>
    <row r="52" spans="1:16" x14ac:dyDescent="0.25">
      <c r="A52" s="89"/>
      <c r="B52" s="561"/>
      <c r="C52" s="566"/>
      <c r="D52" s="573"/>
      <c r="E52" s="574"/>
      <c r="F52" s="574"/>
      <c r="G52" s="574"/>
      <c r="H52" s="574"/>
      <c r="I52" s="574"/>
      <c r="J52" s="574"/>
      <c r="K52" s="574"/>
      <c r="L52" s="575"/>
      <c r="M52" s="62"/>
      <c r="O52" s="19"/>
    </row>
    <row r="53" spans="1:16" x14ac:dyDescent="0.25">
      <c r="A53" s="89"/>
      <c r="B53" s="559" t="str">
        <f>IF(Intro!$G$21="English",O53,P53)</f>
        <v>Commentaire 5</v>
      </c>
      <c r="C53" s="566"/>
      <c r="D53" s="567"/>
      <c r="E53" s="568"/>
      <c r="F53" s="568"/>
      <c r="G53" s="568"/>
      <c r="H53" s="568"/>
      <c r="I53" s="568"/>
      <c r="J53" s="568"/>
      <c r="K53" s="568"/>
      <c r="L53" s="569"/>
      <c r="M53" s="62"/>
      <c r="O53" s="19" t="s">
        <v>109</v>
      </c>
      <c r="P53" s="62" t="s">
        <v>110</v>
      </c>
    </row>
    <row r="54" spans="1:16" x14ac:dyDescent="0.25">
      <c r="A54" s="89"/>
      <c r="B54" s="560"/>
      <c r="C54" s="566"/>
      <c r="D54" s="570"/>
      <c r="E54" s="571"/>
      <c r="F54" s="571"/>
      <c r="G54" s="571"/>
      <c r="H54" s="571"/>
      <c r="I54" s="571"/>
      <c r="J54" s="571"/>
      <c r="K54" s="571"/>
      <c r="L54" s="572"/>
      <c r="M54" s="62"/>
      <c r="O54" s="19"/>
    </row>
    <row r="55" spans="1:16" x14ac:dyDescent="0.25">
      <c r="A55" s="89"/>
      <c r="B55" s="560"/>
      <c r="C55" s="566"/>
      <c r="D55" s="570"/>
      <c r="E55" s="571"/>
      <c r="F55" s="571"/>
      <c r="G55" s="571"/>
      <c r="H55" s="571"/>
      <c r="I55" s="571"/>
      <c r="J55" s="571"/>
      <c r="K55" s="571"/>
      <c r="L55" s="572"/>
      <c r="M55" s="62"/>
      <c r="O55" s="19"/>
    </row>
    <row r="56" spans="1:16" x14ac:dyDescent="0.25">
      <c r="A56" s="89"/>
      <c r="B56" s="560"/>
      <c r="C56" s="566"/>
      <c r="D56" s="570"/>
      <c r="E56" s="571"/>
      <c r="F56" s="571"/>
      <c r="G56" s="571"/>
      <c r="H56" s="571"/>
      <c r="I56" s="571"/>
      <c r="J56" s="571"/>
      <c r="K56" s="571"/>
      <c r="L56" s="572"/>
      <c r="M56" s="62"/>
      <c r="O56" s="19"/>
    </row>
    <row r="57" spans="1:16" x14ac:dyDescent="0.25">
      <c r="A57" s="89"/>
      <c r="B57" s="560"/>
      <c r="C57" s="566"/>
      <c r="D57" s="570"/>
      <c r="E57" s="571"/>
      <c r="F57" s="571"/>
      <c r="G57" s="571"/>
      <c r="H57" s="571"/>
      <c r="I57" s="571"/>
      <c r="J57" s="571"/>
      <c r="K57" s="571"/>
      <c r="L57" s="572"/>
      <c r="M57" s="62"/>
      <c r="O57" s="19"/>
    </row>
    <row r="58" spans="1:16" x14ac:dyDescent="0.25">
      <c r="A58" s="89"/>
      <c r="B58" s="560"/>
      <c r="C58" s="566"/>
      <c r="D58" s="570"/>
      <c r="E58" s="571"/>
      <c r="F58" s="571"/>
      <c r="G58" s="571"/>
      <c r="H58" s="571"/>
      <c r="I58" s="571"/>
      <c r="J58" s="571"/>
      <c r="K58" s="571"/>
      <c r="L58" s="572"/>
      <c r="M58" s="62"/>
      <c r="O58" s="19"/>
    </row>
    <row r="59" spans="1:16" x14ac:dyDescent="0.25">
      <c r="A59" s="89"/>
      <c r="B59" s="560"/>
      <c r="C59" s="566"/>
      <c r="D59" s="570"/>
      <c r="E59" s="571"/>
      <c r="F59" s="571"/>
      <c r="G59" s="571"/>
      <c r="H59" s="571"/>
      <c r="I59" s="571"/>
      <c r="J59" s="571"/>
      <c r="K59" s="571"/>
      <c r="L59" s="572"/>
      <c r="M59" s="62"/>
      <c r="O59" s="19"/>
    </row>
    <row r="60" spans="1:16" x14ac:dyDescent="0.25">
      <c r="A60" s="89"/>
      <c r="B60" s="560"/>
      <c r="C60" s="566"/>
      <c r="D60" s="570"/>
      <c r="E60" s="571"/>
      <c r="F60" s="571"/>
      <c r="G60" s="571"/>
      <c r="H60" s="571"/>
      <c r="I60" s="571"/>
      <c r="J60" s="571"/>
      <c r="K60" s="571"/>
      <c r="L60" s="572"/>
      <c r="M60" s="62"/>
      <c r="O60" s="19"/>
    </row>
    <row r="61" spans="1:16" x14ac:dyDescent="0.25">
      <c r="A61" s="89"/>
      <c r="B61" s="560"/>
      <c r="C61" s="566"/>
      <c r="D61" s="570"/>
      <c r="E61" s="571"/>
      <c r="F61" s="571"/>
      <c r="G61" s="571"/>
      <c r="H61" s="571"/>
      <c r="I61" s="571"/>
      <c r="J61" s="571"/>
      <c r="K61" s="571"/>
      <c r="L61" s="572"/>
      <c r="M61" s="62"/>
      <c r="O61" s="19"/>
    </row>
    <row r="62" spans="1:16" x14ac:dyDescent="0.25">
      <c r="A62" s="89"/>
      <c r="B62" s="562"/>
      <c r="C62" s="576"/>
      <c r="D62" s="573"/>
      <c r="E62" s="574"/>
      <c r="F62" s="574"/>
      <c r="G62" s="574"/>
      <c r="H62" s="574"/>
      <c r="I62" s="574"/>
      <c r="J62" s="574"/>
      <c r="K62" s="574"/>
      <c r="L62" s="575"/>
      <c r="M62" s="62"/>
      <c r="O62" s="19"/>
    </row>
    <row r="63" spans="1:16" s="55" customFormat="1" x14ac:dyDescent="0.25">
      <c r="A63" s="94"/>
      <c r="B63" s="4"/>
      <c r="C63" s="47"/>
      <c r="D63" s="47"/>
      <c r="E63" s="47"/>
      <c r="F63" s="47"/>
      <c r="G63" s="47"/>
      <c r="H63" s="47"/>
      <c r="I63" s="47"/>
      <c r="J63" s="47"/>
      <c r="K63" s="47"/>
      <c r="L63" s="47"/>
      <c r="N63" s="95"/>
    </row>
  </sheetData>
  <sheetProtection algorithmName="SHA-512" hashValue="5pKTdJrIlXikKi8ar3z2JqhT5JCb08U7N5LilUgdX/rsMD4ve3PlRuQTIHbkF1ccw5BeDL7SWWnq8tjigjDHqA==" saltValue="W5jrQvK2ReBMpe9EKlhTYQ==" spinCount="100000" sheet="1" objects="1" scenarios="1" selectLockedCells="1"/>
  <mergeCells count="21">
    <mergeCell ref="C33:C42"/>
    <mergeCell ref="D33:L42"/>
    <mergeCell ref="C43:C52"/>
    <mergeCell ref="D43:L52"/>
    <mergeCell ref="C53:C62"/>
    <mergeCell ref="D53:L62"/>
    <mergeCell ref="B4:L4"/>
    <mergeCell ref="B5:L5"/>
    <mergeCell ref="B6:L6"/>
    <mergeCell ref="B10:L10"/>
    <mergeCell ref="B8:L8"/>
    <mergeCell ref="D12:L12"/>
    <mergeCell ref="C13:C22"/>
    <mergeCell ref="D13:L22"/>
    <mergeCell ref="C23:C32"/>
    <mergeCell ref="D23:L32"/>
    <mergeCell ref="B13:B22"/>
    <mergeCell ref="B23:B32"/>
    <mergeCell ref="B33:B42"/>
    <mergeCell ref="B43:B52"/>
    <mergeCell ref="B53:B62"/>
  </mergeCells>
  <dataValidations count="1">
    <dataValidation type="textLength" operator="lessThanOrEqual" allowBlank="1" showInputMessage="1" showErrorMessage="1" prompt="1000 character limit/limite de 1000 caractères" sqref="D13:L62" xr:uid="{E85D54E7-2FE4-4DC7-83E5-7464F2A7406C}">
      <formula1>1000</formula1>
    </dataValidation>
  </dataValidations>
  <printOptions horizontalCentered="1"/>
  <pageMargins left="0.25" right="0.25" top="0.75" bottom="0.75" header="0.3" footer="0.3"/>
  <pageSetup scale="63" fitToHeight="0" orientation="portrait" r:id="rId1"/>
  <headerFooter>
    <oddFooter>&amp;L&amp;A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F97CB-483D-45C7-BF88-B1B1CB7EBD09}">
  <sheetPr codeName="Sheet8">
    <tabColor rgb="FF92D050"/>
    <pageSetUpPr fitToPage="1"/>
  </sheetPr>
  <dimension ref="A1:S100"/>
  <sheetViews>
    <sheetView showGridLines="0" zoomScaleNormal="100" workbookViewId="0"/>
  </sheetViews>
  <sheetFormatPr defaultColWidth="9.42578125" defaultRowHeight="14.25" x14ac:dyDescent="0.25"/>
  <cols>
    <col min="1" max="1" width="1.5703125" style="8" customWidth="1"/>
    <col min="2" max="12" width="14.5703125" style="1" customWidth="1"/>
    <col min="13" max="13" width="14.5703125" style="9" customWidth="1"/>
    <col min="14" max="14" width="14.5703125" style="62" customWidth="1"/>
    <col min="15" max="16" width="14.5703125" style="62" hidden="1" customWidth="1"/>
    <col min="17" max="18" width="9.42578125" style="62" customWidth="1"/>
    <col min="19" max="16384" width="9.42578125" style="62"/>
  </cols>
  <sheetData>
    <row r="1" spans="1:16" x14ac:dyDescent="0.25">
      <c r="O1" s="62" t="s">
        <v>312</v>
      </c>
      <c r="P1" s="62" t="s">
        <v>312</v>
      </c>
    </row>
    <row r="2" spans="1:16" x14ac:dyDescent="0.25">
      <c r="B2" s="11" t="str">
        <f>IF(Intro!$G$21="English",O3,P3)</f>
        <v>PROTÉGÉ</v>
      </c>
      <c r="C2" s="11"/>
      <c r="D2" s="11"/>
      <c r="O2" s="160" t="s">
        <v>68</v>
      </c>
      <c r="P2" s="160" t="s">
        <v>81</v>
      </c>
    </row>
    <row r="3" spans="1:16" x14ac:dyDescent="0.25">
      <c r="B3" s="13"/>
      <c r="C3" s="13"/>
      <c r="D3" s="13"/>
      <c r="O3" s="2" t="s">
        <v>241</v>
      </c>
      <c r="P3" s="72" t="s">
        <v>242</v>
      </c>
    </row>
    <row r="4" spans="1:16" s="2" customFormat="1" x14ac:dyDescent="0.25">
      <c r="A4" s="4"/>
      <c r="B4" s="383" t="str">
        <f>Info!B4</f>
        <v>QUESTIONNAIRE À L'INTENTION DES IMPORTATEURS</v>
      </c>
      <c r="C4" s="383"/>
      <c r="D4" s="383"/>
      <c r="E4" s="383"/>
      <c r="F4" s="383"/>
      <c r="G4" s="383"/>
      <c r="H4" s="383"/>
      <c r="I4" s="383"/>
      <c r="J4" s="383"/>
      <c r="K4" s="383"/>
      <c r="L4" s="383"/>
      <c r="M4" s="23"/>
      <c r="N4" s="23"/>
      <c r="O4" s="21"/>
      <c r="P4" s="21"/>
    </row>
    <row r="5" spans="1:16" s="2" customFormat="1" x14ac:dyDescent="0.25">
      <c r="A5" s="4"/>
      <c r="B5" s="383" t="str">
        <f>Info!B5</f>
        <v>RR-2025-007</v>
      </c>
      <c r="C5" s="383"/>
      <c r="D5" s="383"/>
      <c r="E5" s="383"/>
      <c r="F5" s="383"/>
      <c r="G5" s="383"/>
      <c r="H5" s="383"/>
      <c r="I5" s="383"/>
      <c r="J5" s="383"/>
      <c r="K5" s="383"/>
      <c r="L5" s="383"/>
      <c r="M5" s="23"/>
      <c r="N5" s="23"/>
      <c r="O5" s="21"/>
      <c r="P5" s="21"/>
    </row>
    <row r="6" spans="1:16" s="6" customFormat="1" x14ac:dyDescent="0.25">
      <c r="A6" s="4"/>
      <c r="B6" s="383" t="str">
        <f>Info!B6</f>
        <v>TÔLES FORTES</v>
      </c>
      <c r="C6" s="383"/>
      <c r="D6" s="383"/>
      <c r="E6" s="383"/>
      <c r="F6" s="383"/>
      <c r="G6" s="383"/>
      <c r="H6" s="383"/>
      <c r="I6" s="383"/>
      <c r="J6" s="383"/>
      <c r="K6" s="383"/>
      <c r="L6" s="383"/>
      <c r="M6" s="21"/>
      <c r="N6" s="21"/>
      <c r="O6" s="16"/>
      <c r="P6" s="16"/>
    </row>
    <row r="7" spans="1:16" s="6" customFormat="1" x14ac:dyDescent="0.25">
      <c r="A7" s="4"/>
      <c r="B7" s="20"/>
      <c r="C7" s="20"/>
      <c r="D7" s="20"/>
      <c r="E7" s="20"/>
      <c r="F7" s="20"/>
      <c r="G7" s="20"/>
      <c r="H7" s="20"/>
      <c r="I7" s="20"/>
      <c r="J7" s="20"/>
      <c r="K7" s="20"/>
      <c r="L7" s="20"/>
      <c r="M7" s="21"/>
      <c r="N7" s="21"/>
      <c r="O7" s="22"/>
    </row>
    <row r="8" spans="1:16" s="6" customFormat="1" x14ac:dyDescent="0.25">
      <c r="A8" s="4"/>
      <c r="B8" s="538" t="str">
        <f>Public!B8</f>
        <v>Les questions suivantes font référence aux marchandises comme définies dans la description du produit de l'onglet Intro.</v>
      </c>
      <c r="C8" s="538"/>
      <c r="D8" s="538"/>
      <c r="E8" s="538"/>
      <c r="F8" s="538"/>
      <c r="G8" s="538"/>
      <c r="H8" s="538"/>
      <c r="I8" s="538"/>
      <c r="J8" s="538"/>
      <c r="K8" s="538"/>
      <c r="L8" s="538"/>
      <c r="M8" s="21"/>
      <c r="N8" s="21"/>
      <c r="O8" s="16"/>
      <c r="P8" s="16"/>
    </row>
    <row r="9" spans="1:16" s="6" customFormat="1" x14ac:dyDescent="0.25">
      <c r="A9" s="4"/>
      <c r="B9" s="538" t="str">
        <f>Public!B9</f>
        <v>Des informations sur le produit et un glossaire de termes sont disponibles dans l'onglet Info.</v>
      </c>
      <c r="C9" s="538"/>
      <c r="D9" s="538"/>
      <c r="E9" s="538"/>
      <c r="F9" s="538"/>
      <c r="G9" s="538"/>
      <c r="H9" s="538"/>
      <c r="I9" s="538"/>
      <c r="J9" s="538"/>
      <c r="K9" s="538"/>
      <c r="L9" s="538"/>
      <c r="M9" s="21"/>
      <c r="N9" s="21"/>
      <c r="O9" s="16"/>
    </row>
    <row r="10" spans="1:16" s="6" customFormat="1" x14ac:dyDescent="0.25">
      <c r="A10" s="4"/>
      <c r="B10" s="538" t="str">
        <f>IF(Intro!$G$21="English",O10,P10)</f>
        <v>Utilisez l'onglet AddPro si vous avez besoin de plus d'espace.</v>
      </c>
      <c r="C10" s="538"/>
      <c r="D10" s="538"/>
      <c r="E10" s="538"/>
      <c r="F10" s="538"/>
      <c r="G10" s="538"/>
      <c r="H10" s="538"/>
      <c r="I10" s="538"/>
      <c r="J10" s="538"/>
      <c r="K10" s="538"/>
      <c r="L10" s="538"/>
      <c r="M10" s="21"/>
      <c r="N10" s="21"/>
      <c r="O10" s="16" t="s">
        <v>111</v>
      </c>
      <c r="P10" s="16" t="s">
        <v>196</v>
      </c>
    </row>
    <row r="11" spans="1:16" s="6" customFormat="1" x14ac:dyDescent="0.25">
      <c r="A11" s="4"/>
      <c r="B11" s="538"/>
      <c r="C11" s="538"/>
      <c r="D11" s="538"/>
      <c r="E11" s="538"/>
      <c r="F11" s="538"/>
      <c r="G11" s="538"/>
      <c r="H11" s="538"/>
      <c r="I11" s="538"/>
      <c r="J11" s="538"/>
      <c r="K11" s="538"/>
      <c r="L11" s="538"/>
      <c r="M11" s="21"/>
      <c r="N11" s="21"/>
      <c r="O11" s="16"/>
      <c r="P11" s="16"/>
    </row>
    <row r="12" spans="1:16" s="6" customFormat="1" x14ac:dyDescent="0.25">
      <c r="A12" s="4"/>
      <c r="B12" s="538" t="str">
        <f>IF(Intro!$G$21="English",O12,P12)</f>
        <v>Pour les questions de cet onglet, notez ce qui suit :</v>
      </c>
      <c r="C12" s="538"/>
      <c r="D12" s="538"/>
      <c r="E12" s="538"/>
      <c r="F12" s="538"/>
      <c r="G12" s="538"/>
      <c r="H12" s="538"/>
      <c r="I12" s="538"/>
      <c r="J12" s="538"/>
      <c r="K12" s="538"/>
      <c r="L12" s="538"/>
      <c r="M12" s="21"/>
      <c r="N12" s="21"/>
      <c r="O12" s="16" t="s">
        <v>112</v>
      </c>
      <c r="P12" s="16" t="s">
        <v>113</v>
      </c>
    </row>
    <row r="13" spans="1:16" s="6" customFormat="1" ht="14.1" customHeight="1" x14ac:dyDescent="0.25">
      <c r="A13" s="4"/>
      <c r="B13" s="577" t="str">
        <f>IF(Intro!$G$21="English",O13,P13)</f>
        <v xml:space="preserve">• Veuillez indiquer seulement les ventes effectuées à partir des importations de votre entreprise. Les ventes de marchandises achetées auprès de producteurs canadiens doivent être exclues. </v>
      </c>
      <c r="C13" s="577"/>
      <c r="D13" s="577"/>
      <c r="E13" s="577"/>
      <c r="F13" s="577"/>
      <c r="G13" s="577"/>
      <c r="H13" s="577"/>
      <c r="I13" s="577"/>
      <c r="J13" s="577"/>
      <c r="K13" s="577"/>
      <c r="L13" s="577"/>
      <c r="M13" s="21"/>
      <c r="N13" s="21"/>
      <c r="O13" s="16" t="s">
        <v>277</v>
      </c>
      <c r="P13" s="16" t="s">
        <v>182</v>
      </c>
    </row>
    <row r="14" spans="1:16" s="6" customFormat="1" x14ac:dyDescent="0.25">
      <c r="A14" s="4"/>
      <c r="B14" s="577"/>
      <c r="C14" s="577"/>
      <c r="D14" s="577"/>
      <c r="E14" s="577"/>
      <c r="F14" s="577"/>
      <c r="G14" s="577"/>
      <c r="H14" s="577"/>
      <c r="I14" s="577"/>
      <c r="J14" s="577"/>
      <c r="K14" s="577"/>
      <c r="L14" s="577"/>
      <c r="M14" s="21"/>
      <c r="N14" s="21"/>
      <c r="O14" s="16"/>
      <c r="P14" s="16"/>
    </row>
    <row r="15" spans="1:16" s="6" customFormat="1" x14ac:dyDescent="0.25">
      <c r="A15" s="4"/>
      <c r="B15" s="538" t="str">
        <f>IF(Intro!$G$21="English",O15,P15)</f>
        <v>• Déclarez toutes les ventes aux entreprises associées canadiennes et étrangères.</v>
      </c>
      <c r="C15" s="538"/>
      <c r="D15" s="538"/>
      <c r="E15" s="538"/>
      <c r="F15" s="538"/>
      <c r="G15" s="538"/>
      <c r="H15" s="538"/>
      <c r="I15" s="538"/>
      <c r="J15" s="538"/>
      <c r="K15" s="538"/>
      <c r="L15" s="538"/>
      <c r="M15" s="21"/>
      <c r="N15" s="21"/>
      <c r="O15" s="16" t="s">
        <v>183</v>
      </c>
      <c r="P15" s="16" t="s">
        <v>184</v>
      </c>
    </row>
    <row r="16" spans="1:16" s="6" customFormat="1" x14ac:dyDescent="0.25">
      <c r="A16" s="4"/>
      <c r="B16" s="538" t="str">
        <f>IF(Intro!$G$21="English",O16,P16)</f>
        <v>• Déclarez toutes les ventes à compter de la date de l’expédition au client ou à son entrepôt.</v>
      </c>
      <c r="C16" s="538"/>
      <c r="D16" s="538"/>
      <c r="E16" s="538"/>
      <c r="F16" s="538"/>
      <c r="G16" s="538"/>
      <c r="H16" s="538"/>
      <c r="I16" s="538"/>
      <c r="J16" s="538"/>
      <c r="K16" s="538"/>
      <c r="L16" s="538"/>
      <c r="M16" s="21"/>
      <c r="N16" s="21"/>
      <c r="O16" s="16" t="s">
        <v>185</v>
      </c>
      <c r="P16" s="16" t="s">
        <v>186</v>
      </c>
    </row>
    <row r="17" spans="1:16" s="6" customFormat="1" x14ac:dyDescent="0.25">
      <c r="A17" s="4"/>
      <c r="B17" s="538" t="str">
        <f>IF(Intro!$G$21="English",O17,P17)</f>
        <v>• Déclarez toutes les valeurs en dollars canadiens.</v>
      </c>
      <c r="C17" s="538"/>
      <c r="D17" s="538"/>
      <c r="E17" s="538"/>
      <c r="F17" s="538"/>
      <c r="G17" s="538"/>
      <c r="H17" s="538"/>
      <c r="I17" s="538"/>
      <c r="J17" s="538"/>
      <c r="K17" s="538"/>
      <c r="L17" s="538"/>
      <c r="M17" s="21"/>
      <c r="N17" s="21"/>
      <c r="O17" s="16" t="s">
        <v>187</v>
      </c>
      <c r="P17" s="16" t="s">
        <v>188</v>
      </c>
    </row>
    <row r="18" spans="1:16" s="6" customFormat="1" x14ac:dyDescent="0.25">
      <c r="A18" s="4"/>
      <c r="B18" s="15"/>
      <c r="C18" s="15"/>
      <c r="D18" s="15"/>
      <c r="E18" s="3"/>
      <c r="F18" s="3"/>
      <c r="G18" s="3"/>
      <c r="H18" s="3"/>
      <c r="I18" s="3"/>
      <c r="J18" s="3"/>
      <c r="K18" s="3"/>
      <c r="L18" s="3"/>
      <c r="O18" s="16"/>
      <c r="P18" s="16"/>
    </row>
    <row r="19" spans="1:16" x14ac:dyDescent="0.25">
      <c r="B19" s="383" t="str">
        <f>IF(Intro!$G$21="English",O19,P19)</f>
        <v>VENTES</v>
      </c>
      <c r="C19" s="383"/>
      <c r="D19" s="383"/>
      <c r="E19" s="383"/>
      <c r="F19" s="383"/>
      <c r="G19" s="383"/>
      <c r="H19" s="383"/>
      <c r="I19" s="383"/>
      <c r="J19" s="383"/>
      <c r="K19" s="383"/>
      <c r="L19" s="383"/>
      <c r="M19" s="62"/>
      <c r="O19" s="62" t="s">
        <v>237</v>
      </c>
      <c r="P19" s="62" t="s">
        <v>238</v>
      </c>
    </row>
    <row r="20" spans="1:16" x14ac:dyDescent="0.25">
      <c r="B20" s="534" t="s">
        <v>12</v>
      </c>
      <c r="C20" s="535"/>
      <c r="D20" s="535"/>
      <c r="E20" s="535"/>
      <c r="F20" s="535"/>
      <c r="G20" s="535"/>
      <c r="H20" s="535"/>
      <c r="I20" s="535"/>
      <c r="J20" s="535"/>
      <c r="K20" s="535"/>
      <c r="L20" s="536"/>
      <c r="M20" s="62"/>
    </row>
    <row r="21" spans="1:16" x14ac:dyDescent="0.25">
      <c r="B21" s="70"/>
      <c r="C21" s="32"/>
      <c r="D21" s="32"/>
      <c r="E21" s="32"/>
      <c r="F21" s="32"/>
      <c r="G21" s="32"/>
      <c r="H21" s="32"/>
      <c r="I21" s="32"/>
      <c r="J21" s="32"/>
      <c r="K21" s="32"/>
      <c r="L21" s="115"/>
      <c r="M21" s="62"/>
    </row>
    <row r="22" spans="1:16" x14ac:dyDescent="0.25">
      <c r="B22" s="387" t="str">
        <f>IF(Intro!$G$21="English",O22,P22)</f>
        <v>Décrivez la méthode utilisée pour déterminer la valeur des ventes de votre entreprise à ses entreprises associées au Canada et/ou à l’étranger.</v>
      </c>
      <c r="C22" s="578"/>
      <c r="D22" s="578"/>
      <c r="E22" s="578"/>
      <c r="F22" s="578"/>
      <c r="G22" s="578"/>
      <c r="H22" s="578"/>
      <c r="I22" s="578"/>
      <c r="J22" s="578"/>
      <c r="K22" s="578"/>
      <c r="L22" s="414"/>
      <c r="M22" s="62"/>
      <c r="O22" s="62" t="s">
        <v>189</v>
      </c>
      <c r="P22" s="53" t="s">
        <v>190</v>
      </c>
    </row>
    <row r="23" spans="1:16" x14ac:dyDescent="0.25">
      <c r="B23" s="387" t="str">
        <f>IF(Intro!$G$21="English",O23,P23)</f>
        <v>Note - Ne répondez à cette question que si votre entreprise a vendu les marchandises du 1er janvier 2023 au 31 mars 2026.</v>
      </c>
      <c r="C23" s="578"/>
      <c r="D23" s="578"/>
      <c r="E23" s="578"/>
      <c r="F23" s="578"/>
      <c r="G23" s="578"/>
      <c r="H23" s="578"/>
      <c r="I23" s="578"/>
      <c r="J23" s="578"/>
      <c r="K23" s="578"/>
      <c r="L23" s="414"/>
      <c r="M23" s="62"/>
      <c r="O23" s="19" t="str">
        <f>"Note - Only complete this question if your firm sold the goods between January 1, "&amp;Variables!B6&amp;", and "&amp;Variables!B7&amp;", "&amp;Variables!B8&amp;"."</f>
        <v>Note - Only complete this question if your firm sold the goods between January 1, 2023, and March 31, 2026.</v>
      </c>
      <c r="P23" s="62" t="str">
        <f>"Note - Ne répondez à cette question que si votre entreprise a vendu les marchandises du 1er janvier "&amp;Variables!C6&amp;" au "&amp;Variables!C7&amp; " "&amp;Variables!C8&amp;"."</f>
        <v>Note - Ne répondez à cette question que si votre entreprise a vendu les marchandises du 1er janvier 2023 au 31 mars 2026.</v>
      </c>
    </row>
    <row r="24" spans="1:16" x14ac:dyDescent="0.25">
      <c r="B24" s="70"/>
      <c r="C24" s="32"/>
      <c r="D24" s="32"/>
      <c r="E24" s="32"/>
      <c r="F24" s="32"/>
      <c r="G24" s="32"/>
      <c r="H24" s="32"/>
      <c r="I24" s="32"/>
      <c r="J24" s="32"/>
      <c r="K24" s="32"/>
      <c r="L24" s="115"/>
      <c r="M24" s="62"/>
    </row>
    <row r="25" spans="1:16" s="10" customFormat="1" x14ac:dyDescent="0.25">
      <c r="A25" s="8"/>
      <c r="B25" s="500"/>
      <c r="C25" s="501"/>
      <c r="D25" s="501"/>
      <c r="E25" s="501"/>
      <c r="F25" s="501"/>
      <c r="G25" s="501"/>
      <c r="H25" s="501"/>
      <c r="I25" s="501"/>
      <c r="J25" s="501"/>
      <c r="K25" s="501"/>
      <c r="L25" s="502"/>
      <c r="M25" s="30"/>
    </row>
    <row r="26" spans="1:16" s="10" customFormat="1" x14ac:dyDescent="0.25">
      <c r="A26" s="8"/>
      <c r="B26" s="500"/>
      <c r="C26" s="501"/>
      <c r="D26" s="501"/>
      <c r="E26" s="501"/>
      <c r="F26" s="501"/>
      <c r="G26" s="501"/>
      <c r="H26" s="501"/>
      <c r="I26" s="501"/>
      <c r="J26" s="501"/>
      <c r="K26" s="501"/>
      <c r="L26" s="502"/>
      <c r="M26" s="30"/>
    </row>
    <row r="27" spans="1:16" s="10" customFormat="1" x14ac:dyDescent="0.25">
      <c r="A27" s="8"/>
      <c r="B27" s="500"/>
      <c r="C27" s="501"/>
      <c r="D27" s="501"/>
      <c r="E27" s="501"/>
      <c r="F27" s="501"/>
      <c r="G27" s="501"/>
      <c r="H27" s="501"/>
      <c r="I27" s="501"/>
      <c r="J27" s="501"/>
      <c r="K27" s="501"/>
      <c r="L27" s="502"/>
      <c r="M27" s="30"/>
    </row>
    <row r="28" spans="1:16" s="10" customFormat="1" x14ac:dyDescent="0.25">
      <c r="A28" s="8"/>
      <c r="B28" s="500"/>
      <c r="C28" s="501"/>
      <c r="D28" s="501"/>
      <c r="E28" s="501"/>
      <c r="F28" s="501"/>
      <c r="G28" s="501"/>
      <c r="H28" s="501"/>
      <c r="I28" s="501"/>
      <c r="J28" s="501"/>
      <c r="K28" s="501"/>
      <c r="L28" s="502"/>
      <c r="M28" s="30"/>
    </row>
    <row r="29" spans="1:16" s="10" customFormat="1" x14ac:dyDescent="0.25">
      <c r="A29" s="8"/>
      <c r="B29" s="500"/>
      <c r="C29" s="501"/>
      <c r="D29" s="501"/>
      <c r="E29" s="501"/>
      <c r="F29" s="501"/>
      <c r="G29" s="501"/>
      <c r="H29" s="501"/>
      <c r="I29" s="501"/>
      <c r="J29" s="501"/>
      <c r="K29" s="501"/>
      <c r="L29" s="502"/>
      <c r="M29" s="30"/>
    </row>
    <row r="30" spans="1:16" s="10" customFormat="1" x14ac:dyDescent="0.25">
      <c r="A30" s="8"/>
      <c r="B30" s="500"/>
      <c r="C30" s="501"/>
      <c r="D30" s="501"/>
      <c r="E30" s="501"/>
      <c r="F30" s="501"/>
      <c r="G30" s="501"/>
      <c r="H30" s="501"/>
      <c r="I30" s="501"/>
      <c r="J30" s="501"/>
      <c r="K30" s="501"/>
      <c r="L30" s="502"/>
      <c r="M30" s="30"/>
    </row>
    <row r="31" spans="1:16" s="10" customFormat="1" x14ac:dyDescent="0.25">
      <c r="A31" s="8"/>
      <c r="B31" s="500"/>
      <c r="C31" s="501"/>
      <c r="D31" s="501"/>
      <c r="E31" s="501"/>
      <c r="F31" s="501"/>
      <c r="G31" s="501"/>
      <c r="H31" s="501"/>
      <c r="I31" s="501"/>
      <c r="J31" s="501"/>
      <c r="K31" s="501"/>
      <c r="L31" s="502"/>
      <c r="M31" s="30"/>
    </row>
    <row r="32" spans="1:16" s="10" customFormat="1" x14ac:dyDescent="0.25">
      <c r="A32" s="8"/>
      <c r="B32" s="500"/>
      <c r="C32" s="501"/>
      <c r="D32" s="501"/>
      <c r="E32" s="501"/>
      <c r="F32" s="501"/>
      <c r="G32" s="501"/>
      <c r="H32" s="501"/>
      <c r="I32" s="501"/>
      <c r="J32" s="501"/>
      <c r="K32" s="501"/>
      <c r="L32" s="502"/>
      <c r="M32" s="30"/>
    </row>
    <row r="33" spans="1:19" x14ac:dyDescent="0.25">
      <c r="B33" s="110"/>
      <c r="C33" s="111"/>
      <c r="D33" s="111"/>
      <c r="E33" s="111"/>
      <c r="F33" s="111"/>
      <c r="G33" s="111"/>
      <c r="H33" s="111"/>
      <c r="I33" s="111"/>
      <c r="J33" s="111"/>
      <c r="K33" s="111"/>
      <c r="L33" s="112"/>
      <c r="M33" s="62"/>
    </row>
    <row r="34" spans="1:19" s="10" customFormat="1" x14ac:dyDescent="0.25">
      <c r="A34" s="8"/>
      <c r="B34" s="503" t="s">
        <v>15</v>
      </c>
      <c r="C34" s="504"/>
      <c r="D34" s="504"/>
      <c r="E34" s="504"/>
      <c r="F34" s="504"/>
      <c r="G34" s="504"/>
      <c r="H34" s="504"/>
      <c r="I34" s="504"/>
      <c r="J34" s="504"/>
      <c r="K34" s="504"/>
      <c r="L34" s="505"/>
      <c r="M34" s="113"/>
    </row>
    <row r="35" spans="1:19" x14ac:dyDescent="0.25">
      <c r="B35" s="70"/>
      <c r="C35" s="32"/>
      <c r="D35" s="32"/>
      <c r="E35" s="32"/>
      <c r="F35" s="32"/>
      <c r="G35" s="32"/>
      <c r="H35" s="32"/>
      <c r="I35" s="32"/>
      <c r="J35" s="32"/>
      <c r="K35" s="32"/>
      <c r="L35" s="115"/>
      <c r="M35" s="62"/>
    </row>
    <row r="36" spans="1:19" x14ac:dyDescent="0.25">
      <c r="B36" s="387" t="str">
        <f>IF(Intro!$G$21="English",O36,P36)</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C36" s="388"/>
      <c r="D36" s="388"/>
      <c r="E36" s="388"/>
      <c r="F36" s="388"/>
      <c r="G36" s="388"/>
      <c r="H36" s="388"/>
      <c r="I36" s="388"/>
      <c r="J36" s="388"/>
      <c r="K36" s="388"/>
      <c r="L36" s="414"/>
      <c r="M36" s="62"/>
      <c r="O36" s="62"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changed since January 1, 2023.</v>
      </c>
      <c r="P36" s="62" t="str">
        <f>"Expliquez la façon dont votre entreprise calcule les prix des marchandises pour ses clients."&amp;" Donnez les détails au sujet des modalités, rabais, réductions, remises, primes, ajustements de prix et autres mesures offertes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offertes aux acheteurs depuis le 1er janvier 2023. Si votre entreprise utilise des listes de prix ou de remises, fournissez-en des copies. Expliquez comment ces pratiques de fixation des prix ont changé depuis le 1er janvier 2023.</v>
      </c>
      <c r="Q36" s="30"/>
      <c r="R36" s="30"/>
      <c r="S36" s="30"/>
    </row>
    <row r="37" spans="1:19" x14ac:dyDescent="0.25">
      <c r="B37" s="387"/>
      <c r="C37" s="388"/>
      <c r="D37" s="388"/>
      <c r="E37" s="388"/>
      <c r="F37" s="388"/>
      <c r="G37" s="388"/>
      <c r="H37" s="388"/>
      <c r="I37" s="388"/>
      <c r="J37" s="388"/>
      <c r="K37" s="388"/>
      <c r="L37" s="414"/>
      <c r="M37" s="62"/>
      <c r="Q37" s="30"/>
      <c r="R37" s="30"/>
      <c r="S37" s="30"/>
    </row>
    <row r="38" spans="1:19" x14ac:dyDescent="0.25">
      <c r="B38" s="387"/>
      <c r="C38" s="388"/>
      <c r="D38" s="388"/>
      <c r="E38" s="388"/>
      <c r="F38" s="388"/>
      <c r="G38" s="388"/>
      <c r="H38" s="388"/>
      <c r="I38" s="388"/>
      <c r="J38" s="388"/>
      <c r="K38" s="388"/>
      <c r="L38" s="414"/>
      <c r="M38" s="62"/>
      <c r="Q38" s="30"/>
      <c r="R38" s="30"/>
      <c r="S38" s="30"/>
    </row>
    <row r="39" spans="1:19" x14ac:dyDescent="0.25">
      <c r="B39" s="387" t="str">
        <f>B23</f>
        <v>Note - Ne répondez à cette question que si votre entreprise a vendu les marchandises du 1er janvier 2023 au 31 mars 2026.</v>
      </c>
      <c r="C39" s="578"/>
      <c r="D39" s="578"/>
      <c r="E39" s="578"/>
      <c r="F39" s="578"/>
      <c r="G39" s="578"/>
      <c r="H39" s="578"/>
      <c r="I39" s="578"/>
      <c r="J39" s="578"/>
      <c r="K39" s="578"/>
      <c r="L39" s="414"/>
      <c r="M39" s="62"/>
      <c r="O39" s="19"/>
    </row>
    <row r="40" spans="1:19" x14ac:dyDescent="0.25">
      <c r="B40" s="70"/>
      <c r="C40" s="32"/>
      <c r="D40" s="32"/>
      <c r="E40" s="32"/>
      <c r="F40" s="32"/>
      <c r="G40" s="32"/>
      <c r="H40" s="32"/>
      <c r="I40" s="32"/>
      <c r="J40" s="32"/>
      <c r="K40" s="32"/>
      <c r="L40" s="115"/>
      <c r="M40" s="62"/>
    </row>
    <row r="41" spans="1:19" s="10" customFormat="1" x14ac:dyDescent="0.25">
      <c r="A41" s="8"/>
      <c r="B41" s="500"/>
      <c r="C41" s="501"/>
      <c r="D41" s="501"/>
      <c r="E41" s="501"/>
      <c r="F41" s="501"/>
      <c r="G41" s="501"/>
      <c r="H41" s="501"/>
      <c r="I41" s="501"/>
      <c r="J41" s="501"/>
      <c r="K41" s="501"/>
      <c r="L41" s="502"/>
      <c r="M41" s="30"/>
    </row>
    <row r="42" spans="1:19" s="10" customFormat="1" x14ac:dyDescent="0.25">
      <c r="A42" s="8"/>
      <c r="B42" s="500"/>
      <c r="C42" s="501"/>
      <c r="D42" s="501"/>
      <c r="E42" s="501"/>
      <c r="F42" s="501"/>
      <c r="G42" s="501"/>
      <c r="H42" s="501"/>
      <c r="I42" s="501"/>
      <c r="J42" s="501"/>
      <c r="K42" s="501"/>
      <c r="L42" s="502"/>
      <c r="M42" s="30"/>
    </row>
    <row r="43" spans="1:19" s="10" customFormat="1" x14ac:dyDescent="0.25">
      <c r="A43" s="8"/>
      <c r="B43" s="500"/>
      <c r="C43" s="501"/>
      <c r="D43" s="501"/>
      <c r="E43" s="501"/>
      <c r="F43" s="501"/>
      <c r="G43" s="501"/>
      <c r="H43" s="501"/>
      <c r="I43" s="501"/>
      <c r="J43" s="501"/>
      <c r="K43" s="501"/>
      <c r="L43" s="502"/>
      <c r="M43" s="30"/>
    </row>
    <row r="44" spans="1:19" s="10" customFormat="1" x14ac:dyDescent="0.25">
      <c r="A44" s="8"/>
      <c r="B44" s="500"/>
      <c r="C44" s="501"/>
      <c r="D44" s="501"/>
      <c r="E44" s="501"/>
      <c r="F44" s="501"/>
      <c r="G44" s="501"/>
      <c r="H44" s="501"/>
      <c r="I44" s="501"/>
      <c r="J44" s="501"/>
      <c r="K44" s="501"/>
      <c r="L44" s="502"/>
      <c r="M44" s="30"/>
    </row>
    <row r="45" spans="1:19" s="10" customFormat="1" x14ac:dyDescent="0.25">
      <c r="A45" s="8"/>
      <c r="B45" s="500"/>
      <c r="C45" s="501"/>
      <c r="D45" s="501"/>
      <c r="E45" s="501"/>
      <c r="F45" s="501"/>
      <c r="G45" s="501"/>
      <c r="H45" s="501"/>
      <c r="I45" s="501"/>
      <c r="J45" s="501"/>
      <c r="K45" s="501"/>
      <c r="L45" s="502"/>
      <c r="M45" s="30"/>
    </row>
    <row r="46" spans="1:19" s="10" customFormat="1" x14ac:dyDescent="0.25">
      <c r="A46" s="8"/>
      <c r="B46" s="500"/>
      <c r="C46" s="501"/>
      <c r="D46" s="501"/>
      <c r="E46" s="501"/>
      <c r="F46" s="501"/>
      <c r="G46" s="501"/>
      <c r="H46" s="501"/>
      <c r="I46" s="501"/>
      <c r="J46" s="501"/>
      <c r="K46" s="501"/>
      <c r="L46" s="502"/>
      <c r="M46" s="30"/>
    </row>
    <row r="47" spans="1:19" s="10" customFormat="1" x14ac:dyDescent="0.25">
      <c r="A47" s="8"/>
      <c r="B47" s="500"/>
      <c r="C47" s="501"/>
      <c r="D47" s="501"/>
      <c r="E47" s="501"/>
      <c r="F47" s="501"/>
      <c r="G47" s="501"/>
      <c r="H47" s="501"/>
      <c r="I47" s="501"/>
      <c r="J47" s="501"/>
      <c r="K47" s="501"/>
      <c r="L47" s="502"/>
      <c r="M47" s="30"/>
    </row>
    <row r="48" spans="1:19" s="10" customFormat="1" x14ac:dyDescent="0.25">
      <c r="A48" s="8"/>
      <c r="B48" s="500"/>
      <c r="C48" s="501"/>
      <c r="D48" s="501"/>
      <c r="E48" s="501"/>
      <c r="F48" s="501"/>
      <c r="G48" s="501"/>
      <c r="H48" s="501"/>
      <c r="I48" s="501"/>
      <c r="J48" s="501"/>
      <c r="K48" s="501"/>
      <c r="L48" s="502"/>
      <c r="M48" s="30"/>
    </row>
    <row r="49" spans="1:16" x14ac:dyDescent="0.25">
      <c r="B49" s="110"/>
      <c r="C49" s="111"/>
      <c r="D49" s="111"/>
      <c r="E49" s="111"/>
      <c r="F49" s="111"/>
      <c r="G49" s="111"/>
      <c r="H49" s="111"/>
      <c r="I49" s="111"/>
      <c r="J49" s="111"/>
      <c r="K49" s="111"/>
      <c r="L49" s="112"/>
      <c r="M49" s="62"/>
    </row>
    <row r="50" spans="1:16" s="10" customFormat="1" x14ac:dyDescent="0.25">
      <c r="A50" s="8"/>
      <c r="B50" s="125"/>
      <c r="C50" s="125"/>
      <c r="D50" s="125"/>
      <c r="E50" s="126"/>
      <c r="F50" s="126"/>
      <c r="G50" s="126"/>
      <c r="H50" s="126"/>
      <c r="I50" s="126"/>
      <c r="J50" s="126"/>
      <c r="K50" s="126"/>
      <c r="L50" s="126"/>
      <c r="M50" s="113"/>
    </row>
    <row r="51" spans="1:16" x14ac:dyDescent="0.25">
      <c r="B51" s="383" t="str">
        <f>IF(Intro!$G$21="English",O51,P51)</f>
        <v>ACHATS</v>
      </c>
      <c r="C51" s="383"/>
      <c r="D51" s="383"/>
      <c r="E51" s="383"/>
      <c r="F51" s="383"/>
      <c r="G51" s="383"/>
      <c r="H51" s="383"/>
      <c r="I51" s="383"/>
      <c r="J51" s="383"/>
      <c r="K51" s="383"/>
      <c r="L51" s="383"/>
      <c r="M51" s="62"/>
      <c r="O51" s="62" t="s">
        <v>243</v>
      </c>
      <c r="P51" s="62" t="s">
        <v>244</v>
      </c>
    </row>
    <row r="52" spans="1:16" s="10" customFormat="1" x14ac:dyDescent="0.25">
      <c r="A52" s="8"/>
      <c r="B52" s="503" t="s">
        <v>16</v>
      </c>
      <c r="C52" s="504"/>
      <c r="D52" s="504"/>
      <c r="E52" s="504"/>
      <c r="F52" s="504"/>
      <c r="G52" s="504"/>
      <c r="H52" s="504"/>
      <c r="I52" s="504"/>
      <c r="J52" s="504"/>
      <c r="K52" s="504"/>
      <c r="L52" s="505"/>
      <c r="M52" s="113"/>
    </row>
    <row r="53" spans="1:16" x14ac:dyDescent="0.25">
      <c r="B53" s="70"/>
      <c r="C53" s="32"/>
      <c r="D53" s="32"/>
      <c r="E53" s="32"/>
      <c r="F53" s="32"/>
      <c r="G53" s="32"/>
      <c r="H53" s="32"/>
      <c r="I53" s="32"/>
      <c r="J53" s="32"/>
      <c r="K53" s="32"/>
      <c r="L53" s="115"/>
      <c r="M53" s="62"/>
    </row>
    <row r="54" spans="1:16" ht="14.25" customHeight="1" x14ac:dyDescent="0.25">
      <c r="B54" s="387" t="str">
        <f>IF(Intro!$G$21="English",O54,P54)</f>
        <v>Fournissez les stratégies et les objectifs de votre entreprise pour les deux prochaines années en ce qui concerne les achats de marchandises fabriquées au Canada. Fournir la justification et les hypothèses qui sous-tendent ces stratégies et objectifs.</v>
      </c>
      <c r="C54" s="388"/>
      <c r="D54" s="388"/>
      <c r="E54" s="388"/>
      <c r="F54" s="388"/>
      <c r="G54" s="388"/>
      <c r="H54" s="388"/>
      <c r="I54" s="388"/>
      <c r="J54" s="388"/>
      <c r="K54" s="388"/>
      <c r="L54" s="414"/>
      <c r="M54" s="62"/>
      <c r="O54" s="62" t="s">
        <v>191</v>
      </c>
      <c r="P54" s="62" t="s">
        <v>192</v>
      </c>
    </row>
    <row r="55" spans="1:16" x14ac:dyDescent="0.25">
      <c r="B55" s="387"/>
      <c r="C55" s="388"/>
      <c r="D55" s="388"/>
      <c r="E55" s="388"/>
      <c r="F55" s="388"/>
      <c r="G55" s="388"/>
      <c r="H55" s="388"/>
      <c r="I55" s="388"/>
      <c r="J55" s="388"/>
      <c r="K55" s="388"/>
      <c r="L55" s="414"/>
      <c r="M55" s="62"/>
    </row>
    <row r="56" spans="1:16" x14ac:dyDescent="0.25">
      <c r="B56" s="70"/>
      <c r="C56" s="32"/>
      <c r="D56" s="32"/>
      <c r="E56" s="32"/>
      <c r="F56" s="32"/>
      <c r="G56" s="32"/>
      <c r="H56" s="32"/>
      <c r="I56" s="32"/>
      <c r="J56" s="32"/>
      <c r="K56" s="32"/>
      <c r="L56" s="115"/>
      <c r="M56" s="62"/>
    </row>
    <row r="57" spans="1:16" s="10" customFormat="1" x14ac:dyDescent="0.25">
      <c r="A57" s="8"/>
      <c r="B57" s="500"/>
      <c r="C57" s="501"/>
      <c r="D57" s="501"/>
      <c r="E57" s="501"/>
      <c r="F57" s="501"/>
      <c r="G57" s="501"/>
      <c r="H57" s="501"/>
      <c r="I57" s="501"/>
      <c r="J57" s="501"/>
      <c r="K57" s="501"/>
      <c r="L57" s="502"/>
      <c r="M57" s="30"/>
    </row>
    <row r="58" spans="1:16" s="10" customFormat="1" x14ac:dyDescent="0.25">
      <c r="A58" s="8"/>
      <c r="B58" s="500"/>
      <c r="C58" s="501"/>
      <c r="D58" s="501"/>
      <c r="E58" s="501"/>
      <c r="F58" s="501"/>
      <c r="G58" s="501"/>
      <c r="H58" s="501"/>
      <c r="I58" s="501"/>
      <c r="J58" s="501"/>
      <c r="K58" s="501"/>
      <c r="L58" s="502"/>
      <c r="M58" s="30"/>
    </row>
    <row r="59" spans="1:16" s="10" customFormat="1" x14ac:dyDescent="0.25">
      <c r="A59" s="8"/>
      <c r="B59" s="500"/>
      <c r="C59" s="501"/>
      <c r="D59" s="501"/>
      <c r="E59" s="501"/>
      <c r="F59" s="501"/>
      <c r="G59" s="501"/>
      <c r="H59" s="501"/>
      <c r="I59" s="501"/>
      <c r="J59" s="501"/>
      <c r="K59" s="501"/>
      <c r="L59" s="502"/>
      <c r="M59" s="30"/>
    </row>
    <row r="60" spans="1:16" s="10" customFormat="1" x14ac:dyDescent="0.25">
      <c r="A60" s="8"/>
      <c r="B60" s="500"/>
      <c r="C60" s="501"/>
      <c r="D60" s="501"/>
      <c r="E60" s="501"/>
      <c r="F60" s="501"/>
      <c r="G60" s="501"/>
      <c r="H60" s="501"/>
      <c r="I60" s="501"/>
      <c r="J60" s="501"/>
      <c r="K60" s="501"/>
      <c r="L60" s="502"/>
      <c r="M60" s="30"/>
    </row>
    <row r="61" spans="1:16" s="10" customFormat="1" x14ac:dyDescent="0.25">
      <c r="A61" s="8"/>
      <c r="B61" s="500"/>
      <c r="C61" s="501"/>
      <c r="D61" s="501"/>
      <c r="E61" s="501"/>
      <c r="F61" s="501"/>
      <c r="G61" s="501"/>
      <c r="H61" s="501"/>
      <c r="I61" s="501"/>
      <c r="J61" s="501"/>
      <c r="K61" s="501"/>
      <c r="L61" s="502"/>
      <c r="M61" s="30"/>
    </row>
    <row r="62" spans="1:16" s="10" customFormat="1" x14ac:dyDescent="0.25">
      <c r="A62" s="8"/>
      <c r="B62" s="500"/>
      <c r="C62" s="501"/>
      <c r="D62" s="501"/>
      <c r="E62" s="501"/>
      <c r="F62" s="501"/>
      <c r="G62" s="501"/>
      <c r="H62" s="501"/>
      <c r="I62" s="501"/>
      <c r="J62" s="501"/>
      <c r="K62" s="501"/>
      <c r="L62" s="502"/>
      <c r="M62" s="30"/>
    </row>
    <row r="63" spans="1:16" s="10" customFormat="1" x14ac:dyDescent="0.25">
      <c r="A63" s="8"/>
      <c r="B63" s="500"/>
      <c r="C63" s="501"/>
      <c r="D63" s="501"/>
      <c r="E63" s="501"/>
      <c r="F63" s="501"/>
      <c r="G63" s="501"/>
      <c r="H63" s="501"/>
      <c r="I63" s="501"/>
      <c r="J63" s="501"/>
      <c r="K63" s="501"/>
      <c r="L63" s="502"/>
      <c r="M63" s="30"/>
    </row>
    <row r="64" spans="1:16" s="10" customFormat="1" x14ac:dyDescent="0.25">
      <c r="A64" s="8"/>
      <c r="B64" s="500"/>
      <c r="C64" s="501"/>
      <c r="D64" s="501"/>
      <c r="E64" s="501"/>
      <c r="F64" s="501"/>
      <c r="G64" s="501"/>
      <c r="H64" s="501"/>
      <c r="I64" s="501"/>
      <c r="J64" s="501"/>
      <c r="K64" s="501"/>
      <c r="L64" s="502"/>
      <c r="M64" s="30"/>
    </row>
    <row r="65" spans="1:16" x14ac:dyDescent="0.25">
      <c r="B65" s="110"/>
      <c r="C65" s="111"/>
      <c r="D65" s="111"/>
      <c r="E65" s="111"/>
      <c r="F65" s="111"/>
      <c r="G65" s="111"/>
      <c r="H65" s="111"/>
      <c r="I65" s="111"/>
      <c r="J65" s="111"/>
      <c r="K65" s="111"/>
      <c r="L65" s="112"/>
      <c r="M65" s="62"/>
    </row>
    <row r="66" spans="1:16" s="10" customFormat="1" x14ac:dyDescent="0.25">
      <c r="A66" s="8"/>
      <c r="B66" s="503" t="s">
        <v>17</v>
      </c>
      <c r="C66" s="504"/>
      <c r="D66" s="504"/>
      <c r="E66" s="504"/>
      <c r="F66" s="504"/>
      <c r="G66" s="504"/>
      <c r="H66" s="504"/>
      <c r="I66" s="504"/>
      <c r="J66" s="504"/>
      <c r="K66" s="504"/>
      <c r="L66" s="505"/>
      <c r="M66" s="113"/>
    </row>
    <row r="67" spans="1:16" x14ac:dyDescent="0.25">
      <c r="B67" s="70"/>
      <c r="C67" s="32"/>
      <c r="D67" s="32"/>
      <c r="E67" s="32"/>
      <c r="F67" s="32"/>
      <c r="G67" s="32"/>
      <c r="H67" s="32"/>
      <c r="I67" s="32"/>
      <c r="J67" s="32"/>
      <c r="K67" s="32"/>
      <c r="L67" s="115"/>
      <c r="M67" s="62"/>
    </row>
    <row r="68" spans="1:16" ht="14.25" customHeight="1" x14ac:dyDescent="0.25">
      <c r="B68" s="387" t="str">
        <f>IF(Intro!$G$21="English",O68,P68)</f>
        <v>Fournissez les stratégies et les objectifs de votre entreprise pour les deux prochaines années en ce qui concerne les importations et les ventes de marchandises importées. Fournir la justification et les hypothèses qui sous-tendent ces stratégies et objectifs.</v>
      </c>
      <c r="C68" s="388"/>
      <c r="D68" s="388"/>
      <c r="E68" s="388"/>
      <c r="F68" s="388"/>
      <c r="G68" s="388"/>
      <c r="H68" s="388"/>
      <c r="I68" s="388"/>
      <c r="J68" s="388"/>
      <c r="K68" s="388"/>
      <c r="L68" s="414"/>
      <c r="M68" s="62"/>
      <c r="O68" s="62" t="s">
        <v>193</v>
      </c>
      <c r="P68" s="62" t="s">
        <v>194</v>
      </c>
    </row>
    <row r="69" spans="1:16" x14ac:dyDescent="0.25">
      <c r="B69" s="387"/>
      <c r="C69" s="388"/>
      <c r="D69" s="388"/>
      <c r="E69" s="388"/>
      <c r="F69" s="388"/>
      <c r="G69" s="388"/>
      <c r="H69" s="388"/>
      <c r="I69" s="388"/>
      <c r="J69" s="388"/>
      <c r="K69" s="388"/>
      <c r="L69" s="414"/>
      <c r="M69" s="62"/>
    </row>
    <row r="70" spans="1:16" x14ac:dyDescent="0.25">
      <c r="B70" s="70"/>
      <c r="C70" s="32"/>
      <c r="D70" s="32"/>
      <c r="E70" s="32"/>
      <c r="F70" s="32"/>
      <c r="G70" s="32"/>
      <c r="H70" s="32"/>
      <c r="I70" s="32"/>
      <c r="J70" s="32"/>
      <c r="K70" s="32"/>
      <c r="L70" s="115"/>
      <c r="M70" s="62"/>
    </row>
    <row r="71" spans="1:16" s="10" customFormat="1" x14ac:dyDescent="0.25">
      <c r="A71" s="8"/>
      <c r="B71" s="500"/>
      <c r="C71" s="501"/>
      <c r="D71" s="501"/>
      <c r="E71" s="501"/>
      <c r="F71" s="501"/>
      <c r="G71" s="501"/>
      <c r="H71" s="501"/>
      <c r="I71" s="501"/>
      <c r="J71" s="501"/>
      <c r="K71" s="501"/>
      <c r="L71" s="502"/>
      <c r="M71" s="30"/>
    </row>
    <row r="72" spans="1:16" s="10" customFormat="1" x14ac:dyDescent="0.25">
      <c r="A72" s="8"/>
      <c r="B72" s="500"/>
      <c r="C72" s="501"/>
      <c r="D72" s="501"/>
      <c r="E72" s="501"/>
      <c r="F72" s="501"/>
      <c r="G72" s="501"/>
      <c r="H72" s="501"/>
      <c r="I72" s="501"/>
      <c r="J72" s="501"/>
      <c r="K72" s="501"/>
      <c r="L72" s="502"/>
      <c r="M72" s="30"/>
    </row>
    <row r="73" spans="1:16" s="10" customFormat="1" x14ac:dyDescent="0.25">
      <c r="A73" s="8"/>
      <c r="B73" s="500"/>
      <c r="C73" s="501"/>
      <c r="D73" s="501"/>
      <c r="E73" s="501"/>
      <c r="F73" s="501"/>
      <c r="G73" s="501"/>
      <c r="H73" s="501"/>
      <c r="I73" s="501"/>
      <c r="J73" s="501"/>
      <c r="K73" s="501"/>
      <c r="L73" s="502"/>
      <c r="M73" s="30"/>
    </row>
    <row r="74" spans="1:16" s="10" customFormat="1" x14ac:dyDescent="0.25">
      <c r="A74" s="8"/>
      <c r="B74" s="500"/>
      <c r="C74" s="501"/>
      <c r="D74" s="501"/>
      <c r="E74" s="501"/>
      <c r="F74" s="501"/>
      <c r="G74" s="501"/>
      <c r="H74" s="501"/>
      <c r="I74" s="501"/>
      <c r="J74" s="501"/>
      <c r="K74" s="501"/>
      <c r="L74" s="502"/>
      <c r="M74" s="30"/>
    </row>
    <row r="75" spans="1:16" s="10" customFormat="1" x14ac:dyDescent="0.25">
      <c r="A75" s="8"/>
      <c r="B75" s="500"/>
      <c r="C75" s="501"/>
      <c r="D75" s="501"/>
      <c r="E75" s="501"/>
      <c r="F75" s="501"/>
      <c r="G75" s="501"/>
      <c r="H75" s="501"/>
      <c r="I75" s="501"/>
      <c r="J75" s="501"/>
      <c r="K75" s="501"/>
      <c r="L75" s="502"/>
      <c r="M75" s="30"/>
    </row>
    <row r="76" spans="1:16" s="10" customFormat="1" x14ac:dyDescent="0.25">
      <c r="A76" s="8"/>
      <c r="B76" s="500"/>
      <c r="C76" s="501"/>
      <c r="D76" s="501"/>
      <c r="E76" s="501"/>
      <c r="F76" s="501"/>
      <c r="G76" s="501"/>
      <c r="H76" s="501"/>
      <c r="I76" s="501"/>
      <c r="J76" s="501"/>
      <c r="K76" s="501"/>
      <c r="L76" s="502"/>
      <c r="M76" s="30"/>
    </row>
    <row r="77" spans="1:16" s="10" customFormat="1" x14ac:dyDescent="0.25">
      <c r="A77" s="8"/>
      <c r="B77" s="500"/>
      <c r="C77" s="501"/>
      <c r="D77" s="501"/>
      <c r="E77" s="501"/>
      <c r="F77" s="501"/>
      <c r="G77" s="501"/>
      <c r="H77" s="501"/>
      <c r="I77" s="501"/>
      <c r="J77" s="501"/>
      <c r="K77" s="501"/>
      <c r="L77" s="502"/>
      <c r="M77" s="30"/>
    </row>
    <row r="78" spans="1:16" s="10" customFormat="1" x14ac:dyDescent="0.25">
      <c r="A78" s="8"/>
      <c r="B78" s="500"/>
      <c r="C78" s="501"/>
      <c r="D78" s="501"/>
      <c r="E78" s="501"/>
      <c r="F78" s="501"/>
      <c r="G78" s="501"/>
      <c r="H78" s="501"/>
      <c r="I78" s="501"/>
      <c r="J78" s="501"/>
      <c r="K78" s="501"/>
      <c r="L78" s="502"/>
      <c r="M78" s="30"/>
    </row>
    <row r="79" spans="1:16" x14ac:dyDescent="0.25">
      <c r="B79" s="110"/>
      <c r="C79" s="111"/>
      <c r="D79" s="111"/>
      <c r="E79" s="111"/>
      <c r="F79" s="111"/>
      <c r="G79" s="111"/>
      <c r="H79" s="111"/>
      <c r="I79" s="111"/>
      <c r="J79" s="111"/>
      <c r="K79" s="111"/>
      <c r="L79" s="112"/>
      <c r="M79" s="62"/>
    </row>
    <row r="80" spans="1:16" s="55" customFormat="1" x14ac:dyDescent="0.25">
      <c r="A80" s="94"/>
      <c r="B80" s="4"/>
      <c r="C80" s="4"/>
      <c r="D80" s="47"/>
      <c r="E80" s="47"/>
      <c r="F80" s="47"/>
      <c r="G80" s="47"/>
      <c r="H80" s="47"/>
      <c r="I80" s="47"/>
      <c r="J80" s="47"/>
      <c r="K80" s="47"/>
      <c r="L80" s="47"/>
      <c r="N80" s="95"/>
    </row>
    <row r="81" spans="1:14" s="55" customFormat="1" x14ac:dyDescent="0.25">
      <c r="A81" s="94"/>
      <c r="B81" s="4"/>
      <c r="C81" s="4"/>
      <c r="D81" s="47"/>
      <c r="E81" s="47"/>
      <c r="F81" s="47"/>
      <c r="G81" s="47"/>
      <c r="H81" s="47"/>
      <c r="I81" s="47"/>
      <c r="J81" s="47"/>
      <c r="K81" s="47"/>
      <c r="L81" s="47"/>
      <c r="N81" s="95"/>
    </row>
    <row r="82" spans="1:14" s="55" customFormat="1" x14ac:dyDescent="0.25">
      <c r="A82" s="94"/>
      <c r="B82" s="4"/>
      <c r="C82" s="4"/>
      <c r="D82" s="47"/>
      <c r="E82" s="47"/>
      <c r="F82" s="47"/>
      <c r="G82" s="47"/>
      <c r="H82" s="47"/>
      <c r="I82" s="47"/>
      <c r="J82" s="47"/>
      <c r="K82" s="47"/>
      <c r="L82" s="47"/>
      <c r="N82" s="95"/>
    </row>
    <row r="83" spans="1:14" s="55" customFormat="1" x14ac:dyDescent="0.25">
      <c r="A83" s="94"/>
      <c r="B83" s="4"/>
      <c r="C83" s="4"/>
      <c r="D83" s="47"/>
      <c r="E83" s="47"/>
      <c r="F83" s="47"/>
      <c r="G83" s="47"/>
      <c r="H83" s="47"/>
      <c r="I83" s="47"/>
      <c r="J83" s="47"/>
      <c r="K83" s="47"/>
      <c r="L83" s="47"/>
      <c r="N83" s="95"/>
    </row>
    <row r="84" spans="1:14" s="55" customFormat="1" x14ac:dyDescent="0.25">
      <c r="A84" s="94"/>
      <c r="B84" s="4"/>
      <c r="C84" s="4"/>
      <c r="D84" s="47"/>
      <c r="E84" s="47"/>
      <c r="F84" s="47"/>
      <c r="G84" s="47"/>
      <c r="H84" s="47"/>
      <c r="I84" s="47"/>
      <c r="J84" s="47"/>
      <c r="K84" s="47"/>
      <c r="L84" s="47"/>
      <c r="N84" s="95"/>
    </row>
    <row r="85" spans="1:14" s="55" customFormat="1" x14ac:dyDescent="0.25">
      <c r="A85" s="94"/>
      <c r="B85" s="4"/>
      <c r="C85" s="4"/>
      <c r="D85" s="47"/>
      <c r="E85" s="47"/>
      <c r="F85" s="47"/>
      <c r="G85" s="47"/>
      <c r="H85" s="47"/>
      <c r="I85" s="47"/>
      <c r="J85" s="47"/>
      <c r="K85" s="47"/>
      <c r="L85" s="47"/>
      <c r="N85" s="95"/>
    </row>
    <row r="86" spans="1:14" s="55" customFormat="1" x14ac:dyDescent="0.25">
      <c r="A86" s="94"/>
      <c r="B86" s="4"/>
      <c r="C86" s="4"/>
      <c r="D86" s="47"/>
      <c r="E86" s="47"/>
      <c r="F86" s="47"/>
      <c r="G86" s="47"/>
      <c r="H86" s="47"/>
      <c r="I86" s="47"/>
      <c r="J86" s="47"/>
      <c r="K86" s="47"/>
      <c r="L86" s="47"/>
      <c r="N86" s="95"/>
    </row>
    <row r="87" spans="1:14" s="55" customFormat="1" x14ac:dyDescent="0.25">
      <c r="A87" s="94"/>
      <c r="B87" s="4"/>
      <c r="C87" s="4"/>
      <c r="D87" s="47"/>
      <c r="E87" s="47"/>
      <c r="F87" s="47"/>
      <c r="G87" s="47"/>
      <c r="H87" s="47"/>
      <c r="I87" s="47"/>
      <c r="J87" s="47"/>
      <c r="K87" s="47"/>
      <c r="L87" s="47"/>
      <c r="N87" s="95"/>
    </row>
    <row r="88" spans="1:14" s="55" customFormat="1" x14ac:dyDescent="0.25">
      <c r="A88" s="94"/>
      <c r="B88" s="4"/>
      <c r="C88" s="4"/>
      <c r="D88" s="47"/>
      <c r="E88" s="47"/>
      <c r="F88" s="47"/>
      <c r="G88" s="47"/>
      <c r="H88" s="47"/>
      <c r="I88" s="47"/>
      <c r="J88" s="47"/>
      <c r="K88" s="47"/>
      <c r="L88" s="47"/>
      <c r="N88" s="95"/>
    </row>
    <row r="89" spans="1:14" s="55" customFormat="1" x14ac:dyDescent="0.25">
      <c r="A89" s="94"/>
      <c r="B89" s="4"/>
      <c r="C89" s="4"/>
      <c r="D89" s="47"/>
      <c r="E89" s="47"/>
      <c r="F89" s="47"/>
      <c r="G89" s="47"/>
      <c r="H89" s="47"/>
      <c r="I89" s="47"/>
      <c r="J89" s="47"/>
      <c r="K89" s="47"/>
      <c r="L89" s="47"/>
      <c r="N89" s="95"/>
    </row>
    <row r="90" spans="1:14" s="55" customFormat="1" x14ac:dyDescent="0.25">
      <c r="A90" s="94"/>
      <c r="B90" s="4"/>
      <c r="C90" s="4"/>
      <c r="D90" s="47"/>
      <c r="E90" s="47"/>
      <c r="F90" s="47"/>
      <c r="G90" s="47"/>
      <c r="H90" s="47"/>
      <c r="I90" s="47"/>
      <c r="J90" s="47"/>
      <c r="K90" s="47"/>
      <c r="L90" s="47"/>
      <c r="N90" s="95"/>
    </row>
    <row r="91" spans="1:14" s="55" customFormat="1" x14ac:dyDescent="0.25">
      <c r="A91" s="94"/>
      <c r="B91" s="4"/>
      <c r="C91" s="4"/>
      <c r="D91" s="47"/>
      <c r="E91" s="47"/>
      <c r="F91" s="47"/>
      <c r="G91" s="47"/>
      <c r="H91" s="47"/>
      <c r="I91" s="47"/>
      <c r="J91" s="47"/>
      <c r="K91" s="47"/>
      <c r="L91" s="47"/>
      <c r="N91" s="95"/>
    </row>
    <row r="92" spans="1:14" s="55" customFormat="1" x14ac:dyDescent="0.25">
      <c r="A92" s="94"/>
      <c r="B92" s="4"/>
      <c r="C92" s="4"/>
      <c r="D92" s="47"/>
      <c r="E92" s="47"/>
      <c r="F92" s="47"/>
      <c r="G92" s="47"/>
      <c r="H92" s="47"/>
      <c r="I92" s="47"/>
      <c r="J92" s="47"/>
      <c r="K92" s="47"/>
      <c r="L92" s="47"/>
      <c r="N92" s="95"/>
    </row>
    <row r="93" spans="1:14" s="55" customFormat="1" x14ac:dyDescent="0.25">
      <c r="A93" s="94"/>
      <c r="B93" s="4"/>
      <c r="C93" s="4"/>
      <c r="D93" s="47"/>
      <c r="E93" s="47"/>
      <c r="F93" s="47"/>
      <c r="G93" s="47"/>
      <c r="H93" s="47"/>
      <c r="I93" s="47"/>
      <c r="J93" s="47"/>
      <c r="K93" s="47"/>
      <c r="L93" s="47"/>
      <c r="N93" s="95"/>
    </row>
    <row r="94" spans="1:14" s="55" customFormat="1" x14ac:dyDescent="0.25">
      <c r="A94" s="94"/>
      <c r="B94" s="4"/>
      <c r="C94" s="4"/>
      <c r="D94" s="47"/>
      <c r="E94" s="47"/>
      <c r="F94" s="47"/>
      <c r="G94" s="47"/>
      <c r="H94" s="47"/>
      <c r="I94" s="47"/>
      <c r="J94" s="47"/>
      <c r="K94" s="47"/>
      <c r="L94" s="47"/>
      <c r="N94" s="95"/>
    </row>
    <row r="95" spans="1:14" s="55" customFormat="1" x14ac:dyDescent="0.25">
      <c r="A95" s="94"/>
      <c r="B95" s="4"/>
      <c r="C95" s="4"/>
      <c r="D95" s="47"/>
      <c r="E95" s="47"/>
      <c r="F95" s="47"/>
      <c r="G95" s="47"/>
      <c r="H95" s="47"/>
      <c r="I95" s="47"/>
      <c r="J95" s="47"/>
      <c r="K95" s="47"/>
      <c r="L95" s="47"/>
      <c r="N95" s="95"/>
    </row>
    <row r="96" spans="1:14" s="55" customFormat="1" x14ac:dyDescent="0.25">
      <c r="A96" s="94"/>
      <c r="B96" s="4"/>
      <c r="C96" s="4"/>
      <c r="D96" s="47"/>
      <c r="E96" s="47"/>
      <c r="F96" s="47"/>
      <c r="G96" s="47"/>
      <c r="H96" s="47"/>
      <c r="I96" s="47"/>
      <c r="J96" s="47"/>
      <c r="K96" s="47"/>
      <c r="L96" s="47"/>
      <c r="N96" s="95"/>
    </row>
    <row r="97" spans="1:14" s="55" customFormat="1" x14ac:dyDescent="0.25">
      <c r="A97" s="94"/>
      <c r="B97" s="4"/>
      <c r="C97" s="4"/>
      <c r="D97" s="47"/>
      <c r="E97" s="47"/>
      <c r="F97" s="47"/>
      <c r="G97" s="47"/>
      <c r="H97" s="47"/>
      <c r="I97" s="47"/>
      <c r="J97" s="47"/>
      <c r="K97" s="47"/>
      <c r="L97" s="47"/>
      <c r="N97" s="95"/>
    </row>
    <row r="98" spans="1:14" s="55" customFormat="1" x14ac:dyDescent="0.25">
      <c r="A98" s="94"/>
      <c r="B98" s="4"/>
      <c r="C98" s="4"/>
      <c r="D98" s="47"/>
      <c r="E98" s="47"/>
      <c r="F98" s="47"/>
      <c r="G98" s="47"/>
      <c r="H98" s="47"/>
      <c r="I98" s="47"/>
      <c r="J98" s="47"/>
      <c r="K98" s="47"/>
      <c r="L98" s="47"/>
      <c r="N98" s="95"/>
    </row>
    <row r="99" spans="1:14" s="55" customFormat="1" x14ac:dyDescent="0.25">
      <c r="A99" s="94"/>
      <c r="B99" s="4"/>
      <c r="C99" s="4"/>
      <c r="D99" s="47"/>
      <c r="E99" s="47"/>
      <c r="F99" s="47"/>
      <c r="G99" s="47"/>
      <c r="H99" s="47"/>
      <c r="I99" s="47"/>
      <c r="J99" s="47"/>
      <c r="K99" s="47"/>
      <c r="L99" s="47"/>
      <c r="N99" s="95"/>
    </row>
    <row r="100" spans="1:14" s="55" customFormat="1" x14ac:dyDescent="0.25">
      <c r="A100" s="94"/>
      <c r="B100" s="4"/>
      <c r="C100" s="4"/>
      <c r="D100" s="47"/>
      <c r="E100" s="47"/>
      <c r="F100" s="47"/>
      <c r="G100" s="47"/>
      <c r="H100" s="47"/>
      <c r="I100" s="47"/>
      <c r="J100" s="47"/>
      <c r="K100" s="47"/>
      <c r="L100" s="47"/>
      <c r="N100" s="95"/>
    </row>
  </sheetData>
  <sheetProtection algorithmName="SHA-512" hashValue="ymfJ4MoM/ejgdHTYX1iNJ07mlw71eoprMPyOQbQRTpccs5QE4bJrKFNklqmvN6GRFdfcAGNBQDiN9p1dukFjkg==" saltValue="DKitpOevdJM79C+niCkpUg==" spinCount="100000" sheet="1" objects="1" scenarios="1" selectLockedCells="1"/>
  <mergeCells count="28">
    <mergeCell ref="B51:L51"/>
    <mergeCell ref="B52:L52"/>
    <mergeCell ref="B66:L66"/>
    <mergeCell ref="B57:L64"/>
    <mergeCell ref="B71:L78"/>
    <mergeCell ref="B54:L55"/>
    <mergeCell ref="B68:L69"/>
    <mergeCell ref="B22:L22"/>
    <mergeCell ref="B23:L23"/>
    <mergeCell ref="B20:L20"/>
    <mergeCell ref="B34:L34"/>
    <mergeCell ref="B25:L32"/>
    <mergeCell ref="B13:L14"/>
    <mergeCell ref="B41:L48"/>
    <mergeCell ref="B36:L38"/>
    <mergeCell ref="B16:L16"/>
    <mergeCell ref="B4:L4"/>
    <mergeCell ref="B5:L5"/>
    <mergeCell ref="B6:L6"/>
    <mergeCell ref="B8:L8"/>
    <mergeCell ref="B9:L9"/>
    <mergeCell ref="B10:L10"/>
    <mergeCell ref="B11:L11"/>
    <mergeCell ref="B12:L12"/>
    <mergeCell ref="B15:L15"/>
    <mergeCell ref="B39:L39"/>
    <mergeCell ref="B17:L17"/>
    <mergeCell ref="B19:L19"/>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5:B28 B41 B43:B45 B57:B60 B71:B74" xr:uid="{2265F3D7-5129-4495-A1C8-FA5A0CE66815}">
      <formula1>1000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49"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A3B46-3B01-4F78-A34B-17C682E1A8C7}">
  <sheetPr codeName="Sheet9">
    <tabColor rgb="FFFFC000"/>
  </sheetPr>
  <dimension ref="A1"/>
  <sheetViews>
    <sheetView showGridLines="0" workbookViewId="0"/>
  </sheetViews>
  <sheetFormatPr defaultColWidth="9.140625" defaultRowHeight="14.25" x14ac:dyDescent="0.25"/>
  <cols>
    <col min="1" max="16384" width="9.140625" style="30"/>
  </cols>
  <sheetData/>
  <sheetProtection algorithmName="SHA-512" hashValue="PfMP+lqmB7F/0jIEqRl4DgY4MhUELDZPYvFPjHhxb0xuF+NBT5rwRWdhLLA/z+ImJxOmmzAbUJQIUlCu+uERgA==" saltValue="aWauF3bjsOy932Y3KtMPzA==" spinCount="100000" sheet="1" objects="1" scenarios="1" selectLockedCell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0270A-4A37-4CFE-9430-201FA6EB5B0C}">
  <sheetPr codeName="Sheet10">
    <tabColor rgb="FF92D050"/>
    <pageSetUpPr fitToPage="1"/>
  </sheetPr>
  <dimension ref="A1:V115"/>
  <sheetViews>
    <sheetView showGridLines="0" zoomScaleNormal="100" zoomScaleSheetLayoutView="55" workbookViewId="0"/>
  </sheetViews>
  <sheetFormatPr defaultColWidth="9.42578125" defaultRowHeight="14.25" x14ac:dyDescent="0.25"/>
  <cols>
    <col min="1" max="1" width="1.5703125" style="8" customWidth="1"/>
    <col min="2" max="12" width="14.5703125" style="1" customWidth="1"/>
    <col min="13" max="13" width="14.5703125" style="9" customWidth="1"/>
    <col min="14" max="14" width="14.5703125" style="62" customWidth="1"/>
    <col min="15" max="16" width="14.5703125" style="62" hidden="1" customWidth="1"/>
    <col min="17" max="18" width="9.42578125" style="62" customWidth="1"/>
    <col min="19" max="16384" width="9.42578125" style="62"/>
  </cols>
  <sheetData>
    <row r="1" spans="1:16" x14ac:dyDescent="0.25">
      <c r="O1" s="62" t="s">
        <v>312</v>
      </c>
      <c r="P1" s="62" t="s">
        <v>312</v>
      </c>
    </row>
    <row r="2" spans="1:16" x14ac:dyDescent="0.25">
      <c r="B2" s="11" t="str">
        <f>Pro!B2</f>
        <v>PROTÉGÉ</v>
      </c>
      <c r="C2" s="11"/>
      <c r="O2" s="160" t="s">
        <v>68</v>
      </c>
      <c r="P2" s="160" t="s">
        <v>81</v>
      </c>
    </row>
    <row r="3" spans="1:16" x14ac:dyDescent="0.25">
      <c r="B3" s="13"/>
      <c r="C3" s="13"/>
      <c r="O3" s="2"/>
      <c r="P3" s="2"/>
    </row>
    <row r="4" spans="1:16" s="2" customFormat="1" x14ac:dyDescent="0.25">
      <c r="A4" s="4"/>
      <c r="B4" s="383" t="str">
        <f>Info!B4</f>
        <v>QUESTIONNAIRE À L'INTENTION DES IMPORTATEURS</v>
      </c>
      <c r="C4" s="383"/>
      <c r="D4" s="383"/>
      <c r="E4" s="383"/>
      <c r="F4" s="383"/>
      <c r="G4" s="383"/>
      <c r="H4" s="383"/>
      <c r="I4" s="383"/>
      <c r="J4" s="383"/>
      <c r="K4" s="383"/>
      <c r="L4" s="383"/>
      <c r="M4" s="23"/>
      <c r="N4" s="23"/>
      <c r="O4" s="21"/>
      <c r="P4" s="21"/>
    </row>
    <row r="5" spans="1:16" s="2" customFormat="1" x14ac:dyDescent="0.25">
      <c r="A5" s="4"/>
      <c r="B5" s="383" t="str">
        <f>Info!B5</f>
        <v>RR-2025-007</v>
      </c>
      <c r="C5" s="383"/>
      <c r="D5" s="383"/>
      <c r="E5" s="383"/>
      <c r="F5" s="383"/>
      <c r="G5" s="383"/>
      <c r="H5" s="383"/>
      <c r="I5" s="383"/>
      <c r="J5" s="383"/>
      <c r="K5" s="383"/>
      <c r="L5" s="383"/>
      <c r="M5" s="23"/>
      <c r="N5" s="23"/>
      <c r="O5" s="21"/>
      <c r="P5" s="21"/>
    </row>
    <row r="6" spans="1:16" s="6" customFormat="1" x14ac:dyDescent="0.25">
      <c r="A6" s="4"/>
      <c r="B6" s="383" t="str">
        <f>Info!B6</f>
        <v>TÔLES FORTES</v>
      </c>
      <c r="C6" s="383"/>
      <c r="D6" s="383"/>
      <c r="E6" s="383"/>
      <c r="F6" s="383"/>
      <c r="G6" s="383"/>
      <c r="H6" s="383"/>
      <c r="I6" s="383"/>
      <c r="J6" s="383"/>
      <c r="K6" s="383"/>
      <c r="L6" s="383"/>
      <c r="M6" s="21"/>
      <c r="N6" s="21"/>
      <c r="O6" s="16"/>
      <c r="P6" s="16"/>
    </row>
    <row r="7" spans="1:16" s="6" customFormat="1" x14ac:dyDescent="0.25">
      <c r="A7" s="4"/>
      <c r="B7" s="159"/>
      <c r="C7" s="159"/>
      <c r="D7" s="159"/>
      <c r="E7" s="159"/>
      <c r="F7" s="159"/>
      <c r="G7" s="159"/>
      <c r="H7" s="159"/>
      <c r="I7" s="159"/>
      <c r="J7" s="159"/>
      <c r="K7" s="159"/>
      <c r="L7" s="159"/>
      <c r="M7" s="21"/>
      <c r="N7" s="21"/>
      <c r="O7" s="16"/>
      <c r="P7" s="16"/>
    </row>
    <row r="8" spans="1:16" s="6" customFormat="1" x14ac:dyDescent="0.25">
      <c r="A8" s="4"/>
      <c r="B8" s="538" t="str">
        <f>Pro!B8</f>
        <v>Les questions suivantes font référence aux marchandises comme définies dans la description du produit de l'onglet Intro.</v>
      </c>
      <c r="C8" s="538"/>
      <c r="D8" s="538"/>
      <c r="E8" s="538"/>
      <c r="F8" s="538"/>
      <c r="G8" s="538"/>
      <c r="H8" s="538"/>
      <c r="I8" s="538"/>
      <c r="J8" s="538"/>
      <c r="K8" s="538"/>
      <c r="L8" s="538"/>
      <c r="M8" s="21"/>
      <c r="N8" s="21"/>
      <c r="O8" s="22"/>
    </row>
    <row r="9" spans="1:16" s="6" customFormat="1" x14ac:dyDescent="0.25">
      <c r="A9" s="4"/>
      <c r="B9" s="538" t="str">
        <f>Pro!B9</f>
        <v>Des informations sur le produit et un glossaire de termes sont disponibles dans l'onglet Info.</v>
      </c>
      <c r="C9" s="538"/>
      <c r="D9" s="538"/>
      <c r="E9" s="538"/>
      <c r="F9" s="538"/>
      <c r="G9" s="538"/>
      <c r="H9" s="538"/>
      <c r="I9" s="538"/>
      <c r="J9" s="538"/>
      <c r="K9" s="538"/>
      <c r="L9" s="538"/>
      <c r="M9" s="21"/>
      <c r="N9" s="21"/>
      <c r="O9" s="16"/>
    </row>
    <row r="10" spans="1:16" s="6" customFormat="1" x14ac:dyDescent="0.25">
      <c r="A10" s="4"/>
      <c r="B10" s="538" t="str">
        <f>Pro!B10</f>
        <v>Utilisez l'onglet AddPro si vous avez besoin de plus d'espace.</v>
      </c>
      <c r="C10" s="538"/>
      <c r="D10" s="538"/>
      <c r="E10" s="538"/>
      <c r="F10" s="538"/>
      <c r="G10" s="538"/>
      <c r="H10" s="538"/>
      <c r="I10" s="538"/>
      <c r="J10" s="538"/>
      <c r="K10" s="538"/>
      <c r="L10" s="538"/>
      <c r="M10" s="21"/>
      <c r="N10" s="21"/>
      <c r="O10" s="16"/>
      <c r="P10" s="16"/>
    </row>
    <row r="11" spans="1:16" s="6" customFormat="1" x14ac:dyDescent="0.25">
      <c r="A11" s="4"/>
      <c r="B11" s="85"/>
      <c r="C11" s="85"/>
      <c r="D11" s="20"/>
      <c r="E11" s="20"/>
      <c r="F11" s="20"/>
      <c r="G11" s="20"/>
      <c r="H11" s="20"/>
      <c r="I11" s="20"/>
      <c r="J11" s="20"/>
      <c r="K11" s="20"/>
      <c r="L11" s="20"/>
      <c r="M11" s="21"/>
      <c r="N11" s="21"/>
      <c r="O11" s="16"/>
      <c r="P11" s="16"/>
    </row>
    <row r="12" spans="1:16" s="6" customFormat="1" x14ac:dyDescent="0.25">
      <c r="A12" s="4"/>
      <c r="B12" s="538" t="str">
        <f>Pro!B12</f>
        <v>Pour les questions de cet onglet, notez ce qui suit :</v>
      </c>
      <c r="C12" s="538"/>
      <c r="D12" s="538"/>
      <c r="E12" s="538"/>
      <c r="F12" s="538"/>
      <c r="G12" s="538"/>
      <c r="H12" s="538"/>
      <c r="I12" s="538"/>
      <c r="J12" s="538"/>
      <c r="K12" s="538"/>
      <c r="L12" s="538"/>
      <c r="M12" s="21"/>
      <c r="N12" s="21"/>
      <c r="O12" s="16"/>
      <c r="P12" s="16"/>
    </row>
    <row r="13" spans="1:16" s="6" customFormat="1" ht="14.1" customHeight="1" x14ac:dyDescent="0.25">
      <c r="A13" s="4"/>
      <c r="B13" s="577" t="str">
        <f>Pro!B13</f>
        <v xml:space="preserve">• Veuillez indiquer seulement les ventes effectuées à partir des importations de votre entreprise. Les ventes de marchandises achetées auprès de producteurs canadiens doivent être exclues. </v>
      </c>
      <c r="C13" s="577"/>
      <c r="D13" s="577"/>
      <c r="E13" s="577"/>
      <c r="F13" s="577"/>
      <c r="G13" s="577"/>
      <c r="H13" s="577"/>
      <c r="I13" s="577"/>
      <c r="J13" s="577"/>
      <c r="K13" s="577"/>
      <c r="L13" s="577"/>
      <c r="M13" s="21"/>
      <c r="N13" s="21"/>
      <c r="O13" s="16"/>
      <c r="P13" s="16"/>
    </row>
    <row r="14" spans="1:16" s="6" customFormat="1" x14ac:dyDescent="0.25">
      <c r="A14" s="4"/>
      <c r="B14" s="577"/>
      <c r="C14" s="577"/>
      <c r="D14" s="577"/>
      <c r="E14" s="577"/>
      <c r="F14" s="577"/>
      <c r="G14" s="577"/>
      <c r="H14" s="577"/>
      <c r="I14" s="577"/>
      <c r="J14" s="577"/>
      <c r="K14" s="577"/>
      <c r="L14" s="577"/>
      <c r="M14" s="21"/>
      <c r="N14" s="21"/>
      <c r="O14" s="16"/>
      <c r="P14" s="16"/>
    </row>
    <row r="15" spans="1:16" s="6" customFormat="1" x14ac:dyDescent="0.25">
      <c r="A15" s="4"/>
      <c r="B15" s="538" t="str">
        <f>Pro!B15</f>
        <v>• Déclarez toutes les ventes aux entreprises associées canadiennes et étrangères.</v>
      </c>
      <c r="C15" s="538"/>
      <c r="D15" s="538"/>
      <c r="E15" s="538"/>
      <c r="F15" s="538"/>
      <c r="G15" s="538"/>
      <c r="H15" s="538"/>
      <c r="I15" s="538"/>
      <c r="J15" s="538"/>
      <c r="K15" s="538"/>
      <c r="L15" s="538"/>
      <c r="M15" s="21"/>
      <c r="N15" s="21"/>
      <c r="O15" s="16"/>
      <c r="P15" s="16"/>
    </row>
    <row r="16" spans="1:16" s="6" customFormat="1" x14ac:dyDescent="0.25">
      <c r="A16" s="4"/>
      <c r="B16" s="538" t="str">
        <f>Pro!B16</f>
        <v>• Déclarez toutes les ventes à compter de la date de l’expédition au client ou à son entrepôt.</v>
      </c>
      <c r="C16" s="538"/>
      <c r="D16" s="538"/>
      <c r="E16" s="538"/>
      <c r="F16" s="538"/>
      <c r="G16" s="538"/>
      <c r="H16" s="538"/>
      <c r="I16" s="538"/>
      <c r="J16" s="538"/>
      <c r="K16" s="538"/>
      <c r="L16" s="538"/>
      <c r="M16" s="21"/>
      <c r="N16" s="21"/>
      <c r="O16" s="16"/>
      <c r="P16" s="16"/>
    </row>
    <row r="17" spans="1:16" s="6" customFormat="1" x14ac:dyDescent="0.25">
      <c r="A17" s="4"/>
      <c r="B17" s="538" t="str">
        <f>Pro!B17</f>
        <v>• Déclarez toutes les valeurs en dollars canadiens.</v>
      </c>
      <c r="C17" s="538"/>
      <c r="D17" s="538"/>
      <c r="E17" s="538"/>
      <c r="F17" s="538"/>
      <c r="G17" s="538"/>
      <c r="H17" s="538"/>
      <c r="I17" s="538"/>
      <c r="J17" s="538"/>
      <c r="K17" s="538"/>
      <c r="L17" s="538"/>
      <c r="M17" s="21"/>
      <c r="N17" s="21"/>
      <c r="O17" s="16"/>
      <c r="P17" s="16"/>
    </row>
    <row r="18" spans="1:16" s="6" customFormat="1" x14ac:dyDescent="0.25">
      <c r="A18" s="27"/>
      <c r="B18" s="538" t="str">
        <f>IF(Intro!$G$21="English",O18,P18)</f>
        <v>• Si votre entreprise est un utilisateur final ou un détaillant, elle n’a pas besoin de déclarer ses ventes d’importations ou ses stocks d’importations.</v>
      </c>
      <c r="C18" s="538"/>
      <c r="D18" s="538"/>
      <c r="E18" s="538"/>
      <c r="F18" s="538"/>
      <c r="G18" s="538"/>
      <c r="H18" s="538"/>
      <c r="I18" s="538"/>
      <c r="J18" s="538"/>
      <c r="K18" s="538"/>
      <c r="L18" s="538"/>
      <c r="M18" s="21"/>
      <c r="N18" s="21"/>
      <c r="O18" s="16" t="s">
        <v>246</v>
      </c>
      <c r="P18" s="16" t="s">
        <v>247</v>
      </c>
    </row>
    <row r="19" spans="1:16" s="6" customFormat="1" x14ac:dyDescent="0.25">
      <c r="A19" s="4"/>
      <c r="B19" s="15"/>
      <c r="C19" s="15"/>
      <c r="D19" s="3"/>
      <c r="E19" s="3"/>
      <c r="F19" s="3"/>
      <c r="G19" s="3"/>
      <c r="H19" s="3"/>
      <c r="I19" s="3"/>
      <c r="J19" s="3"/>
      <c r="K19" s="3"/>
      <c r="L19" s="3"/>
      <c r="O19" s="16"/>
      <c r="P19" s="16"/>
    </row>
    <row r="20" spans="1:16" x14ac:dyDescent="0.25">
      <c r="A20" s="7"/>
      <c r="B20" s="415" t="str">
        <f>IF(Intro!$G$21="English",O20,P20)</f>
        <v>IMPORTATIONS ET STOCKS</v>
      </c>
      <c r="C20" s="416"/>
      <c r="D20" s="416"/>
      <c r="E20" s="416"/>
      <c r="F20" s="416"/>
      <c r="G20" s="416"/>
      <c r="H20" s="416"/>
      <c r="I20" s="416"/>
      <c r="J20" s="416"/>
      <c r="K20" s="416"/>
      <c r="L20" s="417"/>
      <c r="M20" s="62"/>
      <c r="O20" s="62" t="s">
        <v>248</v>
      </c>
      <c r="P20" s="62" t="s">
        <v>249</v>
      </c>
    </row>
    <row r="21" spans="1:16" x14ac:dyDescent="0.25">
      <c r="A21" s="7"/>
      <c r="B21" s="534" t="s">
        <v>12</v>
      </c>
      <c r="C21" s="535"/>
      <c r="D21" s="535"/>
      <c r="E21" s="535"/>
      <c r="F21" s="535"/>
      <c r="G21" s="535"/>
      <c r="H21" s="535"/>
      <c r="I21" s="535"/>
      <c r="J21" s="535"/>
      <c r="K21" s="535"/>
      <c r="L21" s="536"/>
      <c r="M21" s="62"/>
    </row>
    <row r="22" spans="1:16" x14ac:dyDescent="0.25">
      <c r="A22" s="7"/>
      <c r="B22" s="17"/>
      <c r="C22" s="28"/>
      <c r="D22" s="29"/>
      <c r="E22" s="29"/>
      <c r="F22" s="29"/>
      <c r="G22" s="29"/>
      <c r="H22" s="29"/>
      <c r="I22" s="29"/>
      <c r="J22" s="29"/>
      <c r="K22" s="29"/>
      <c r="L22" s="18"/>
      <c r="M22" s="62"/>
    </row>
    <row r="23" spans="1:16" ht="15.75" customHeight="1" x14ac:dyDescent="0.25">
      <c r="A23" s="7"/>
      <c r="B23" s="421" t="str">
        <f>IF(Intro!$G$21="English",O23,P23)</f>
        <v xml:space="preserve">Indiquez les importations et les ventes de marchandises de votre entreprise originaires de : </v>
      </c>
      <c r="C23" s="422"/>
      <c r="D23" s="422"/>
      <c r="E23" s="422"/>
      <c r="F23" s="422"/>
      <c r="G23" s="441" t="str">
        <f>IF(Intro!$G$21="English",Variables!B30,Variables!C30)</f>
        <v xml:space="preserve"> Taipei chinois</v>
      </c>
      <c r="H23" s="442"/>
      <c r="I23" s="442"/>
      <c r="J23" s="442"/>
      <c r="K23" s="443"/>
      <c r="L23" s="18"/>
      <c r="M23" s="62"/>
      <c r="O23" s="62" t="s">
        <v>447</v>
      </c>
      <c r="P23" s="62" t="s">
        <v>448</v>
      </c>
    </row>
    <row r="24" spans="1:16" ht="15.75" customHeight="1" x14ac:dyDescent="0.25">
      <c r="A24" s="7"/>
      <c r="B24" s="421"/>
      <c r="C24" s="422"/>
      <c r="D24" s="422"/>
      <c r="E24" s="422"/>
      <c r="F24" s="422"/>
      <c r="G24" s="444"/>
      <c r="H24" s="445"/>
      <c r="I24" s="445"/>
      <c r="J24" s="445"/>
      <c r="K24" s="446"/>
      <c r="L24" s="18"/>
      <c r="M24" s="62"/>
    </row>
    <row r="25" spans="1:16" x14ac:dyDescent="0.25">
      <c r="A25" s="7"/>
      <c r="B25" s="167"/>
      <c r="C25" s="168"/>
      <c r="D25" s="169"/>
      <c r="E25" s="169"/>
      <c r="F25" s="169"/>
      <c r="G25" s="169"/>
      <c r="H25" s="169"/>
      <c r="I25" s="169"/>
      <c r="J25" s="169"/>
      <c r="K25" s="169"/>
      <c r="L25" s="18"/>
      <c r="M25" s="62"/>
    </row>
    <row r="26" spans="1:16" x14ac:dyDescent="0.25">
      <c r="A26" s="7"/>
      <c r="B26" s="170"/>
      <c r="C26" s="168"/>
      <c r="D26" s="169"/>
      <c r="E26" s="169"/>
      <c r="F26" s="169"/>
      <c r="G26" s="169"/>
      <c r="H26" s="169"/>
      <c r="I26" s="169"/>
      <c r="J26" s="169"/>
      <c r="K26" s="169"/>
      <c r="L26" s="18"/>
      <c r="M26" s="62"/>
      <c r="O26" s="19"/>
    </row>
    <row r="27" spans="1:16" x14ac:dyDescent="0.25">
      <c r="A27" s="7"/>
      <c r="B27" s="78"/>
      <c r="E27" s="28"/>
      <c r="F27" s="62"/>
      <c r="G27" s="602">
        <f>Variables!$B$6</f>
        <v>2023</v>
      </c>
      <c r="H27" s="602">
        <f>G27+1</f>
        <v>2024</v>
      </c>
      <c r="I27" s="602">
        <f>H27+1</f>
        <v>2025</v>
      </c>
      <c r="J27" s="602" t="str">
        <f>IF(Intro!$G$21="English",Variables!B9,Variables!C9)</f>
        <v>janv-mars 2025</v>
      </c>
      <c r="K27" s="602" t="str">
        <f>IF(Intro!$G$21="English",Variables!B10,Variables!C10)</f>
        <v>janv-mars 2026</v>
      </c>
      <c r="L27" s="88"/>
      <c r="M27" s="62"/>
      <c r="O27" s="19"/>
    </row>
    <row r="28" spans="1:16" x14ac:dyDescent="0.25">
      <c r="A28" s="7"/>
      <c r="B28" s="78"/>
      <c r="E28" s="28"/>
      <c r="F28" s="62"/>
      <c r="G28" s="603"/>
      <c r="H28" s="604"/>
      <c r="I28" s="604"/>
      <c r="J28" s="604"/>
      <c r="K28" s="604"/>
      <c r="L28" s="88"/>
      <c r="M28" s="62"/>
      <c r="O28" s="25"/>
      <c r="P28" s="10"/>
    </row>
    <row r="29" spans="1:16" ht="14.25" customHeight="1" x14ac:dyDescent="0.25">
      <c r="A29" s="7"/>
      <c r="B29" s="600" t="str">
        <f>IF(Intro!$G$21="English",O29,P29)</f>
        <v>TÔLES EN FEUILLES</v>
      </c>
      <c r="C29" s="601"/>
      <c r="D29" s="601"/>
      <c r="E29" s="601"/>
      <c r="F29" s="601"/>
      <c r="G29" s="601"/>
      <c r="H29" s="601"/>
      <c r="I29" s="601"/>
      <c r="J29" s="601"/>
      <c r="K29" s="601"/>
      <c r="L29" s="88"/>
      <c r="M29" s="62"/>
      <c r="O29" s="205" t="s">
        <v>390</v>
      </c>
      <c r="P29" s="205" t="s">
        <v>391</v>
      </c>
    </row>
    <row r="30" spans="1:16" ht="14.25" customHeight="1" x14ac:dyDescent="0.25">
      <c r="A30" s="7"/>
      <c r="B30" s="591" t="str">
        <f>IF(Intro!$G$21="English",O30,P30)</f>
        <v>Importations au Canada</v>
      </c>
      <c r="C30" s="592"/>
      <c r="D30" s="592"/>
      <c r="E30" s="592"/>
      <c r="F30" s="592"/>
      <c r="G30" s="592"/>
      <c r="H30" s="592"/>
      <c r="I30" s="592"/>
      <c r="J30" s="592"/>
      <c r="K30" s="592"/>
      <c r="L30" s="88"/>
      <c r="M30" s="62"/>
      <c r="O30" s="25" t="s">
        <v>171</v>
      </c>
      <c r="P30" s="211" t="s">
        <v>195</v>
      </c>
    </row>
    <row r="31" spans="1:16" x14ac:dyDescent="0.25">
      <c r="A31" s="7"/>
      <c r="B31" s="593" t="str">
        <f>IF(Intro!$G$21="English",O31,P31)</f>
        <v>Marchandises de premier choix</v>
      </c>
      <c r="C31" s="475"/>
      <c r="D31" s="586" t="str">
        <f>IF(Intro!$G$21="English",Variables!B23,Variables!C23)</f>
        <v>tonnes</v>
      </c>
      <c r="E31" s="586"/>
      <c r="F31" s="586"/>
      <c r="G31" s="153"/>
      <c r="H31" s="153"/>
      <c r="I31" s="153"/>
      <c r="J31" s="153"/>
      <c r="K31" s="153"/>
      <c r="L31" s="88"/>
      <c r="M31" s="62"/>
      <c r="O31" s="228" t="s">
        <v>413</v>
      </c>
      <c r="P31" s="211" t="s">
        <v>414</v>
      </c>
    </row>
    <row r="32" spans="1:16" x14ac:dyDescent="0.25">
      <c r="A32" s="7"/>
      <c r="B32" s="593"/>
      <c r="C32" s="475"/>
      <c r="D32" s="586" t="str">
        <f>IF(Intro!$G$21="English",O32,P32)</f>
        <v>valeur d'achat nette rendue (CAD)</v>
      </c>
      <c r="E32" s="586"/>
      <c r="F32" s="586"/>
      <c r="G32" s="153"/>
      <c r="H32" s="153"/>
      <c r="I32" s="153"/>
      <c r="J32" s="153"/>
      <c r="K32" s="153"/>
      <c r="L32" s="88"/>
      <c r="M32" s="62"/>
      <c r="O32" s="86" t="s">
        <v>256</v>
      </c>
      <c r="P32" s="62" t="s">
        <v>257</v>
      </c>
    </row>
    <row r="33" spans="1:16" x14ac:dyDescent="0.25">
      <c r="A33" s="7"/>
      <c r="B33" s="593"/>
      <c r="C33" s="475"/>
      <c r="D33" s="586" t="str">
        <f>IF(Intro!$G$21="English","$ / "&amp;Variables!B24,"$ / "&amp;Variables!C24)</f>
        <v>$ / tonne</v>
      </c>
      <c r="E33" s="586"/>
      <c r="F33" s="586"/>
      <c r="G33" s="102" t="str">
        <f>IF(G31=0,"-",G32/G31)</f>
        <v>-</v>
      </c>
      <c r="H33" s="102" t="str">
        <f>IF(H31=0,"-",H32/H31)</f>
        <v>-</v>
      </c>
      <c r="I33" s="102" t="str">
        <f>IF(I31=0,"-",I32/I31)</f>
        <v>-</v>
      </c>
      <c r="J33" s="102" t="str">
        <f>IF(J31=0,"-",J32/J31)</f>
        <v>-</v>
      </c>
      <c r="K33" s="102" t="str">
        <f>IF(K31=0,"-",K32/K31)</f>
        <v>-</v>
      </c>
      <c r="L33" s="88"/>
      <c r="M33" s="62"/>
    </row>
    <row r="34" spans="1:16" x14ac:dyDescent="0.25">
      <c r="A34" s="7"/>
      <c r="B34" s="593" t="str">
        <f>IF(Intro!$G$21="English",O34,P34)</f>
        <v>Marchandises de second choix</v>
      </c>
      <c r="C34" s="475"/>
      <c r="D34" s="586" t="str">
        <f>IF(Intro!$G$21="English",Variables!B23,Variables!C23)</f>
        <v>tonnes</v>
      </c>
      <c r="E34" s="586"/>
      <c r="F34" s="586"/>
      <c r="G34" s="153"/>
      <c r="H34" s="153"/>
      <c r="I34" s="153"/>
      <c r="J34" s="153"/>
      <c r="K34" s="153"/>
      <c r="L34" s="88"/>
      <c r="M34" s="62"/>
      <c r="O34" s="228" t="s">
        <v>394</v>
      </c>
      <c r="P34" s="211" t="s">
        <v>427</v>
      </c>
    </row>
    <row r="35" spans="1:16" x14ac:dyDescent="0.25">
      <c r="A35" s="7"/>
      <c r="B35" s="593"/>
      <c r="C35" s="475"/>
      <c r="D35" s="586" t="str">
        <f>IF(Intro!$G$21="English",O35,P35)</f>
        <v>valeur d'achat nette rendue (CAD)</v>
      </c>
      <c r="E35" s="586"/>
      <c r="F35" s="586"/>
      <c r="G35" s="153"/>
      <c r="H35" s="153"/>
      <c r="I35" s="153"/>
      <c r="J35" s="153"/>
      <c r="K35" s="153"/>
      <c r="L35" s="88"/>
      <c r="M35" s="62"/>
      <c r="O35" s="86" t="s">
        <v>256</v>
      </c>
      <c r="P35" s="62" t="s">
        <v>257</v>
      </c>
    </row>
    <row r="36" spans="1:16" x14ac:dyDescent="0.25">
      <c r="A36" s="7"/>
      <c r="B36" s="594"/>
      <c r="C36" s="595"/>
      <c r="D36" s="596" t="str">
        <f>IF(Intro!$G$21="English","$ / "&amp;Variables!B24,"$ / "&amp;Variables!C24)</f>
        <v>$ / tonne</v>
      </c>
      <c r="E36" s="596"/>
      <c r="F36" s="596"/>
      <c r="G36" s="227" t="str">
        <f>IF(G34=0,"-",G35/G34)</f>
        <v>-</v>
      </c>
      <c r="H36" s="227" t="str">
        <f>IF(H34=0,"-",H35/H34)</f>
        <v>-</v>
      </c>
      <c r="I36" s="227" t="str">
        <f>IF(I34=0,"-",I35/I34)</f>
        <v>-</v>
      </c>
      <c r="J36" s="227" t="str">
        <f>IF(J34=0,"-",J35/J34)</f>
        <v>-</v>
      </c>
      <c r="K36" s="227" t="str">
        <f>IF(K34=0,"-",K35/K34)</f>
        <v>-</v>
      </c>
      <c r="L36" s="88"/>
      <c r="M36" s="62"/>
    </row>
    <row r="37" spans="1:16" x14ac:dyDescent="0.25">
      <c r="A37" s="7"/>
      <c r="B37" s="597" t="str">
        <f>IF(Intro!$G$21="English",O37,P37)</f>
        <v>Total d'importations</v>
      </c>
      <c r="C37" s="598"/>
      <c r="D37" s="599" t="str">
        <f>IF(Intro!$G$21="English",Variables!B23,Variables!C23)</f>
        <v>tonnes</v>
      </c>
      <c r="E37" s="599"/>
      <c r="F37" s="599"/>
      <c r="G37" s="155">
        <f>G31+G34</f>
        <v>0</v>
      </c>
      <c r="H37" s="155">
        <f t="shared" ref="H37:K37" si="0">H31+H34</f>
        <v>0</v>
      </c>
      <c r="I37" s="155">
        <f t="shared" si="0"/>
        <v>0</v>
      </c>
      <c r="J37" s="155">
        <f t="shared" si="0"/>
        <v>0</v>
      </c>
      <c r="K37" s="155">
        <f t="shared" si="0"/>
        <v>0</v>
      </c>
      <c r="L37" s="88"/>
      <c r="M37" s="62"/>
      <c r="O37" s="72" t="s">
        <v>415</v>
      </c>
      <c r="P37" s="72" t="s">
        <v>416</v>
      </c>
    </row>
    <row r="38" spans="1:16" x14ac:dyDescent="0.25">
      <c r="A38" s="7"/>
      <c r="B38" s="593"/>
      <c r="C38" s="475"/>
      <c r="D38" s="586" t="str">
        <f>IF(Intro!$G$21="English",O38,P38)</f>
        <v>valeur d'achat nette rendue (CAD)</v>
      </c>
      <c r="E38" s="586"/>
      <c r="F38" s="586"/>
      <c r="G38" s="156">
        <f>G32+G35</f>
        <v>0</v>
      </c>
      <c r="H38" s="156">
        <f t="shared" ref="H38:K38" si="1">H32+H35</f>
        <v>0</v>
      </c>
      <c r="I38" s="156">
        <f t="shared" si="1"/>
        <v>0</v>
      </c>
      <c r="J38" s="156">
        <f t="shared" si="1"/>
        <v>0</v>
      </c>
      <c r="K38" s="156">
        <f t="shared" si="1"/>
        <v>0</v>
      </c>
      <c r="L38" s="88"/>
      <c r="M38" s="62"/>
      <c r="O38" s="86" t="s">
        <v>256</v>
      </c>
      <c r="P38" s="62" t="s">
        <v>257</v>
      </c>
    </row>
    <row r="39" spans="1:16" x14ac:dyDescent="0.25">
      <c r="A39" s="7"/>
      <c r="B39" s="593"/>
      <c r="C39" s="475"/>
      <c r="D39" s="586" t="str">
        <f>IF(Intro!$G$21="English","$ / "&amp;Variables!B24,"$ / "&amp;Variables!C24)</f>
        <v>$ / tonne</v>
      </c>
      <c r="E39" s="586"/>
      <c r="F39" s="586"/>
      <c r="G39" s="102" t="str">
        <f>IF(G37=0,"-",G38/G37)</f>
        <v>-</v>
      </c>
      <c r="H39" s="102" t="str">
        <f>IF(H37=0,"-",H38/H37)</f>
        <v>-</v>
      </c>
      <c r="I39" s="102" t="str">
        <f>IF(I37=0,"-",I38/I37)</f>
        <v>-</v>
      </c>
      <c r="J39" s="102" t="str">
        <f>IF(J37=0,"-",J38/J37)</f>
        <v>-</v>
      </c>
      <c r="K39" s="102" t="str">
        <f>IF(K37=0,"-",K38/K37)</f>
        <v>-</v>
      </c>
      <c r="L39" s="88"/>
      <c r="M39" s="62"/>
    </row>
    <row r="40" spans="1:16" x14ac:dyDescent="0.25">
      <c r="A40" s="7"/>
      <c r="B40" s="591" t="str">
        <f>IF(Intro!$G$21="English",O40,P40)</f>
        <v>Ventes des importations au Canada</v>
      </c>
      <c r="C40" s="592"/>
      <c r="D40" s="592"/>
      <c r="E40" s="592"/>
      <c r="F40" s="592"/>
      <c r="G40" s="592"/>
      <c r="H40" s="592"/>
      <c r="I40" s="592"/>
      <c r="J40" s="592"/>
      <c r="K40" s="592"/>
      <c r="L40" s="88"/>
      <c r="M40" s="62"/>
      <c r="O40" s="228" t="s">
        <v>392</v>
      </c>
      <c r="P40" s="211" t="s">
        <v>393</v>
      </c>
    </row>
    <row r="41" spans="1:16" x14ac:dyDescent="0.25">
      <c r="A41" s="7"/>
      <c r="B41" s="579" t="str">
        <f>IF(Intro!$G$21="English",O41,P41)</f>
        <v>Marchandises de premier choix</v>
      </c>
      <c r="C41" s="580"/>
      <c r="D41" s="580"/>
      <c r="E41" s="580"/>
      <c r="F41" s="580"/>
      <c r="G41" s="580"/>
      <c r="H41" s="580"/>
      <c r="I41" s="580"/>
      <c r="J41" s="580"/>
      <c r="K41" s="580"/>
      <c r="L41" s="88"/>
      <c r="M41" s="62"/>
      <c r="O41" s="228" t="s">
        <v>413</v>
      </c>
      <c r="P41" s="211" t="s">
        <v>414</v>
      </c>
    </row>
    <row r="42" spans="1:16" x14ac:dyDescent="0.25">
      <c r="A42" s="7"/>
      <c r="B42" s="513" t="str">
        <f>IF(Intro!$G$21="English",O43,P43)</f>
        <v>Ventes aux distributeurs - centres de service au Canada</v>
      </c>
      <c r="C42" s="483"/>
      <c r="D42" s="586" t="str">
        <f>D31</f>
        <v>tonnes</v>
      </c>
      <c r="E42" s="586"/>
      <c r="F42" s="586"/>
      <c r="G42" s="153"/>
      <c r="H42" s="153"/>
      <c r="I42" s="153"/>
      <c r="J42" s="153"/>
      <c r="K42" s="153"/>
      <c r="L42" s="88"/>
      <c r="M42" s="62"/>
    </row>
    <row r="43" spans="1:16" ht="14.25" customHeight="1" x14ac:dyDescent="0.25">
      <c r="A43" s="7"/>
      <c r="B43" s="513"/>
      <c r="C43" s="483"/>
      <c r="D43" s="586" t="str">
        <f>IF(Intro!$G$21="English",O44,P44)</f>
        <v>valeur de vente nette rendue (CAD)</v>
      </c>
      <c r="E43" s="586"/>
      <c r="F43" s="586"/>
      <c r="G43" s="153"/>
      <c r="H43" s="153"/>
      <c r="I43" s="153"/>
      <c r="J43" s="153"/>
      <c r="K43" s="153"/>
      <c r="L43" s="88"/>
      <c r="M43" s="62"/>
      <c r="O43" s="49" t="str">
        <f>"Sales to "&amp;Variables!$B$26&amp;" in Canada"</f>
        <v>Sales to distributors - service centres in Canada</v>
      </c>
      <c r="P43" s="49" t="str">
        <f>"Ventes aux "&amp;Variables!$C$26&amp;" au Canada"</f>
        <v>Ventes aux distributeurs - centres de service au Canada</v>
      </c>
    </row>
    <row r="44" spans="1:16" ht="15" thickBot="1" x14ac:dyDescent="0.3">
      <c r="A44" s="7"/>
      <c r="B44" s="584"/>
      <c r="C44" s="585"/>
      <c r="D44" s="587" t="str">
        <f>D33</f>
        <v>$ / tonne</v>
      </c>
      <c r="E44" s="587"/>
      <c r="F44" s="587"/>
      <c r="G44" s="103" t="str">
        <f>IF(G42=0,"-",G43/G42)</f>
        <v>-</v>
      </c>
      <c r="H44" s="103" t="str">
        <f>IF(H42=0,"-",H43/H42)</f>
        <v>-</v>
      </c>
      <c r="I44" s="103" t="str">
        <f>IF(I42=0,"-",I43/I42)</f>
        <v>-</v>
      </c>
      <c r="J44" s="103" t="str">
        <f>IF(J42=0,"-",J43/J42)</f>
        <v>-</v>
      </c>
      <c r="K44" s="103" t="str">
        <f>IF(K42=0,"-",K43/K42)</f>
        <v>-</v>
      </c>
      <c r="L44" s="88"/>
      <c r="M44" s="62"/>
      <c r="O44" s="86" t="s">
        <v>320</v>
      </c>
      <c r="P44" s="62" t="s">
        <v>299</v>
      </c>
    </row>
    <row r="45" spans="1:16" x14ac:dyDescent="0.25">
      <c r="A45" s="7"/>
      <c r="B45" s="588" t="str">
        <f>IF(Intro!$G$21="English",O45,P45)</f>
        <v>Ventes aux utilisateurs finals au Canada</v>
      </c>
      <c r="C45" s="589"/>
      <c r="D45" s="590" t="str">
        <f>D31</f>
        <v>tonnes</v>
      </c>
      <c r="E45" s="590"/>
      <c r="F45" s="590"/>
      <c r="G45" s="154"/>
      <c r="H45" s="154"/>
      <c r="I45" s="154"/>
      <c r="J45" s="154"/>
      <c r="K45" s="154"/>
      <c r="L45" s="88"/>
      <c r="M45" s="62"/>
      <c r="O45" s="49" t="str">
        <f>"Sales to "&amp;Variables!$B$27&amp;" in Canada"</f>
        <v>Sales to end users in Canada</v>
      </c>
      <c r="P45" s="49" t="str">
        <f>"Ventes aux "&amp;Variables!$C$27&amp;" au Canada"</f>
        <v>Ventes aux utilisateurs finals au Canada</v>
      </c>
    </row>
    <row r="46" spans="1:16" x14ac:dyDescent="0.25">
      <c r="A46" s="7"/>
      <c r="B46" s="513"/>
      <c r="C46" s="483"/>
      <c r="D46" s="586" t="str">
        <f>D43</f>
        <v>valeur de vente nette rendue (CAD)</v>
      </c>
      <c r="E46" s="586"/>
      <c r="F46" s="586"/>
      <c r="G46" s="153"/>
      <c r="H46" s="153"/>
      <c r="I46" s="153"/>
      <c r="J46" s="153"/>
      <c r="K46" s="153"/>
      <c r="L46" s="88"/>
      <c r="M46" s="62"/>
      <c r="O46" s="49"/>
      <c r="P46" s="49"/>
    </row>
    <row r="47" spans="1:16" ht="15" thickBot="1" x14ac:dyDescent="0.3">
      <c r="A47" s="7"/>
      <c r="B47" s="584"/>
      <c r="C47" s="585"/>
      <c r="D47" s="587" t="str">
        <f>D33</f>
        <v>$ / tonne</v>
      </c>
      <c r="E47" s="587"/>
      <c r="F47" s="587"/>
      <c r="G47" s="103" t="str">
        <f>IF(G45=0,"-",G46/G45)</f>
        <v>-</v>
      </c>
      <c r="H47" s="103" t="str">
        <f>IF(H45=0,"-",H46/H45)</f>
        <v>-</v>
      </c>
      <c r="I47" s="103" t="str">
        <f>IF(I45=0,"-",I46/I45)</f>
        <v>-</v>
      </c>
      <c r="J47" s="103" t="str">
        <f>IF(J45=0,"-",J46/J45)</f>
        <v>-</v>
      </c>
      <c r="K47" s="103" t="str">
        <f>IF(K45=0,"-",K46/K45)</f>
        <v>-</v>
      </c>
      <c r="L47" s="88"/>
      <c r="M47" s="62"/>
      <c r="O47" s="45"/>
      <c r="P47" s="49"/>
    </row>
    <row r="48" spans="1:16" x14ac:dyDescent="0.25">
      <c r="A48" s="7"/>
      <c r="B48" s="579" t="str">
        <f>IF(Intro!$G$21="English",O48,P48)</f>
        <v>Marchandises de second choix</v>
      </c>
      <c r="C48" s="580"/>
      <c r="D48" s="580"/>
      <c r="E48" s="580"/>
      <c r="F48" s="580"/>
      <c r="G48" s="580"/>
      <c r="H48" s="580"/>
      <c r="I48" s="580"/>
      <c r="J48" s="580"/>
      <c r="K48" s="580"/>
      <c r="L48" s="88"/>
      <c r="M48" s="62"/>
      <c r="O48" s="228" t="s">
        <v>394</v>
      </c>
      <c r="P48" s="211" t="s">
        <v>427</v>
      </c>
    </row>
    <row r="49" spans="1:16" x14ac:dyDescent="0.25">
      <c r="A49" s="7"/>
      <c r="B49" s="513" t="str">
        <f>IF(Intro!$G$21="English",O49,P49)</f>
        <v>Ventes aux distributeurs - centres de service au Canada</v>
      </c>
      <c r="C49" s="483"/>
      <c r="D49" s="586" t="str">
        <f>D42</f>
        <v>tonnes</v>
      </c>
      <c r="E49" s="586"/>
      <c r="F49" s="586"/>
      <c r="G49" s="153"/>
      <c r="H49" s="153"/>
      <c r="I49" s="153"/>
      <c r="J49" s="153"/>
      <c r="K49" s="153"/>
      <c r="L49" s="88"/>
      <c r="M49" s="62"/>
      <c r="O49" s="49" t="str">
        <f>"Sales to "&amp;Variables!$B$26&amp;" in Canada"</f>
        <v>Sales to distributors - service centres in Canada</v>
      </c>
      <c r="P49" s="49" t="str">
        <f>"Ventes aux "&amp;Variables!$C$26&amp;" au Canada"</f>
        <v>Ventes aux distributeurs - centres de service au Canada</v>
      </c>
    </row>
    <row r="50" spans="1:16" x14ac:dyDescent="0.25">
      <c r="A50" s="7"/>
      <c r="B50" s="513"/>
      <c r="C50" s="483"/>
      <c r="D50" s="586" t="str">
        <f>IF(Intro!$G$21="English",O50,P50)</f>
        <v>valeur de vente nette rendue (CAD)</v>
      </c>
      <c r="E50" s="586"/>
      <c r="F50" s="586"/>
      <c r="G50" s="153"/>
      <c r="H50" s="153"/>
      <c r="I50" s="153"/>
      <c r="J50" s="153"/>
      <c r="K50" s="153"/>
      <c r="L50" s="88"/>
      <c r="M50" s="62"/>
      <c r="O50" s="86" t="s">
        <v>320</v>
      </c>
      <c r="P50" s="62" t="s">
        <v>299</v>
      </c>
    </row>
    <row r="51" spans="1:16" ht="15" thickBot="1" x14ac:dyDescent="0.3">
      <c r="A51" s="7"/>
      <c r="B51" s="584"/>
      <c r="C51" s="585"/>
      <c r="D51" s="587" t="str">
        <f>D47</f>
        <v>$ / tonne</v>
      </c>
      <c r="E51" s="587"/>
      <c r="F51" s="587"/>
      <c r="G51" s="103" t="str">
        <f>IF(G49=0,"-",G50/G49)</f>
        <v>-</v>
      </c>
      <c r="H51" s="103" t="str">
        <f>IF(H49=0,"-",H50/H49)</f>
        <v>-</v>
      </c>
      <c r="I51" s="103" t="str">
        <f>IF(I49=0,"-",I50/I49)</f>
        <v>-</v>
      </c>
      <c r="J51" s="103" t="str">
        <f>IF(J49=0,"-",J50/J49)</f>
        <v>-</v>
      </c>
      <c r="K51" s="103" t="str">
        <f>IF(K49=0,"-",K50/K49)</f>
        <v>-</v>
      </c>
      <c r="L51" s="88"/>
      <c r="M51" s="62"/>
      <c r="O51" s="45"/>
      <c r="P51" s="49"/>
    </row>
    <row r="52" spans="1:16" x14ac:dyDescent="0.25">
      <c r="A52" s="7"/>
      <c r="B52" s="588" t="str">
        <f>IF(Intro!$G$21="English",O52,P52)</f>
        <v>Ventes aux utilisateurs finals au Canada</v>
      </c>
      <c r="C52" s="589"/>
      <c r="D52" s="590" t="str">
        <f>D49</f>
        <v>tonnes</v>
      </c>
      <c r="E52" s="590"/>
      <c r="F52" s="590"/>
      <c r="G52" s="154"/>
      <c r="H52" s="154"/>
      <c r="I52" s="154"/>
      <c r="J52" s="154"/>
      <c r="K52" s="154"/>
      <c r="L52" s="88"/>
      <c r="M52" s="62"/>
      <c r="O52" s="49" t="str">
        <f>"Sales to "&amp;Variables!$B$27&amp;" in Canada"</f>
        <v>Sales to end users in Canada</v>
      </c>
      <c r="P52" s="49" t="str">
        <f>"Ventes aux "&amp;Variables!$C$27&amp;" au Canada"</f>
        <v>Ventes aux utilisateurs finals au Canada</v>
      </c>
    </row>
    <row r="53" spans="1:16" x14ac:dyDescent="0.25">
      <c r="A53" s="7"/>
      <c r="B53" s="513"/>
      <c r="C53" s="483"/>
      <c r="D53" s="586" t="str">
        <f>D50</f>
        <v>valeur de vente nette rendue (CAD)</v>
      </c>
      <c r="E53" s="586"/>
      <c r="F53" s="586"/>
      <c r="G53" s="153"/>
      <c r="H53" s="153"/>
      <c r="I53" s="153"/>
      <c r="J53" s="153"/>
      <c r="K53" s="153"/>
      <c r="L53" s="88"/>
      <c r="M53" s="62"/>
      <c r="O53" s="45"/>
      <c r="P53" s="49"/>
    </row>
    <row r="54" spans="1:16" ht="15" thickBot="1" x14ac:dyDescent="0.3">
      <c r="A54" s="7"/>
      <c r="B54" s="584"/>
      <c r="C54" s="585"/>
      <c r="D54" s="587" t="str">
        <f>D47</f>
        <v>$ / tonne</v>
      </c>
      <c r="E54" s="587"/>
      <c r="F54" s="587"/>
      <c r="G54" s="103" t="str">
        <f>IF(G52=0,"-",G53/G52)</f>
        <v>-</v>
      </c>
      <c r="H54" s="103" t="str">
        <f>IF(H52=0,"-",H53/H52)</f>
        <v>-</v>
      </c>
      <c r="I54" s="103" t="str">
        <f>IF(I52=0,"-",I53/I52)</f>
        <v>-</v>
      </c>
      <c r="J54" s="103" t="str">
        <f>IF(J52=0,"-",J53/J52)</f>
        <v>-</v>
      </c>
      <c r="K54" s="103" t="str">
        <f>IF(K52=0,"-",K53/K52)</f>
        <v>-</v>
      </c>
      <c r="L54" s="88"/>
      <c r="M54" s="62"/>
      <c r="O54" s="45"/>
      <c r="P54" s="49"/>
    </row>
    <row r="55" spans="1:16" x14ac:dyDescent="0.25">
      <c r="A55" s="7"/>
      <c r="B55" s="579" t="str">
        <f>IF(Intro!$G$21="English",O55,P55)</f>
        <v>Ventes totales des importations des tôles en feuilles au Canada</v>
      </c>
      <c r="C55" s="580"/>
      <c r="D55" s="580"/>
      <c r="E55" s="580"/>
      <c r="F55" s="580"/>
      <c r="G55" s="580"/>
      <c r="H55" s="580"/>
      <c r="I55" s="580"/>
      <c r="J55" s="580"/>
      <c r="K55" s="580"/>
      <c r="L55" s="88"/>
      <c r="M55" s="62"/>
      <c r="O55" s="228" t="s">
        <v>395</v>
      </c>
      <c r="P55" s="211" t="s">
        <v>396</v>
      </c>
    </row>
    <row r="56" spans="1:16" x14ac:dyDescent="0.25">
      <c r="A56" s="7"/>
      <c r="B56" s="479" t="str">
        <f>IF(Intro!$G$21="English",O56,P56)</f>
        <v>Ventes totales d'importations au Canada</v>
      </c>
      <c r="C56" s="480"/>
      <c r="D56" s="581" t="str">
        <f>D31</f>
        <v>tonnes</v>
      </c>
      <c r="E56" s="581"/>
      <c r="F56" s="581"/>
      <c r="G56" s="155">
        <f>G42+G45+G49+G52</f>
        <v>0</v>
      </c>
      <c r="H56" s="155">
        <f t="shared" ref="H56:K56" si="2">H42+H45+H49+H52</f>
        <v>0</v>
      </c>
      <c r="I56" s="155">
        <f t="shared" si="2"/>
        <v>0</v>
      </c>
      <c r="J56" s="155">
        <f t="shared" si="2"/>
        <v>0</v>
      </c>
      <c r="K56" s="155">
        <f t="shared" si="2"/>
        <v>0</v>
      </c>
      <c r="L56" s="120"/>
      <c r="M56" s="62"/>
      <c r="O56" s="72" t="s">
        <v>267</v>
      </c>
      <c r="P56" s="72" t="s">
        <v>268</v>
      </c>
    </row>
    <row r="57" spans="1:16" x14ac:dyDescent="0.25">
      <c r="A57" s="7"/>
      <c r="B57" s="471"/>
      <c r="C57" s="472"/>
      <c r="D57" s="582" t="str">
        <f>D46</f>
        <v>valeur de vente nette rendue (CAD)</v>
      </c>
      <c r="E57" s="582"/>
      <c r="F57" s="582"/>
      <c r="G57" s="156">
        <f>G43+G46+G50+G53</f>
        <v>0</v>
      </c>
      <c r="H57" s="156">
        <f t="shared" ref="H57:K57" si="3">H43+H46+H50+H53</f>
        <v>0</v>
      </c>
      <c r="I57" s="156">
        <f t="shared" si="3"/>
        <v>0</v>
      </c>
      <c r="J57" s="156">
        <f t="shared" si="3"/>
        <v>0</v>
      </c>
      <c r="K57" s="156">
        <f t="shared" si="3"/>
        <v>0</v>
      </c>
      <c r="L57" s="120"/>
      <c r="M57" s="62"/>
    </row>
    <row r="58" spans="1:16" x14ac:dyDescent="0.25">
      <c r="A58" s="7"/>
      <c r="B58" s="471"/>
      <c r="C58" s="472"/>
      <c r="D58" s="583" t="str">
        <f>D33</f>
        <v>$ / tonne</v>
      </c>
      <c r="E58" s="583"/>
      <c r="F58" s="583"/>
      <c r="G58" s="102" t="str">
        <f>IF(G56=0,"-",G57/G56)</f>
        <v>-</v>
      </c>
      <c r="H58" s="102" t="str">
        <f t="shared" ref="H58:K58" si="4">IF(H56=0,"-",H57/H56)</f>
        <v>-</v>
      </c>
      <c r="I58" s="102" t="str">
        <f t="shared" si="4"/>
        <v>-</v>
      </c>
      <c r="J58" s="102" t="str">
        <f t="shared" si="4"/>
        <v>-</v>
      </c>
      <c r="K58" s="102" t="str">
        <f t="shared" si="4"/>
        <v>-</v>
      </c>
      <c r="L58" s="120"/>
      <c r="M58" s="62"/>
    </row>
    <row r="59" spans="1:16" s="9" customFormat="1" x14ac:dyDescent="0.25">
      <c r="A59" s="89"/>
      <c r="B59" s="229"/>
      <c r="C59" s="230"/>
      <c r="D59" s="231"/>
      <c r="E59" s="231"/>
      <c r="F59" s="232"/>
      <c r="G59" s="232"/>
      <c r="H59" s="232"/>
      <c r="I59" s="232"/>
      <c r="J59" s="232"/>
      <c r="K59" s="233"/>
      <c r="L59" s="234"/>
    </row>
    <row r="60" spans="1:16" s="9" customFormat="1" x14ac:dyDescent="0.25">
      <c r="A60" s="89"/>
      <c r="B60" s="218"/>
      <c r="C60" s="1"/>
      <c r="D60" s="1"/>
      <c r="E60" s="28"/>
      <c r="F60" s="62"/>
      <c r="G60" s="602">
        <f>Variables!$B$6</f>
        <v>2023</v>
      </c>
      <c r="H60" s="602">
        <f>G60+1</f>
        <v>2024</v>
      </c>
      <c r="I60" s="602">
        <f>H60+1</f>
        <v>2025</v>
      </c>
      <c r="J60" s="602" t="str">
        <f>IF(Intro!$G$21="English",Variables!B9,Variables!C9)</f>
        <v>janv-mars 2025</v>
      </c>
      <c r="K60" s="602" t="str">
        <f>IF(Intro!$G$21="English",Variables!B10,Variables!C10)</f>
        <v>janv-mars 2026</v>
      </c>
      <c r="L60" s="234"/>
    </row>
    <row r="61" spans="1:16" s="9" customFormat="1" x14ac:dyDescent="0.25">
      <c r="A61" s="89"/>
      <c r="B61" s="218"/>
      <c r="C61" s="1"/>
      <c r="D61" s="1"/>
      <c r="E61" s="28"/>
      <c r="F61" s="62"/>
      <c r="G61" s="603"/>
      <c r="H61" s="604"/>
      <c r="I61" s="604"/>
      <c r="J61" s="604"/>
      <c r="K61" s="604"/>
      <c r="L61" s="234"/>
    </row>
    <row r="62" spans="1:16" s="9" customFormat="1" x14ac:dyDescent="0.25">
      <c r="A62" s="89"/>
      <c r="B62" s="600" t="str">
        <f>IF(Intro!$G$21="English",O62,P62)</f>
        <v>TÔLES COUPÉES À LONGUEUR À PARTIR DE BOBINES</v>
      </c>
      <c r="C62" s="601"/>
      <c r="D62" s="601"/>
      <c r="E62" s="601"/>
      <c r="F62" s="601"/>
      <c r="G62" s="601"/>
      <c r="H62" s="601"/>
      <c r="I62" s="601"/>
      <c r="J62" s="601"/>
      <c r="K62" s="601"/>
      <c r="L62" s="234"/>
      <c r="O62" s="19" t="s">
        <v>397</v>
      </c>
      <c r="P62" s="62" t="s">
        <v>398</v>
      </c>
    </row>
    <row r="63" spans="1:16" s="9" customFormat="1" x14ac:dyDescent="0.25">
      <c r="A63" s="89"/>
      <c r="B63" s="591" t="str">
        <f>IF(Intro!$G$21="English",O63,P63)</f>
        <v>Importations au Canada</v>
      </c>
      <c r="C63" s="592"/>
      <c r="D63" s="592"/>
      <c r="E63" s="592"/>
      <c r="F63" s="592"/>
      <c r="G63" s="592"/>
      <c r="H63" s="592"/>
      <c r="I63" s="592"/>
      <c r="J63" s="592"/>
      <c r="K63" s="592"/>
      <c r="L63" s="234"/>
      <c r="O63" s="25" t="s">
        <v>171</v>
      </c>
      <c r="P63" s="211" t="s">
        <v>195</v>
      </c>
    </row>
    <row r="64" spans="1:16" s="9" customFormat="1" x14ac:dyDescent="0.25">
      <c r="A64" s="89"/>
      <c r="B64" s="593" t="str">
        <f>IF(Intro!$G$21="English",O64,P64)</f>
        <v>Marchandises de premier choix</v>
      </c>
      <c r="C64" s="475"/>
      <c r="D64" s="586" t="str">
        <f>D56</f>
        <v>tonnes</v>
      </c>
      <c r="E64" s="586"/>
      <c r="F64" s="586"/>
      <c r="G64" s="153"/>
      <c r="H64" s="153"/>
      <c r="I64" s="153"/>
      <c r="J64" s="153"/>
      <c r="K64" s="153"/>
      <c r="L64" s="234"/>
      <c r="O64" s="228" t="s">
        <v>413</v>
      </c>
      <c r="P64" s="211" t="s">
        <v>414</v>
      </c>
    </row>
    <row r="65" spans="1:16" s="9" customFormat="1" x14ac:dyDescent="0.25">
      <c r="A65" s="89"/>
      <c r="B65" s="593"/>
      <c r="C65" s="475"/>
      <c r="D65" s="586" t="str">
        <f>IF(Intro!$G$21="English",O65,P65)</f>
        <v>valeur d'achat nette rendue (CAD)</v>
      </c>
      <c r="E65" s="586"/>
      <c r="F65" s="586"/>
      <c r="G65" s="153"/>
      <c r="H65" s="153"/>
      <c r="I65" s="153"/>
      <c r="J65" s="153"/>
      <c r="K65" s="153"/>
      <c r="L65" s="234"/>
      <c r="O65" s="86" t="s">
        <v>256</v>
      </c>
      <c r="P65" s="62" t="s">
        <v>257</v>
      </c>
    </row>
    <row r="66" spans="1:16" s="9" customFormat="1" x14ac:dyDescent="0.25">
      <c r="A66" s="89"/>
      <c r="B66" s="593"/>
      <c r="C66" s="475"/>
      <c r="D66" s="586" t="str">
        <f>IF(Intro!$G$21="English","$ / "&amp;Variables!B24,"$ / "&amp;Variables!C24)</f>
        <v>$ / tonne</v>
      </c>
      <c r="E66" s="586"/>
      <c r="F66" s="586"/>
      <c r="G66" s="102" t="str">
        <f>IF(G64=0,"-",G65/G64)</f>
        <v>-</v>
      </c>
      <c r="H66" s="102" t="str">
        <f>IF(H64=0,"-",H65/H64)</f>
        <v>-</v>
      </c>
      <c r="I66" s="102" t="str">
        <f>IF(I64=0,"-",I65/I64)</f>
        <v>-</v>
      </c>
      <c r="J66" s="102" t="str">
        <f>IF(J64=0,"-",J65/J64)</f>
        <v>-</v>
      </c>
      <c r="K66" s="102" t="str">
        <f>IF(K64=0,"-",K65/K64)</f>
        <v>-</v>
      </c>
      <c r="L66" s="234"/>
    </row>
    <row r="67" spans="1:16" s="9" customFormat="1" x14ac:dyDescent="0.25">
      <c r="A67" s="89"/>
      <c r="B67" s="593" t="str">
        <f>IF(Intro!$G$21="English",O67,P67)</f>
        <v>Marchandises de second choix</v>
      </c>
      <c r="C67" s="475"/>
      <c r="D67" s="586" t="str">
        <f>D64</f>
        <v>tonnes</v>
      </c>
      <c r="E67" s="586"/>
      <c r="F67" s="586"/>
      <c r="G67" s="153"/>
      <c r="H67" s="153"/>
      <c r="I67" s="153"/>
      <c r="J67" s="153"/>
      <c r="K67" s="153"/>
      <c r="L67" s="234"/>
      <c r="O67" s="228" t="s">
        <v>394</v>
      </c>
      <c r="P67" s="211" t="s">
        <v>427</v>
      </c>
    </row>
    <row r="68" spans="1:16" s="9" customFormat="1" x14ac:dyDescent="0.25">
      <c r="A68" s="89"/>
      <c r="B68" s="593"/>
      <c r="C68" s="475"/>
      <c r="D68" s="586" t="str">
        <f>IF(Intro!$G$21="English",O68,P68)</f>
        <v>valeur d'achat nette rendue (CAD)</v>
      </c>
      <c r="E68" s="586"/>
      <c r="F68" s="586"/>
      <c r="G68" s="153"/>
      <c r="H68" s="153"/>
      <c r="I68" s="153"/>
      <c r="J68" s="153"/>
      <c r="K68" s="153"/>
      <c r="L68" s="234"/>
      <c r="O68" s="86" t="s">
        <v>256</v>
      </c>
      <c r="P68" s="62" t="s">
        <v>257</v>
      </c>
    </row>
    <row r="69" spans="1:16" s="9" customFormat="1" x14ac:dyDescent="0.25">
      <c r="A69" s="89"/>
      <c r="B69" s="594"/>
      <c r="C69" s="595"/>
      <c r="D69" s="596" t="str">
        <f>IF(Intro!$G$21="English","$ / "&amp;Variables!B24,"$ / "&amp;Variables!C24)</f>
        <v>$ / tonne</v>
      </c>
      <c r="E69" s="596"/>
      <c r="F69" s="596"/>
      <c r="G69" s="227" t="str">
        <f>IF(G67=0,"-",G68/G67)</f>
        <v>-</v>
      </c>
      <c r="H69" s="227" t="str">
        <f>IF(H67=0,"-",H68/H67)</f>
        <v>-</v>
      </c>
      <c r="I69" s="227" t="str">
        <f>IF(I67=0,"-",I68/I67)</f>
        <v>-</v>
      </c>
      <c r="J69" s="227" t="str">
        <f>IF(J67=0,"-",J68/J67)</f>
        <v>-</v>
      </c>
      <c r="K69" s="227" t="str">
        <f>IF(K67=0,"-",K68/K67)</f>
        <v>-</v>
      </c>
      <c r="L69" s="234"/>
    </row>
    <row r="70" spans="1:16" s="9" customFormat="1" x14ac:dyDescent="0.25">
      <c r="A70" s="89"/>
      <c r="B70" s="597" t="str">
        <f>IF(Intro!$G$21="English",O70,P70)</f>
        <v>Total d'importations</v>
      </c>
      <c r="C70" s="598"/>
      <c r="D70" s="599" t="str">
        <f>D67</f>
        <v>tonnes</v>
      </c>
      <c r="E70" s="599"/>
      <c r="F70" s="599"/>
      <c r="G70" s="155">
        <f>G64+G67</f>
        <v>0</v>
      </c>
      <c r="H70" s="155">
        <f t="shared" ref="H70:K70" si="5">H64+H67</f>
        <v>0</v>
      </c>
      <c r="I70" s="155">
        <f t="shared" si="5"/>
        <v>0</v>
      </c>
      <c r="J70" s="155">
        <f t="shared" si="5"/>
        <v>0</v>
      </c>
      <c r="K70" s="155">
        <f t="shared" si="5"/>
        <v>0</v>
      </c>
      <c r="L70" s="234"/>
      <c r="O70" s="72" t="s">
        <v>415</v>
      </c>
      <c r="P70" s="72" t="s">
        <v>416</v>
      </c>
    </row>
    <row r="71" spans="1:16" s="9" customFormat="1" x14ac:dyDescent="0.25">
      <c r="A71" s="89"/>
      <c r="B71" s="593"/>
      <c r="C71" s="475"/>
      <c r="D71" s="586" t="str">
        <f>IF(Intro!$G$21="English",O71,P71)</f>
        <v>valeur d'achat nette rendue (CAD)</v>
      </c>
      <c r="E71" s="586"/>
      <c r="F71" s="586"/>
      <c r="G71" s="156">
        <f>G65+G68</f>
        <v>0</v>
      </c>
      <c r="H71" s="156">
        <f t="shared" ref="H71:K71" si="6">H65+H68</f>
        <v>0</v>
      </c>
      <c r="I71" s="156">
        <f t="shared" si="6"/>
        <v>0</v>
      </c>
      <c r="J71" s="156">
        <f t="shared" si="6"/>
        <v>0</v>
      </c>
      <c r="K71" s="156">
        <f t="shared" si="6"/>
        <v>0</v>
      </c>
      <c r="L71" s="234"/>
      <c r="O71" s="86" t="s">
        <v>256</v>
      </c>
      <c r="P71" s="62" t="s">
        <v>257</v>
      </c>
    </row>
    <row r="72" spans="1:16" s="9" customFormat="1" x14ac:dyDescent="0.25">
      <c r="A72" s="89"/>
      <c r="B72" s="593"/>
      <c r="C72" s="475"/>
      <c r="D72" s="586" t="str">
        <f>IF(Intro!$G$21="English","$ / "&amp;Variables!B24,"$ / "&amp;Variables!C24)</f>
        <v>$ / tonne</v>
      </c>
      <c r="E72" s="586"/>
      <c r="F72" s="586"/>
      <c r="G72" s="102" t="str">
        <f>IF(G70=0,"-",G71/G70)</f>
        <v>-</v>
      </c>
      <c r="H72" s="102" t="str">
        <f>IF(H70=0,"-",H71/H70)</f>
        <v>-</v>
      </c>
      <c r="I72" s="102" t="str">
        <f>IF(I70=0,"-",I71/I70)</f>
        <v>-</v>
      </c>
      <c r="J72" s="102" t="str">
        <f>IF(J70=0,"-",J71/J70)</f>
        <v>-</v>
      </c>
      <c r="K72" s="102" t="str">
        <f>IF(K70=0,"-",K71/K70)</f>
        <v>-</v>
      </c>
      <c r="L72" s="234"/>
    </row>
    <row r="73" spans="1:16" s="9" customFormat="1" x14ac:dyDescent="0.25">
      <c r="A73" s="89"/>
      <c r="B73" s="591" t="str">
        <f>IF(Intro!$G$21="English",O73,P73)</f>
        <v>Ventes des importations au Canada</v>
      </c>
      <c r="C73" s="592"/>
      <c r="D73" s="592"/>
      <c r="E73" s="592"/>
      <c r="F73" s="592"/>
      <c r="G73" s="592"/>
      <c r="H73" s="592"/>
      <c r="I73" s="592"/>
      <c r="J73" s="592"/>
      <c r="K73" s="592"/>
      <c r="L73" s="234"/>
      <c r="O73" s="228" t="s">
        <v>392</v>
      </c>
      <c r="P73" s="211" t="s">
        <v>393</v>
      </c>
    </row>
    <row r="74" spans="1:16" s="9" customFormat="1" x14ac:dyDescent="0.25">
      <c r="A74" s="89"/>
      <c r="B74" s="579" t="str">
        <f>IF(Intro!$G$21="English",O74,P74)</f>
        <v>Marchandises de premier choix</v>
      </c>
      <c r="C74" s="580"/>
      <c r="D74" s="580"/>
      <c r="E74" s="580"/>
      <c r="F74" s="580"/>
      <c r="G74" s="580"/>
      <c r="H74" s="580"/>
      <c r="I74" s="580"/>
      <c r="J74" s="580"/>
      <c r="K74" s="580"/>
      <c r="L74" s="234"/>
      <c r="O74" s="228" t="s">
        <v>413</v>
      </c>
      <c r="P74" s="211" t="s">
        <v>414</v>
      </c>
    </row>
    <row r="75" spans="1:16" s="9" customFormat="1" x14ac:dyDescent="0.25">
      <c r="A75" s="89"/>
      <c r="B75" s="513" t="str">
        <f>IF(Intro!$G$21="English",O75,P75)</f>
        <v>Ventes aux distributeurs - centres de service au Canada</v>
      </c>
      <c r="C75" s="483"/>
      <c r="D75" s="586" t="str">
        <f>D64</f>
        <v>tonnes</v>
      </c>
      <c r="E75" s="586"/>
      <c r="F75" s="586"/>
      <c r="G75" s="153"/>
      <c r="H75" s="153"/>
      <c r="I75" s="153"/>
      <c r="J75" s="153"/>
      <c r="K75" s="153"/>
      <c r="L75" s="234"/>
      <c r="O75" s="49" t="str">
        <f>"Sales to "&amp;Variables!$B$26&amp;" in Canada"</f>
        <v>Sales to distributors - service centres in Canada</v>
      </c>
      <c r="P75" s="49" t="str">
        <f>"Ventes aux "&amp;Variables!$C$26&amp;" au Canada"</f>
        <v>Ventes aux distributeurs - centres de service au Canada</v>
      </c>
    </row>
    <row r="76" spans="1:16" s="9" customFormat="1" x14ac:dyDescent="0.25">
      <c r="A76" s="89"/>
      <c r="B76" s="513"/>
      <c r="C76" s="483"/>
      <c r="D76" s="586" t="str">
        <f>IF(Intro!$G$21="English",O76,P76)</f>
        <v>valeur de vente nette rendue (CAD)</v>
      </c>
      <c r="E76" s="586"/>
      <c r="F76" s="586"/>
      <c r="G76" s="153"/>
      <c r="H76" s="153"/>
      <c r="I76" s="153"/>
      <c r="J76" s="153"/>
      <c r="K76" s="153"/>
      <c r="L76" s="234"/>
      <c r="O76" s="86" t="s">
        <v>320</v>
      </c>
      <c r="P76" s="62" t="s">
        <v>299</v>
      </c>
    </row>
    <row r="77" spans="1:16" s="9" customFormat="1" ht="15" thickBot="1" x14ac:dyDescent="0.3">
      <c r="A77" s="89"/>
      <c r="B77" s="584"/>
      <c r="C77" s="585"/>
      <c r="D77" s="587" t="str">
        <f>D66</f>
        <v>$ / tonne</v>
      </c>
      <c r="E77" s="587"/>
      <c r="F77" s="587"/>
      <c r="G77" s="103" t="str">
        <f>IF(G75=0,"-",G76/G75)</f>
        <v>-</v>
      </c>
      <c r="H77" s="103" t="str">
        <f>IF(H75=0,"-",H76/H75)</f>
        <v>-</v>
      </c>
      <c r="I77" s="103" t="str">
        <f>IF(I75=0,"-",I76/I75)</f>
        <v>-</v>
      </c>
      <c r="J77" s="103" t="str">
        <f>IF(J75=0,"-",J76/J75)</f>
        <v>-</v>
      </c>
      <c r="K77" s="103" t="str">
        <f>IF(K75=0,"-",K76/K75)</f>
        <v>-</v>
      </c>
      <c r="L77" s="234"/>
    </row>
    <row r="78" spans="1:16" s="9" customFormat="1" x14ac:dyDescent="0.25">
      <c r="A78" s="89"/>
      <c r="B78" s="588" t="str">
        <f>IF(Intro!$G$21="English",O78,P78)</f>
        <v>Ventes aux utilisateurs finals au Canada</v>
      </c>
      <c r="C78" s="589"/>
      <c r="D78" s="590" t="str">
        <f>D64</f>
        <v>tonnes</v>
      </c>
      <c r="E78" s="590"/>
      <c r="F78" s="590"/>
      <c r="G78" s="154"/>
      <c r="H78" s="154"/>
      <c r="I78" s="154"/>
      <c r="J78" s="154"/>
      <c r="K78" s="154"/>
      <c r="L78" s="234"/>
      <c r="O78" s="49" t="str">
        <f>"Sales to "&amp;Variables!$B$27&amp;" in Canada"</f>
        <v>Sales to end users in Canada</v>
      </c>
      <c r="P78" s="49" t="str">
        <f>"Ventes aux "&amp;Variables!$C$27&amp;" au Canada"</f>
        <v>Ventes aux utilisateurs finals au Canada</v>
      </c>
    </row>
    <row r="79" spans="1:16" s="9" customFormat="1" x14ac:dyDescent="0.25">
      <c r="A79" s="89"/>
      <c r="B79" s="513"/>
      <c r="C79" s="483"/>
      <c r="D79" s="586" t="str">
        <f>D76</f>
        <v>valeur de vente nette rendue (CAD)</v>
      </c>
      <c r="E79" s="586"/>
      <c r="F79" s="586"/>
      <c r="G79" s="153"/>
      <c r="H79" s="153"/>
      <c r="I79" s="153"/>
      <c r="J79" s="153"/>
      <c r="K79" s="153"/>
      <c r="L79" s="234"/>
    </row>
    <row r="80" spans="1:16" s="9" customFormat="1" ht="15" thickBot="1" x14ac:dyDescent="0.3">
      <c r="A80" s="89"/>
      <c r="B80" s="584"/>
      <c r="C80" s="585"/>
      <c r="D80" s="587" t="str">
        <f>D66</f>
        <v>$ / tonne</v>
      </c>
      <c r="E80" s="587"/>
      <c r="F80" s="587"/>
      <c r="G80" s="103" t="str">
        <f>IF(G78=0,"-",G79/G78)</f>
        <v>-</v>
      </c>
      <c r="H80" s="103" t="str">
        <f>IF(H78=0,"-",H79/H78)</f>
        <v>-</v>
      </c>
      <c r="I80" s="103" t="str">
        <f>IF(I78=0,"-",I79/I78)</f>
        <v>-</v>
      </c>
      <c r="J80" s="103" t="str">
        <f>IF(J78=0,"-",J79/J78)</f>
        <v>-</v>
      </c>
      <c r="K80" s="103" t="str">
        <f>IF(K78=0,"-",K79/K78)</f>
        <v>-</v>
      </c>
      <c r="L80" s="234"/>
    </row>
    <row r="81" spans="1:22" s="9" customFormat="1" x14ac:dyDescent="0.25">
      <c r="A81" s="89"/>
      <c r="B81" s="579" t="str">
        <f>IF(Intro!$G$21="English",O81,P81)</f>
        <v>Marchandises de second choix</v>
      </c>
      <c r="C81" s="580"/>
      <c r="D81" s="580"/>
      <c r="E81" s="580"/>
      <c r="F81" s="580"/>
      <c r="G81" s="580"/>
      <c r="H81" s="580"/>
      <c r="I81" s="580"/>
      <c r="J81" s="580"/>
      <c r="K81" s="580"/>
      <c r="L81" s="234"/>
      <c r="O81" s="228" t="s">
        <v>394</v>
      </c>
      <c r="P81" s="211" t="s">
        <v>427</v>
      </c>
    </row>
    <row r="82" spans="1:22" s="9" customFormat="1" x14ac:dyDescent="0.25">
      <c r="A82" s="89"/>
      <c r="B82" s="513" t="str">
        <f>IF(Intro!$G$21="English",O82,P82)</f>
        <v>Ventes aux distributeurs - centres de service au Canada</v>
      </c>
      <c r="C82" s="483"/>
      <c r="D82" s="586" t="str">
        <f>D75</f>
        <v>tonnes</v>
      </c>
      <c r="E82" s="586"/>
      <c r="F82" s="586"/>
      <c r="G82" s="153"/>
      <c r="H82" s="153"/>
      <c r="I82" s="153"/>
      <c r="J82" s="153"/>
      <c r="K82" s="153"/>
      <c r="L82" s="234"/>
      <c r="O82" s="49" t="str">
        <f>"Sales to "&amp;Variables!$B$26&amp;" in Canada"</f>
        <v>Sales to distributors - service centres in Canada</v>
      </c>
      <c r="P82" s="49" t="str">
        <f>"Ventes aux "&amp;Variables!$C$26&amp;" au Canada"</f>
        <v>Ventes aux distributeurs - centres de service au Canada</v>
      </c>
    </row>
    <row r="83" spans="1:22" s="9" customFormat="1" x14ac:dyDescent="0.25">
      <c r="A83" s="89"/>
      <c r="B83" s="513"/>
      <c r="C83" s="483"/>
      <c r="D83" s="586" t="str">
        <f>IF(Intro!$G$21="English",O83,P83)</f>
        <v>valeur de vente nette rendue (CAD)</v>
      </c>
      <c r="E83" s="586"/>
      <c r="F83" s="586"/>
      <c r="G83" s="153"/>
      <c r="H83" s="153"/>
      <c r="I83" s="153"/>
      <c r="J83" s="153"/>
      <c r="K83" s="153"/>
      <c r="L83" s="234"/>
      <c r="O83" s="86" t="s">
        <v>320</v>
      </c>
      <c r="P83" s="62" t="s">
        <v>299</v>
      </c>
    </row>
    <row r="84" spans="1:22" s="9" customFormat="1" ht="15" thickBot="1" x14ac:dyDescent="0.3">
      <c r="A84" s="89"/>
      <c r="B84" s="584"/>
      <c r="C84" s="585"/>
      <c r="D84" s="587" t="str">
        <f>D80</f>
        <v>$ / tonne</v>
      </c>
      <c r="E84" s="587"/>
      <c r="F84" s="587"/>
      <c r="G84" s="103" t="str">
        <f>IF(G82=0,"-",G83/G82)</f>
        <v>-</v>
      </c>
      <c r="H84" s="103" t="str">
        <f>IF(H82=0,"-",H83/H82)</f>
        <v>-</v>
      </c>
      <c r="I84" s="103" t="str">
        <f>IF(I82=0,"-",I83/I82)</f>
        <v>-</v>
      </c>
      <c r="J84" s="103" t="str">
        <f>IF(J82=0,"-",J83/J82)</f>
        <v>-</v>
      </c>
      <c r="K84" s="103" t="str">
        <f>IF(K82=0,"-",K83/K82)</f>
        <v>-</v>
      </c>
      <c r="L84" s="234"/>
    </row>
    <row r="85" spans="1:22" s="9" customFormat="1" x14ac:dyDescent="0.25">
      <c r="A85" s="89"/>
      <c r="B85" s="588" t="str">
        <f>IF(Intro!$G$21="English",O85,P85)</f>
        <v>Ventes aux utilisateurs finals au Canada</v>
      </c>
      <c r="C85" s="589"/>
      <c r="D85" s="590" t="str">
        <f>D82</f>
        <v>tonnes</v>
      </c>
      <c r="E85" s="590"/>
      <c r="F85" s="590"/>
      <c r="G85" s="154"/>
      <c r="H85" s="154"/>
      <c r="I85" s="154"/>
      <c r="J85" s="154"/>
      <c r="K85" s="154"/>
      <c r="L85" s="234"/>
      <c r="O85" s="49" t="str">
        <f>"Sales to "&amp;Variables!$B$27&amp;" in Canada"</f>
        <v>Sales to end users in Canada</v>
      </c>
      <c r="P85" s="49" t="str">
        <f>"Ventes aux "&amp;Variables!$C$27&amp;" au Canada"</f>
        <v>Ventes aux utilisateurs finals au Canada</v>
      </c>
    </row>
    <row r="86" spans="1:22" s="9" customFormat="1" x14ac:dyDescent="0.25">
      <c r="A86" s="89"/>
      <c r="B86" s="513"/>
      <c r="C86" s="483"/>
      <c r="D86" s="586" t="str">
        <f>D83</f>
        <v>valeur de vente nette rendue (CAD)</v>
      </c>
      <c r="E86" s="586"/>
      <c r="F86" s="586"/>
      <c r="G86" s="153"/>
      <c r="H86" s="153"/>
      <c r="I86" s="153"/>
      <c r="J86" s="153"/>
      <c r="K86" s="153"/>
      <c r="L86" s="234"/>
    </row>
    <row r="87" spans="1:22" s="9" customFormat="1" ht="15" thickBot="1" x14ac:dyDescent="0.3">
      <c r="A87" s="89"/>
      <c r="B87" s="584"/>
      <c r="C87" s="585"/>
      <c r="D87" s="587" t="str">
        <f>D80</f>
        <v>$ / tonne</v>
      </c>
      <c r="E87" s="587"/>
      <c r="F87" s="587"/>
      <c r="G87" s="103" t="str">
        <f>IF(G85=0,"-",G86/G85)</f>
        <v>-</v>
      </c>
      <c r="H87" s="103" t="str">
        <f>IF(H85=0,"-",H86/H85)</f>
        <v>-</v>
      </c>
      <c r="I87" s="103" t="str">
        <f>IF(I85=0,"-",I86/I85)</f>
        <v>-</v>
      </c>
      <c r="J87" s="103" t="str">
        <f>IF(J85=0,"-",J86/J85)</f>
        <v>-</v>
      </c>
      <c r="K87" s="103" t="str">
        <f>IF(K85=0,"-",K86/K85)</f>
        <v>-</v>
      </c>
      <c r="L87" s="234"/>
    </row>
    <row r="88" spans="1:22" s="9" customFormat="1" x14ac:dyDescent="0.25">
      <c r="A88" s="89"/>
      <c r="B88" s="579" t="str">
        <f>IF(Intro!$G$21="English",O88,P88)</f>
        <v>Ventes totales des importations des tôles coupées à longueur à partir de bobines au Canada</v>
      </c>
      <c r="C88" s="580"/>
      <c r="D88" s="580"/>
      <c r="E88" s="580"/>
      <c r="F88" s="580"/>
      <c r="G88" s="580"/>
      <c r="H88" s="580"/>
      <c r="I88" s="580"/>
      <c r="J88" s="580"/>
      <c r="K88" s="580"/>
      <c r="L88" s="234"/>
      <c r="O88" s="228" t="s">
        <v>426</v>
      </c>
      <c r="P88" s="211" t="s">
        <v>403</v>
      </c>
    </row>
    <row r="89" spans="1:22" s="9" customFormat="1" x14ac:dyDescent="0.25">
      <c r="A89" s="89"/>
      <c r="B89" s="479" t="str">
        <f>IF(Intro!$G$21="English",O89,P89)</f>
        <v>Ventes totales d'importations au Canada</v>
      </c>
      <c r="C89" s="480"/>
      <c r="D89" s="581" t="str">
        <f>D64</f>
        <v>tonnes</v>
      </c>
      <c r="E89" s="581"/>
      <c r="F89" s="581"/>
      <c r="G89" s="155">
        <f>G75+G78+G82+G85</f>
        <v>0</v>
      </c>
      <c r="H89" s="155">
        <f t="shared" ref="H89:K89" si="7">H75+H78+H82+H85</f>
        <v>0</v>
      </c>
      <c r="I89" s="155">
        <f t="shared" si="7"/>
        <v>0</v>
      </c>
      <c r="J89" s="155">
        <f t="shared" si="7"/>
        <v>0</v>
      </c>
      <c r="K89" s="155">
        <f t="shared" si="7"/>
        <v>0</v>
      </c>
      <c r="L89" s="234"/>
      <c r="O89" s="72" t="s">
        <v>267</v>
      </c>
      <c r="P89" s="72" t="s">
        <v>268</v>
      </c>
    </row>
    <row r="90" spans="1:22" s="9" customFormat="1" x14ac:dyDescent="0.25">
      <c r="A90" s="89"/>
      <c r="B90" s="471"/>
      <c r="C90" s="472"/>
      <c r="D90" s="582" t="str">
        <f>D79</f>
        <v>valeur de vente nette rendue (CAD)</v>
      </c>
      <c r="E90" s="582"/>
      <c r="F90" s="582"/>
      <c r="G90" s="156">
        <f>G76+G79+G83+G86</f>
        <v>0</v>
      </c>
      <c r="H90" s="156">
        <f t="shared" ref="H90:K90" si="8">H76+H79+H83+H86</f>
        <v>0</v>
      </c>
      <c r="I90" s="156">
        <f t="shared" si="8"/>
        <v>0</v>
      </c>
      <c r="J90" s="156">
        <f t="shared" si="8"/>
        <v>0</v>
      </c>
      <c r="K90" s="156">
        <f t="shared" si="8"/>
        <v>0</v>
      </c>
      <c r="L90" s="234"/>
    </row>
    <row r="91" spans="1:22" s="9" customFormat="1" x14ac:dyDescent="0.25">
      <c r="A91" s="89"/>
      <c r="B91" s="471"/>
      <c r="C91" s="472"/>
      <c r="D91" s="583" t="str">
        <f>D66</f>
        <v>$ / tonne</v>
      </c>
      <c r="E91" s="583"/>
      <c r="F91" s="583"/>
      <c r="G91" s="102" t="str">
        <f>IF(G89=0,"-",G90/G89)</f>
        <v>-</v>
      </c>
      <c r="H91" s="102" t="str">
        <f t="shared" ref="H91:K91" si="9">IF(H89=0,"-",H90/H89)</f>
        <v>-</v>
      </c>
      <c r="I91" s="102" t="str">
        <f t="shared" si="9"/>
        <v>-</v>
      </c>
      <c r="J91" s="102" t="str">
        <f t="shared" si="9"/>
        <v>-</v>
      </c>
      <c r="K91" s="102" t="str">
        <f t="shared" si="9"/>
        <v>-</v>
      </c>
      <c r="L91" s="234"/>
    </row>
    <row r="92" spans="1:22" s="9" customFormat="1" x14ac:dyDescent="0.25">
      <c r="A92" s="89"/>
      <c r="B92" s="229"/>
      <c r="C92" s="230"/>
      <c r="D92" s="231"/>
      <c r="E92" s="231"/>
      <c r="F92" s="232"/>
      <c r="G92" s="232"/>
      <c r="H92" s="232"/>
      <c r="I92" s="232"/>
      <c r="J92" s="232"/>
      <c r="K92" s="233"/>
      <c r="L92" s="234"/>
    </row>
    <row r="93" spans="1:22" x14ac:dyDescent="0.25">
      <c r="A93" s="7"/>
      <c r="B93" s="503" t="s">
        <v>15</v>
      </c>
      <c r="C93" s="504"/>
      <c r="D93" s="504"/>
      <c r="E93" s="504"/>
      <c r="F93" s="504"/>
      <c r="G93" s="504"/>
      <c r="H93" s="504"/>
      <c r="I93" s="504"/>
      <c r="J93" s="504"/>
      <c r="K93" s="504"/>
      <c r="L93" s="505"/>
      <c r="M93" s="62"/>
    </row>
    <row r="94" spans="1:22" x14ac:dyDescent="0.25">
      <c r="A94" s="7"/>
      <c r="B94" s="56"/>
      <c r="C94" s="57"/>
      <c r="D94" s="57"/>
      <c r="E94" s="58"/>
      <c r="F94" s="58"/>
      <c r="G94" s="58"/>
      <c r="H94" s="58"/>
      <c r="I94" s="58"/>
      <c r="J94" s="58"/>
      <c r="K94" s="58"/>
      <c r="L94" s="59"/>
      <c r="M94" s="62"/>
    </row>
    <row r="95" spans="1:22" s="10" customFormat="1" x14ac:dyDescent="0.25">
      <c r="A95" s="7"/>
      <c r="B95" s="605" t="str">
        <f>IF(Intro!$G$21="English",O95,P95)</f>
        <v>Indiquez le pourcentage moyen des valeurs de vente nettes livrées qui représente les frais de livraison.</v>
      </c>
      <c r="C95" s="606"/>
      <c r="D95" s="606"/>
      <c r="E95" s="606"/>
      <c r="F95" s="606"/>
      <c r="G95" s="606"/>
      <c r="H95" s="606"/>
      <c r="I95" s="606"/>
      <c r="J95" s="606"/>
      <c r="K95" s="606"/>
      <c r="L95" s="607"/>
      <c r="M95" s="47"/>
      <c r="N95" s="47"/>
      <c r="O95" s="19" t="s">
        <v>342</v>
      </c>
      <c r="P95" s="62" t="s">
        <v>343</v>
      </c>
      <c r="Q95" s="49"/>
      <c r="R95" s="48"/>
      <c r="S95" s="48"/>
      <c r="T95" s="47"/>
      <c r="U95" s="47"/>
      <c r="V95" s="47"/>
    </row>
    <row r="96" spans="1:22" s="10" customFormat="1" x14ac:dyDescent="0.25">
      <c r="A96" s="7"/>
      <c r="B96" s="605" t="str">
        <f>Pro!B23</f>
        <v>Note - Ne répondez à cette question que si votre entreprise a vendu les marchandises du 1er janvier 2023 au 31 mars 2026.</v>
      </c>
      <c r="C96" s="606"/>
      <c r="D96" s="606"/>
      <c r="E96" s="606"/>
      <c r="F96" s="606"/>
      <c r="G96" s="606"/>
      <c r="H96" s="606"/>
      <c r="I96" s="606"/>
      <c r="J96" s="606"/>
      <c r="K96" s="606"/>
      <c r="L96" s="607"/>
      <c r="M96" s="47"/>
      <c r="N96" s="47"/>
      <c r="O96" s="19"/>
      <c r="P96" s="62"/>
      <c r="Q96" s="49"/>
      <c r="R96" s="48"/>
      <c r="S96" s="48"/>
      <c r="T96" s="47"/>
      <c r="U96" s="47"/>
      <c r="V96" s="47"/>
    </row>
    <row r="97" spans="1:22" x14ac:dyDescent="0.25">
      <c r="A97" s="7"/>
      <c r="B97" s="611"/>
      <c r="C97" s="612"/>
      <c r="D97" s="612"/>
      <c r="E97" s="612"/>
      <c r="F97" s="612"/>
      <c r="G97" s="612"/>
      <c r="H97" s="612"/>
      <c r="I97" s="612"/>
      <c r="J97" s="612"/>
      <c r="K97" s="612"/>
      <c r="L97" s="613"/>
      <c r="M97" s="47"/>
      <c r="N97" s="47"/>
      <c r="Q97" s="45"/>
      <c r="R97" s="48"/>
      <c r="S97" s="48"/>
      <c r="T97" s="47"/>
      <c r="U97" s="47"/>
      <c r="V97" s="47"/>
    </row>
    <row r="98" spans="1:22" x14ac:dyDescent="0.25">
      <c r="A98" s="7"/>
      <c r="B98" s="78"/>
      <c r="C98" s="54"/>
      <c r="D98" s="602">
        <f>Variables!$B$6</f>
        <v>2023</v>
      </c>
      <c r="E98" s="602">
        <f>D98+1</f>
        <v>2024</v>
      </c>
      <c r="F98" s="602">
        <f>E98+1</f>
        <v>2025</v>
      </c>
      <c r="G98" s="602" t="str">
        <f>IF(Intro!$G$21="English",Variables!B9,Variables!C9)</f>
        <v>janv-mars 2025</v>
      </c>
      <c r="H98" s="602" t="str">
        <f>IF(Intro!$G$21="English",Variables!B10,Variables!C10)</f>
        <v>janv-mars 2026</v>
      </c>
      <c r="I98" s="62"/>
      <c r="J98" s="48"/>
      <c r="K98" s="48"/>
      <c r="L98" s="46"/>
      <c r="M98" s="47"/>
      <c r="N98" s="47"/>
      <c r="Q98" s="45"/>
      <c r="R98" s="48"/>
      <c r="S98" s="48"/>
      <c r="T98" s="47"/>
      <c r="U98" s="47"/>
      <c r="V98" s="47"/>
    </row>
    <row r="99" spans="1:22" x14ac:dyDescent="0.25">
      <c r="A99" s="7"/>
      <c r="B99" s="78"/>
      <c r="C99" s="54"/>
      <c r="D99" s="604"/>
      <c r="E99" s="604"/>
      <c r="F99" s="604"/>
      <c r="G99" s="604"/>
      <c r="H99" s="604"/>
      <c r="I99" s="62"/>
      <c r="J99" s="48"/>
      <c r="K99" s="48"/>
      <c r="L99" s="46"/>
      <c r="M99" s="47"/>
      <c r="N99" s="47"/>
      <c r="Q99" s="45"/>
      <c r="R99" s="48"/>
      <c r="S99" s="48"/>
      <c r="T99" s="47"/>
      <c r="U99" s="47"/>
      <c r="V99" s="47"/>
    </row>
    <row r="100" spans="1:22" x14ac:dyDescent="0.25">
      <c r="A100" s="7"/>
      <c r="B100" s="101"/>
      <c r="C100" s="104" t="str">
        <f>IF(Intro!$G$21="English",O100,P100)</f>
        <v>Coût de livraison (%)</v>
      </c>
      <c r="D100" s="157"/>
      <c r="E100" s="157"/>
      <c r="F100" s="157"/>
      <c r="G100" s="157"/>
      <c r="H100" s="157"/>
      <c r="I100" s="62"/>
      <c r="J100" s="90"/>
      <c r="K100" s="90"/>
      <c r="L100" s="91"/>
      <c r="M100" s="47"/>
      <c r="N100" s="47"/>
      <c r="O100" s="62" t="s">
        <v>254</v>
      </c>
      <c r="P100" s="62" t="s">
        <v>255</v>
      </c>
      <c r="Q100" s="49"/>
      <c r="R100" s="48"/>
      <c r="S100" s="48"/>
      <c r="T100" s="47"/>
      <c r="U100" s="47"/>
      <c r="V100" s="47"/>
    </row>
    <row r="101" spans="1:22" x14ac:dyDescent="0.25">
      <c r="A101" s="7"/>
      <c r="B101" s="50"/>
      <c r="C101" s="92"/>
      <c r="D101" s="93"/>
      <c r="E101" s="92"/>
      <c r="F101" s="92"/>
      <c r="G101" s="92"/>
      <c r="H101" s="92"/>
      <c r="I101" s="92"/>
      <c r="J101" s="164"/>
      <c r="K101" s="164"/>
      <c r="L101" s="165"/>
      <c r="M101" s="47"/>
      <c r="N101" s="47"/>
      <c r="Q101" s="49"/>
      <c r="R101" s="48"/>
      <c r="S101" s="48"/>
      <c r="T101" s="47"/>
      <c r="U101" s="47"/>
      <c r="V101" s="47"/>
    </row>
    <row r="102" spans="1:22" x14ac:dyDescent="0.25">
      <c r="A102" s="7"/>
      <c r="B102" s="605" t="str">
        <f>IF(Intro!$G$21="English",O102,P102)</f>
        <v>Si les pourcentages ont changé d'une période à l'autre, veuillez en indiquer la raison.</v>
      </c>
      <c r="C102" s="606"/>
      <c r="D102" s="606"/>
      <c r="E102" s="606"/>
      <c r="F102" s="606"/>
      <c r="G102" s="606"/>
      <c r="H102" s="606"/>
      <c r="I102" s="606"/>
      <c r="J102" s="606"/>
      <c r="K102" s="606"/>
      <c r="L102" s="607"/>
      <c r="M102" s="47"/>
      <c r="N102" s="47"/>
      <c r="O102" s="62" t="s">
        <v>344</v>
      </c>
      <c r="P102" s="161" t="s">
        <v>345</v>
      </c>
      <c r="Q102" s="49"/>
      <c r="R102" s="48"/>
      <c r="S102" s="48"/>
      <c r="T102" s="47"/>
      <c r="U102" s="47"/>
      <c r="V102" s="47"/>
    </row>
    <row r="103" spans="1:22" x14ac:dyDescent="0.25">
      <c r="A103" s="7"/>
      <c r="B103" s="50"/>
      <c r="C103" s="92"/>
      <c r="D103" s="93"/>
      <c r="E103" s="92"/>
      <c r="F103" s="92"/>
      <c r="G103" s="92"/>
      <c r="H103" s="92"/>
      <c r="I103" s="92"/>
      <c r="J103" s="164"/>
      <c r="K103" s="164"/>
      <c r="L103" s="165"/>
      <c r="M103" s="47"/>
      <c r="N103" s="47"/>
      <c r="Q103" s="49"/>
      <c r="R103" s="48"/>
      <c r="S103" s="48"/>
      <c r="T103" s="47"/>
      <c r="U103" s="47"/>
      <c r="V103" s="47"/>
    </row>
    <row r="104" spans="1:22" x14ac:dyDescent="0.25">
      <c r="A104" s="7"/>
      <c r="B104" s="608"/>
      <c r="C104" s="609"/>
      <c r="D104" s="609"/>
      <c r="E104" s="609"/>
      <c r="F104" s="609"/>
      <c r="G104" s="609"/>
      <c r="H104" s="609"/>
      <c r="I104" s="609"/>
      <c r="J104" s="609"/>
      <c r="K104" s="609"/>
      <c r="L104" s="610"/>
      <c r="M104" s="47"/>
      <c r="N104" s="47"/>
      <c r="Q104" s="48"/>
      <c r="R104" s="48"/>
      <c r="S104" s="48"/>
      <c r="T104" s="47"/>
      <c r="U104" s="47"/>
      <c r="V104" s="47"/>
    </row>
    <row r="105" spans="1:22" x14ac:dyDescent="0.25">
      <c r="A105" s="7"/>
      <c r="B105" s="608"/>
      <c r="C105" s="609"/>
      <c r="D105" s="609"/>
      <c r="E105" s="609"/>
      <c r="F105" s="609"/>
      <c r="G105" s="609"/>
      <c r="H105" s="609"/>
      <c r="I105" s="609"/>
      <c r="J105" s="609"/>
      <c r="K105" s="609"/>
      <c r="L105" s="610"/>
      <c r="M105" s="47"/>
      <c r="N105" s="47"/>
      <c r="Q105" s="48"/>
      <c r="R105" s="48"/>
      <c r="S105" s="48"/>
      <c r="T105" s="47"/>
      <c r="U105" s="47"/>
      <c r="V105" s="47"/>
    </row>
    <row r="106" spans="1:22" x14ac:dyDescent="0.25">
      <c r="A106" s="7"/>
      <c r="B106" s="608"/>
      <c r="C106" s="609"/>
      <c r="D106" s="609"/>
      <c r="E106" s="609"/>
      <c r="F106" s="609"/>
      <c r="G106" s="609"/>
      <c r="H106" s="609"/>
      <c r="I106" s="609"/>
      <c r="J106" s="609"/>
      <c r="K106" s="609"/>
      <c r="L106" s="610"/>
      <c r="M106" s="47"/>
      <c r="N106" s="47"/>
      <c r="Q106" s="48"/>
      <c r="R106" s="48"/>
      <c r="S106" s="48"/>
      <c r="T106" s="47"/>
      <c r="U106" s="47"/>
      <c r="V106" s="47"/>
    </row>
    <row r="107" spans="1:22" x14ac:dyDescent="0.25">
      <c r="A107" s="7"/>
      <c r="B107" s="608"/>
      <c r="C107" s="609"/>
      <c r="D107" s="609"/>
      <c r="E107" s="609"/>
      <c r="F107" s="609"/>
      <c r="G107" s="609"/>
      <c r="H107" s="609"/>
      <c r="I107" s="609"/>
      <c r="J107" s="609"/>
      <c r="K107" s="609"/>
      <c r="L107" s="610"/>
      <c r="M107" s="47"/>
      <c r="N107" s="47"/>
      <c r="Q107" s="48"/>
      <c r="R107" s="48"/>
      <c r="S107" s="48"/>
      <c r="T107" s="47"/>
      <c r="U107" s="47"/>
      <c r="V107" s="47"/>
    </row>
    <row r="108" spans="1:22" x14ac:dyDescent="0.25">
      <c r="A108" s="7"/>
      <c r="B108" s="608"/>
      <c r="C108" s="609"/>
      <c r="D108" s="609"/>
      <c r="E108" s="609"/>
      <c r="F108" s="609"/>
      <c r="G108" s="609"/>
      <c r="H108" s="609"/>
      <c r="I108" s="609"/>
      <c r="J108" s="609"/>
      <c r="K108" s="609"/>
      <c r="L108" s="610"/>
      <c r="M108" s="47"/>
      <c r="N108" s="47"/>
      <c r="Q108" s="48"/>
      <c r="R108" s="48"/>
      <c r="S108" s="48"/>
      <c r="T108" s="47"/>
      <c r="U108" s="47"/>
      <c r="V108" s="47"/>
    </row>
    <row r="109" spans="1:22" s="55" customFormat="1" x14ac:dyDescent="0.25">
      <c r="A109" s="94"/>
      <c r="B109" s="608"/>
      <c r="C109" s="609"/>
      <c r="D109" s="609"/>
      <c r="E109" s="609"/>
      <c r="F109" s="609"/>
      <c r="G109" s="609"/>
      <c r="H109" s="609"/>
      <c r="I109" s="609"/>
      <c r="J109" s="609"/>
      <c r="K109" s="609"/>
      <c r="L109" s="610"/>
      <c r="N109" s="95"/>
      <c r="O109" s="62"/>
      <c r="P109" s="62"/>
    </row>
    <row r="110" spans="1:22" s="55" customFormat="1" x14ac:dyDescent="0.25">
      <c r="A110" s="94"/>
      <c r="B110" s="608"/>
      <c r="C110" s="609"/>
      <c r="D110" s="609"/>
      <c r="E110" s="609"/>
      <c r="F110" s="609"/>
      <c r="G110" s="609"/>
      <c r="H110" s="609"/>
      <c r="I110" s="609"/>
      <c r="J110" s="609"/>
      <c r="K110" s="609"/>
      <c r="L110" s="610"/>
      <c r="N110" s="95"/>
    </row>
    <row r="111" spans="1:22" s="55" customFormat="1" x14ac:dyDescent="0.25">
      <c r="A111" s="94"/>
      <c r="B111" s="608"/>
      <c r="C111" s="609"/>
      <c r="D111" s="609"/>
      <c r="E111" s="609"/>
      <c r="F111" s="609"/>
      <c r="G111" s="609"/>
      <c r="H111" s="609"/>
      <c r="I111" s="609"/>
      <c r="J111" s="609"/>
      <c r="K111" s="609"/>
      <c r="L111" s="610"/>
      <c r="N111" s="95"/>
      <c r="O111" s="62"/>
      <c r="P111" s="62"/>
    </row>
    <row r="112" spans="1:22" s="55" customFormat="1" x14ac:dyDescent="0.25">
      <c r="A112" s="94"/>
      <c r="B112" s="178"/>
      <c r="C112" s="179"/>
      <c r="D112" s="179"/>
      <c r="E112" s="179"/>
      <c r="F112" s="179"/>
      <c r="G112" s="179"/>
      <c r="H112" s="179"/>
      <c r="I112" s="179"/>
      <c r="J112" s="179"/>
      <c r="K112" s="179"/>
      <c r="L112" s="180"/>
      <c r="N112" s="95"/>
      <c r="O112" s="62"/>
      <c r="P112" s="62"/>
    </row>
    <row r="113" spans="1:16" s="55" customFormat="1" x14ac:dyDescent="0.25">
      <c r="A113" s="94"/>
      <c r="B113" s="4"/>
      <c r="C113" s="47"/>
      <c r="D113" s="47"/>
      <c r="E113" s="47"/>
      <c r="F113" s="47"/>
      <c r="G113" s="47"/>
      <c r="H113" s="47"/>
      <c r="I113" s="47"/>
      <c r="J113" s="47"/>
      <c r="K113" s="47"/>
      <c r="L113" s="47"/>
      <c r="N113" s="95"/>
      <c r="O113" s="10"/>
      <c r="P113" s="10"/>
    </row>
    <row r="115" spans="1:16" x14ac:dyDescent="0.25">
      <c r="O115" s="10"/>
      <c r="P115" s="10"/>
    </row>
  </sheetData>
  <sheetProtection algorithmName="SHA-512" hashValue="kI74TTH6whLEX9pSxhm3Ce++OGLJEXatk3/NnVLRscIICa6ntvTREj0CZIURJBFZITz+6V5DczjZ9Q/Cw7dZ6w==" saltValue="7y2a07lN5V5Ji0ggvD74vA==" spinCount="100000" sheet="1" objects="1" scenarios="1" selectLockedCells="1"/>
  <mergeCells count="113">
    <mergeCell ref="B104:L111"/>
    <mergeCell ref="G27:G28"/>
    <mergeCell ref="H27:H28"/>
    <mergeCell ref="I27:I28"/>
    <mergeCell ref="J27:J28"/>
    <mergeCell ref="D31:F31"/>
    <mergeCell ref="D32:F32"/>
    <mergeCell ref="D33:F33"/>
    <mergeCell ref="D42:F42"/>
    <mergeCell ref="D43:F43"/>
    <mergeCell ref="D44:F44"/>
    <mergeCell ref="D45:F45"/>
    <mergeCell ref="B31:C33"/>
    <mergeCell ref="B102:L102"/>
    <mergeCell ref="D98:D99"/>
    <mergeCell ref="E98:E99"/>
    <mergeCell ref="F98:F99"/>
    <mergeCell ref="G98:G99"/>
    <mergeCell ref="H98:H99"/>
    <mergeCell ref="B97:L97"/>
    <mergeCell ref="B48:K48"/>
    <mergeCell ref="B49:C51"/>
    <mergeCell ref="D49:F49"/>
    <mergeCell ref="B55:K55"/>
    <mergeCell ref="B4:L4"/>
    <mergeCell ref="B5:L5"/>
    <mergeCell ref="B96:L96"/>
    <mergeCell ref="B95:L95"/>
    <mergeCell ref="D56:F56"/>
    <mergeCell ref="D57:F57"/>
    <mergeCell ref="D58:F58"/>
    <mergeCell ref="B42:C44"/>
    <mergeCell ref="B16:L16"/>
    <mergeCell ref="B17:L17"/>
    <mergeCell ref="B18:L18"/>
    <mergeCell ref="D47:F47"/>
    <mergeCell ref="B29:K29"/>
    <mergeCell ref="B56:C58"/>
    <mergeCell ref="K27:K28"/>
    <mergeCell ref="B6:L6"/>
    <mergeCell ref="B9:L9"/>
    <mergeCell ref="B12:L12"/>
    <mergeCell ref="B93:L93"/>
    <mergeCell ref="B45:C47"/>
    <mergeCell ref="D46:F46"/>
    <mergeCell ref="D38:F38"/>
    <mergeCell ref="D39:F39"/>
    <mergeCell ref="B41:K41"/>
    <mergeCell ref="B8:L8"/>
    <mergeCell ref="B10:L10"/>
    <mergeCell ref="B40:K40"/>
    <mergeCell ref="B23:F24"/>
    <mergeCell ref="G23:K24"/>
    <mergeCell ref="B13:L14"/>
    <mergeCell ref="B15:L15"/>
    <mergeCell ref="B20:L20"/>
    <mergeCell ref="B21:L21"/>
    <mergeCell ref="B30:K30"/>
    <mergeCell ref="B34:C36"/>
    <mergeCell ref="D34:F34"/>
    <mergeCell ref="D35:F35"/>
    <mergeCell ref="D36:F36"/>
    <mergeCell ref="B37:C39"/>
    <mergeCell ref="D37:F37"/>
    <mergeCell ref="G60:G61"/>
    <mergeCell ref="H60:H61"/>
    <mergeCell ref="I60:I61"/>
    <mergeCell ref="J60:J61"/>
    <mergeCell ref="K60:K61"/>
    <mergeCell ref="D50:F50"/>
    <mergeCell ref="D51:F51"/>
    <mergeCell ref="B52:C54"/>
    <mergeCell ref="D52:F52"/>
    <mergeCell ref="D53:F53"/>
    <mergeCell ref="D54:F54"/>
    <mergeCell ref="B67:C69"/>
    <mergeCell ref="D67:F67"/>
    <mergeCell ref="D68:F68"/>
    <mergeCell ref="D69:F69"/>
    <mergeCell ref="B70:C72"/>
    <mergeCell ref="D70:F70"/>
    <mergeCell ref="D71:F71"/>
    <mergeCell ref="D72:F72"/>
    <mergeCell ref="B62:K62"/>
    <mergeCell ref="B63:K63"/>
    <mergeCell ref="B64:C66"/>
    <mergeCell ref="D64:F64"/>
    <mergeCell ref="D65:F65"/>
    <mergeCell ref="D66:F66"/>
    <mergeCell ref="B78:C80"/>
    <mergeCell ref="D78:F78"/>
    <mergeCell ref="D79:F79"/>
    <mergeCell ref="D80:F80"/>
    <mergeCell ref="B81:K81"/>
    <mergeCell ref="B73:K73"/>
    <mergeCell ref="B74:K74"/>
    <mergeCell ref="B75:C77"/>
    <mergeCell ref="D75:F75"/>
    <mergeCell ref="D76:F76"/>
    <mergeCell ref="D77:F77"/>
    <mergeCell ref="B88:K88"/>
    <mergeCell ref="B89:C91"/>
    <mergeCell ref="D89:F89"/>
    <mergeCell ref="D90:F90"/>
    <mergeCell ref="D91:F91"/>
    <mergeCell ref="B82:C84"/>
    <mergeCell ref="D82:F82"/>
    <mergeCell ref="D83:F83"/>
    <mergeCell ref="D84:F84"/>
    <mergeCell ref="B85:C87"/>
    <mergeCell ref="D85:F85"/>
    <mergeCell ref="D86:F86"/>
    <mergeCell ref="D87:F87"/>
  </mergeCells>
  <dataValidations count="3">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97 B104:B108" xr:uid="{9EB41193-EDA9-43A2-ACA1-A3CCCF9C52FF}">
      <formula1>1001</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56:K58 G44:K44 G39:K39 G33:K33 G36:K36 G47:K47 G51:K51 G54:K54 G89:K91 G77:K77 G72:K72 G66:K66 G69:K69 G80:K80 G84:K84 G87:K87 F92:J92 F59:J59" xr:uid="{11470ED8-462C-4B2E-92B3-56753D326229}">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31:K32 G42:K43 G45:K46 D100:H100 G34:K35 G37:K38 G49:K50 G52:K53 G64:K65 G75:K76 G78:K79 G67:K68 G70:K71 G82:K83 G85:K86" xr:uid="{4C286827-4D08-4B57-82C3-1015D06FC348}">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8" min="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32</vt:i4>
      </vt:variant>
    </vt:vector>
  </HeadingPairs>
  <TitlesOfParts>
    <vt:vector size="54" baseType="lpstr">
      <vt:lpstr>Variables</vt:lpstr>
      <vt:lpstr>Intro</vt:lpstr>
      <vt:lpstr>Exclusions</vt:lpstr>
      <vt:lpstr>Info</vt:lpstr>
      <vt:lpstr>Public</vt:lpstr>
      <vt:lpstr>AddPub</vt:lpstr>
      <vt:lpstr>Pro</vt:lpstr>
      <vt:lpstr>Begin</vt:lpstr>
      <vt:lpstr>Imp-Chin. Taipei chin.</vt:lpstr>
      <vt:lpstr>Imp-Germany|Allemagne</vt:lpstr>
      <vt:lpstr>Imp-France</vt:lpstr>
      <vt:lpstr>Imp-South Korea|Corée Sud</vt:lpstr>
      <vt:lpstr>Imp-Türkiye</vt:lpstr>
      <vt:lpstr>Imp-US | ÉU</vt:lpstr>
      <vt:lpstr>Imp-Other | Autre</vt:lpstr>
      <vt:lpstr>End</vt:lpstr>
      <vt:lpstr>Invent | Stock</vt:lpstr>
      <vt:lpstr>AddPro</vt:lpstr>
      <vt:lpstr>Confirm</vt:lpstr>
      <vt:lpstr>Discrete</vt:lpstr>
      <vt:lpstr>CTL</vt:lpstr>
      <vt:lpstr>DB Qual</vt:lpstr>
      <vt:lpstr>AddPro!Print_Area</vt:lpstr>
      <vt:lpstr>AddPub!Print_Area</vt:lpstr>
      <vt:lpstr>Confirm!Print_Area</vt:lpstr>
      <vt:lpstr>Exclusions!Print_Area</vt:lpstr>
      <vt:lpstr>'Imp-Chin. Taipei chin.'!Print_Area</vt:lpstr>
      <vt:lpstr>'Imp-France'!Print_Area</vt:lpstr>
      <vt:lpstr>'Imp-Germany|Allemagne'!Print_Area</vt:lpstr>
      <vt:lpstr>'Imp-Other | Autre'!Print_Area</vt:lpstr>
      <vt:lpstr>'Imp-South Korea|Corée Sud'!Print_Area</vt:lpstr>
      <vt:lpstr>'Imp-Türkiye'!Print_Area</vt:lpstr>
      <vt:lpstr>'Imp-US | ÉU'!Print_Area</vt:lpstr>
      <vt:lpstr>Info!Print_Area</vt:lpstr>
      <vt:lpstr>Intro!Print_Area</vt:lpstr>
      <vt:lpstr>'Invent | Stock'!Print_Area</vt:lpstr>
      <vt:lpstr>Pro!Print_Area</vt:lpstr>
      <vt:lpstr>Public!Print_Area</vt:lpstr>
      <vt:lpstr>AddPro!Print_Titles</vt:lpstr>
      <vt:lpstr>AddPub!Print_Titles</vt:lpstr>
      <vt:lpstr>Confirm!Print_Titles</vt:lpstr>
      <vt:lpstr>Exclusions!Print_Titles</vt:lpstr>
      <vt:lpstr>'Imp-Chin. Taipei chin.'!Print_Titles</vt:lpstr>
      <vt:lpstr>'Imp-France'!Print_Titles</vt:lpstr>
      <vt:lpstr>'Imp-Germany|Allemagne'!Print_Titles</vt:lpstr>
      <vt:lpstr>'Imp-Other | Autre'!Print_Titles</vt:lpstr>
      <vt:lpstr>'Imp-South Korea|Corée Sud'!Print_Titles</vt:lpstr>
      <vt:lpstr>'Imp-Türkiye'!Print_Titles</vt:lpstr>
      <vt:lpstr>'Imp-US | ÉU'!Print_Titles</vt:lpstr>
      <vt:lpstr>Info!Print_Titles</vt:lpstr>
      <vt:lpstr>Intro!Print_Titles</vt:lpstr>
      <vt:lpstr>'Invent | Stock'!Print_Titles</vt:lpstr>
      <vt:lpstr>Pro!Print_Titles</vt:lpstr>
      <vt:lpstr>Public!Print_Titles</vt:lpstr>
    </vt:vector>
  </TitlesOfParts>
  <Company>ATSSC-SCDATA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 Joseph</dc:creator>
  <cp:lastModifiedBy>Heintzman, Rhonda</cp:lastModifiedBy>
  <cp:lastPrinted>2026-05-27T03:18:40Z</cp:lastPrinted>
  <dcterms:created xsi:type="dcterms:W3CDTF">2021-02-04T13:13:50Z</dcterms:created>
  <dcterms:modified xsi:type="dcterms:W3CDTF">2026-06-04T16:54:19Z</dcterms:modified>
</cp:coreProperties>
</file>