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PI-2025-007\Working Files\Research\Questionnaires\"/>
    </mc:Choice>
  </mc:AlternateContent>
  <xr:revisionPtr revIDLastSave="0" documentId="13_ncr:1_{BAF815DE-625B-4B16-B336-2073D1B9AD4F}" xr6:coauthVersionLast="47" xr6:coauthVersionMax="47" xr10:uidLastSave="{00000000-0000-0000-0000-000000000000}"/>
  <workbookProtection workbookAlgorithmName="SHA-512" workbookHashValue="Fw+Pyb2kc/Rlsu1qyzrfEa66Z/v5hb5iDlTXKAvPZndxObNCchWgyCCKVTx4P7LbyDEnK4Rd79zcKU0cOTiwwQ==" workbookSaltValue="8XA3fAcAYaah/Qz98edxuQ==" workbookSpinCount="100000" lockStructure="1"/>
  <bookViews>
    <workbookView xWindow="-120" yWindow="-120" windowWidth="29040" windowHeight="15720" tabRatio="864"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Imp-China|Chine -Exp1" sheetId="91" r:id="rId8"/>
    <sheet name="Imp-China|Chine -Exp 2" sheetId="115" r:id="rId9"/>
    <sheet name="Imp-China|Chine -Exp 3" sheetId="116" r:id="rId10"/>
    <sheet name="End" sheetId="94" state="hidden" r:id="rId11"/>
    <sheet name="Imp-US|É-U" sheetId="113" r:id="rId12"/>
    <sheet name="Imp-Mex" sheetId="117" r:id="rId13"/>
    <sheet name="Imp-Other|Autre" sheetId="114" r:id="rId14"/>
    <sheet name="End2" sheetId="109" state="hidden" r:id="rId15"/>
    <sheet name="Invent-Stock" sheetId="92" r:id="rId16"/>
    <sheet name="AddPro" sheetId="89" r:id="rId17"/>
    <sheet name="Confirm" sheetId="90" r:id="rId18"/>
    <sheet name="DB Ref" sheetId="118" state="hidden" r:id="rId19"/>
    <sheet name="DB DFU" sheetId="122" state="hidden" r:id="rId20"/>
    <sheet name="DB Other" sheetId="123" state="hidden" r:id="rId21"/>
    <sheet name="DB Qual" sheetId="121" state="hidden" r:id="rId22"/>
  </sheets>
  <externalReferences>
    <externalReference r:id="rId23"/>
    <externalReference r:id="rId24"/>
  </externalReference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6">AddPro!$B$1:$L$62</definedName>
    <definedName name="_xlnm.Print_Area" localSheetId="4">AddPub!$B$1:$L$62</definedName>
    <definedName name="_xlnm.Print_Area" localSheetId="17">Confirm!$B$1:$L$105</definedName>
    <definedName name="_xlnm.Print_Area" localSheetId="8">'Imp-China|Chine -Exp 2'!$B$1:$L$293</definedName>
    <definedName name="_xlnm.Print_Area" localSheetId="9">'Imp-China|Chine -Exp 3'!$B$1:$L$293</definedName>
    <definedName name="_xlnm.Print_Area" localSheetId="7">'Imp-China|Chine -Exp1'!$B$1:$L$293</definedName>
    <definedName name="_xlnm.Print_Area" localSheetId="12">'Imp-Mex'!$B$1:$L$293</definedName>
    <definedName name="_xlnm.Print_Area" localSheetId="13">'Imp-Other|Autre'!$B$1:$L$293</definedName>
    <definedName name="_xlnm.Print_Area" localSheetId="11">'Imp-US|É-U'!$B$1:$L$293</definedName>
    <definedName name="_xlnm.Print_Area" localSheetId="2">Info!$B$1:$L$55</definedName>
    <definedName name="_xlnm.Print_Area" localSheetId="1">Intro!$B$1:$L$132</definedName>
    <definedName name="_xlnm.Print_Area" localSheetId="15">'Invent-Stock'!$B$1:$L$100</definedName>
    <definedName name="_xlnm.Print_Area" localSheetId="5">Pro!$B$1:$L$177</definedName>
    <definedName name="_xlnm.Print_Area" localSheetId="3">Public!$B$1:$L$403</definedName>
    <definedName name="_xlnm.Print_Titles" localSheetId="16">AddPro!$1:$7</definedName>
    <definedName name="_xlnm.Print_Titles" localSheetId="4">AddPub!$1:$7</definedName>
    <definedName name="_xlnm.Print_Titles" localSheetId="17">Confirm!$1:$7</definedName>
    <definedName name="_xlnm.Print_Titles" localSheetId="8">'Imp-China|Chine -Exp 2'!$1:$7</definedName>
    <definedName name="_xlnm.Print_Titles" localSheetId="9">'Imp-China|Chine -Exp 3'!$1:$7</definedName>
    <definedName name="_xlnm.Print_Titles" localSheetId="7">'Imp-China|Chine -Exp1'!$1:$7</definedName>
    <definedName name="_xlnm.Print_Titles" localSheetId="12">'Imp-Mex'!$1:$7</definedName>
    <definedName name="_xlnm.Print_Titles" localSheetId="13">'Imp-Other|Autre'!$1:$7</definedName>
    <definedName name="_xlnm.Print_Titles" localSheetId="11">'Imp-US|É-U'!$1:$7</definedName>
    <definedName name="_xlnm.Print_Titles" localSheetId="2">Info!$1:$7</definedName>
    <definedName name="_xlnm.Print_Titles" localSheetId="1">Intro!$1:$7</definedName>
    <definedName name="_xlnm.Print_Titles" localSheetId="15">'Invent-Stock'!$1:$7</definedName>
    <definedName name="_xlnm.Print_Titles" localSheetId="5">Pro!$1:$7</definedName>
    <definedName name="_xlnm.Print_Titles" localSheetId="3">Public!$1:$7</definedName>
    <definedName name="quest8" localSheetId="16">AddPro!#REF!</definedName>
    <definedName name="quest8" localSheetId="4">AddPub!#REF!</definedName>
    <definedName name="quest8" localSheetId="17">Confirm!#REF!</definedName>
    <definedName name="quest8" localSheetId="8">'Imp-China|Chine -Exp 2'!#REF!</definedName>
    <definedName name="quest8" localSheetId="9">'Imp-China|Chine -Exp 3'!#REF!</definedName>
    <definedName name="quest8" localSheetId="7">'Imp-China|Chine -Exp1'!#REF!</definedName>
    <definedName name="quest8" localSheetId="12">'Imp-Mex'!#REF!</definedName>
    <definedName name="quest8" localSheetId="13">'Imp-Other|Autre'!#REF!</definedName>
    <definedName name="quest8" localSheetId="11">'Imp-US|É-U'!#REF!</definedName>
    <definedName name="quest8" localSheetId="2">Info!#REF!</definedName>
    <definedName name="quest8" localSheetId="1">Intro!#REF!</definedName>
    <definedName name="quest8" localSheetId="15">'Invent-Stock'!#REF!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22" i="123" l="1"/>
  <c r="AV22" i="123"/>
  <c r="AT22" i="123"/>
  <c r="S18" i="122" l="1"/>
  <c r="T18" i="122"/>
  <c r="R18" i="122"/>
  <c r="AJ168" i="118"/>
  <c r="AK168" i="118"/>
  <c r="AL168" i="118"/>
  <c r="AM168" i="118"/>
  <c r="AN168" i="118"/>
  <c r="AO168" i="118"/>
  <c r="AP168" i="118"/>
  <c r="AJ167" i="118"/>
  <c r="AK167" i="118"/>
  <c r="AL167" i="118"/>
  <c r="AM167" i="118"/>
  <c r="AN167" i="118"/>
  <c r="AO167" i="118"/>
  <c r="AP167" i="118"/>
  <c r="AJ166" i="118"/>
  <c r="AK166" i="118"/>
  <c r="AL166" i="118"/>
  <c r="AM166" i="118"/>
  <c r="AN166" i="118"/>
  <c r="AO166" i="118"/>
  <c r="AP166" i="118"/>
  <c r="AJ165" i="118"/>
  <c r="AK165" i="118"/>
  <c r="AL165" i="118"/>
  <c r="AM165" i="118"/>
  <c r="AN165" i="118"/>
  <c r="AO165" i="118"/>
  <c r="AP165" i="118"/>
  <c r="AJ164" i="118"/>
  <c r="AK164" i="118"/>
  <c r="AL164" i="118"/>
  <c r="AM164" i="118"/>
  <c r="AN164" i="118"/>
  <c r="AO164" i="118"/>
  <c r="AP164" i="118"/>
  <c r="AI168" i="118"/>
  <c r="AI167" i="118"/>
  <c r="AI166" i="118"/>
  <c r="AI165" i="118"/>
  <c r="AI164" i="118"/>
  <c r="AC168" i="118"/>
  <c r="AD168" i="118"/>
  <c r="AE168" i="118"/>
  <c r="AF168" i="118"/>
  <c r="AG168" i="118"/>
  <c r="AH168" i="118"/>
  <c r="AC167" i="118"/>
  <c r="AD167" i="118"/>
  <c r="AE167" i="118"/>
  <c r="AF167" i="118"/>
  <c r="AG167" i="118"/>
  <c r="AH167" i="118"/>
  <c r="AC166" i="118"/>
  <c r="AD166" i="118"/>
  <c r="AE166" i="118"/>
  <c r="AF166" i="118"/>
  <c r="AG166" i="118"/>
  <c r="AH166" i="118"/>
  <c r="AC165" i="118"/>
  <c r="AD165" i="118"/>
  <c r="AE165" i="118"/>
  <c r="AF165" i="118"/>
  <c r="AG165" i="118"/>
  <c r="AH165" i="118"/>
  <c r="AC164" i="118"/>
  <c r="AD164" i="118"/>
  <c r="AE164" i="118"/>
  <c r="AF164" i="118"/>
  <c r="AG164" i="118"/>
  <c r="AH164" i="118"/>
  <c r="AB168" i="118"/>
  <c r="AB167" i="118"/>
  <c r="AB166" i="118"/>
  <c r="AB165" i="118"/>
  <c r="AB164" i="118"/>
  <c r="AJ163" i="118"/>
  <c r="AK163" i="118"/>
  <c r="AL163" i="118"/>
  <c r="AM163" i="118"/>
  <c r="AN163" i="118"/>
  <c r="AO163" i="118"/>
  <c r="AP163" i="118"/>
  <c r="AI163" i="118"/>
  <c r="AC163" i="118"/>
  <c r="AD163" i="118"/>
  <c r="AE163" i="118"/>
  <c r="AF163" i="118"/>
  <c r="AG163" i="118"/>
  <c r="AH163" i="118"/>
  <c r="AB163" i="118"/>
  <c r="U168" i="118"/>
  <c r="V168" i="118"/>
  <c r="W168" i="118"/>
  <c r="X168" i="118"/>
  <c r="Y168" i="118"/>
  <c r="Z168" i="118"/>
  <c r="AA168" i="118"/>
  <c r="T168" i="118"/>
  <c r="N168" i="118"/>
  <c r="O168" i="118"/>
  <c r="P168" i="118"/>
  <c r="Q168" i="118"/>
  <c r="R168" i="118"/>
  <c r="S168" i="118"/>
  <c r="U167" i="118"/>
  <c r="V167" i="118"/>
  <c r="W167" i="118"/>
  <c r="X167" i="118"/>
  <c r="Y167" i="118"/>
  <c r="Z167" i="118"/>
  <c r="AA167" i="118"/>
  <c r="T167" i="118"/>
  <c r="N167" i="118"/>
  <c r="O167" i="118"/>
  <c r="P167" i="118"/>
  <c r="Q167" i="118"/>
  <c r="R167" i="118"/>
  <c r="S167" i="118"/>
  <c r="U166" i="118"/>
  <c r="V166" i="118"/>
  <c r="W166" i="118"/>
  <c r="X166" i="118"/>
  <c r="Y166" i="118"/>
  <c r="Z166" i="118"/>
  <c r="AA166" i="118"/>
  <c r="T166" i="118"/>
  <c r="N166" i="118"/>
  <c r="O166" i="118"/>
  <c r="P166" i="118"/>
  <c r="Q166" i="118"/>
  <c r="R166" i="118"/>
  <c r="S166" i="118"/>
  <c r="U165" i="118"/>
  <c r="V165" i="118"/>
  <c r="W165" i="118"/>
  <c r="X165" i="118"/>
  <c r="Y165" i="118"/>
  <c r="Z165" i="118"/>
  <c r="AA165" i="118"/>
  <c r="T165" i="118"/>
  <c r="N165" i="118"/>
  <c r="O165" i="118"/>
  <c r="P165" i="118"/>
  <c r="Q165" i="118"/>
  <c r="R165" i="118"/>
  <c r="S165" i="118"/>
  <c r="U164" i="118"/>
  <c r="V164" i="118"/>
  <c r="W164" i="118"/>
  <c r="X164" i="118"/>
  <c r="Y164" i="118"/>
  <c r="Z164" i="118"/>
  <c r="AA164" i="118"/>
  <c r="T164" i="118"/>
  <c r="N164" i="118"/>
  <c r="O164" i="118"/>
  <c r="P164" i="118"/>
  <c r="Q164" i="118"/>
  <c r="R164" i="118"/>
  <c r="S164" i="118"/>
  <c r="U163" i="118"/>
  <c r="V163" i="118"/>
  <c r="W163" i="118"/>
  <c r="X163" i="118"/>
  <c r="Y163" i="118"/>
  <c r="Z163" i="118"/>
  <c r="AA163" i="118"/>
  <c r="T163" i="118"/>
  <c r="S163" i="118"/>
  <c r="N163" i="118"/>
  <c r="O163" i="118"/>
  <c r="P163" i="118"/>
  <c r="Q163" i="118"/>
  <c r="R163" i="118"/>
  <c r="H116" i="118"/>
  <c r="I116" i="118"/>
  <c r="H115" i="118"/>
  <c r="I115" i="118"/>
  <c r="H113" i="118"/>
  <c r="I113" i="118"/>
  <c r="H114" i="118"/>
  <c r="I114" i="118"/>
  <c r="H112" i="118"/>
  <c r="I112" i="118"/>
  <c r="G113" i="118"/>
  <c r="G114" i="118"/>
  <c r="G115" i="118"/>
  <c r="G116" i="118"/>
  <c r="G112" i="118"/>
  <c r="Y33" i="118" l="1"/>
  <c r="L275" i="114" l="1"/>
  <c r="K275" i="114"/>
  <c r="J275" i="114"/>
  <c r="I275" i="114"/>
  <c r="H275" i="114"/>
  <c r="G275" i="114"/>
  <c r="F275" i="114"/>
  <c r="E275" i="114"/>
  <c r="L275" i="117"/>
  <c r="K275" i="117"/>
  <c r="J275" i="117"/>
  <c r="I275" i="117"/>
  <c r="H275" i="117"/>
  <c r="G275" i="117"/>
  <c r="F275" i="117"/>
  <c r="E275" i="117"/>
  <c r="L275" i="113"/>
  <c r="K275" i="113"/>
  <c r="J275" i="113"/>
  <c r="I275" i="113"/>
  <c r="H275" i="113"/>
  <c r="G275" i="113"/>
  <c r="F275" i="113"/>
  <c r="E275" i="113"/>
  <c r="L275" i="116"/>
  <c r="K275" i="116"/>
  <c r="J275" i="116"/>
  <c r="I275" i="116"/>
  <c r="H275" i="116"/>
  <c r="G275" i="116"/>
  <c r="F275" i="116"/>
  <c r="E275" i="116"/>
  <c r="L275" i="115"/>
  <c r="K275" i="115"/>
  <c r="J275" i="115"/>
  <c r="I275" i="115"/>
  <c r="H275" i="115"/>
  <c r="G275" i="115"/>
  <c r="F275" i="115"/>
  <c r="E275" i="115"/>
  <c r="K270" i="114"/>
  <c r="J270" i="114"/>
  <c r="I270" i="114"/>
  <c r="H270" i="114"/>
  <c r="G270" i="114"/>
  <c r="F270" i="114"/>
  <c r="E270" i="114"/>
  <c r="K270" i="117"/>
  <c r="J270" i="117"/>
  <c r="I270" i="117"/>
  <c r="H270" i="117"/>
  <c r="G270" i="117"/>
  <c r="F270" i="117"/>
  <c r="E270" i="117"/>
  <c r="K270" i="113"/>
  <c r="J270" i="113"/>
  <c r="I270" i="113"/>
  <c r="H270" i="113"/>
  <c r="G270" i="113"/>
  <c r="F270" i="113"/>
  <c r="E270" i="113"/>
  <c r="K270" i="116"/>
  <c r="J270" i="116"/>
  <c r="I270" i="116"/>
  <c r="H270" i="116"/>
  <c r="G270" i="116"/>
  <c r="F270" i="116"/>
  <c r="E270" i="116"/>
  <c r="K270" i="115"/>
  <c r="J270" i="115"/>
  <c r="I270" i="115"/>
  <c r="H270" i="115"/>
  <c r="G270" i="115"/>
  <c r="F270" i="115"/>
  <c r="E270" i="115"/>
  <c r="L275" i="91"/>
  <c r="K275" i="91"/>
  <c r="J275" i="91"/>
  <c r="I275" i="91"/>
  <c r="H275" i="91"/>
  <c r="G275" i="91"/>
  <c r="F275" i="91"/>
  <c r="E275" i="91"/>
  <c r="K270" i="91"/>
  <c r="J270" i="91"/>
  <c r="I270" i="91"/>
  <c r="H270" i="91"/>
  <c r="G270" i="91"/>
  <c r="F270" i="91"/>
  <c r="E270" i="91"/>
  <c r="D53" i="121"/>
  <c r="D52" i="121"/>
  <c r="D51" i="121"/>
  <c r="D50" i="121"/>
  <c r="D49" i="121"/>
  <c r="C53" i="121"/>
  <c r="C52" i="121"/>
  <c r="C51" i="121"/>
  <c r="C50" i="121"/>
  <c r="C49" i="121"/>
  <c r="D48" i="121"/>
  <c r="D47" i="121"/>
  <c r="D46" i="121"/>
  <c r="D45" i="121"/>
  <c r="D44" i="121"/>
  <c r="D43" i="121"/>
  <c r="D42" i="121"/>
  <c r="D41" i="121"/>
  <c r="D40" i="121"/>
  <c r="D39" i="121"/>
  <c r="F174" i="118"/>
  <c r="G174" i="118"/>
  <c r="I174" i="118"/>
  <c r="J174" i="118"/>
  <c r="H174" i="118"/>
  <c r="E174" i="118"/>
  <c r="B174" i="118"/>
  <c r="G173" i="118"/>
  <c r="J173" i="118" s="1"/>
  <c r="F173" i="118"/>
  <c r="I173" i="118" s="1"/>
  <c r="E173" i="118"/>
  <c r="H173" i="118" s="1"/>
  <c r="D38" i="121" l="1"/>
  <c r="D37" i="121"/>
  <c r="D36" i="121"/>
  <c r="D35" i="121"/>
  <c r="D34" i="121"/>
  <c r="D33" i="121"/>
  <c r="D32" i="121"/>
  <c r="D31" i="121"/>
  <c r="D30" i="121"/>
  <c r="D29" i="121"/>
  <c r="D28" i="121"/>
  <c r="C32" i="121"/>
  <c r="C31" i="121"/>
  <c r="C30" i="121"/>
  <c r="C29" i="121"/>
  <c r="C28" i="121"/>
  <c r="D27" i="121"/>
  <c r="D26" i="121"/>
  <c r="D25" i="121"/>
  <c r="D24" i="121"/>
  <c r="D23" i="121"/>
  <c r="D22" i="121"/>
  <c r="D21" i="121"/>
  <c r="D20" i="121"/>
  <c r="D19" i="121"/>
  <c r="D18" i="121"/>
  <c r="D17" i="121"/>
  <c r="D16" i="121"/>
  <c r="D15" i="121"/>
  <c r="D14" i="121"/>
  <c r="D13" i="121"/>
  <c r="D12" i="121"/>
  <c r="D11" i="121"/>
  <c r="D10" i="121"/>
  <c r="D9" i="121"/>
  <c r="D8" i="121"/>
  <c r="D7" i="121"/>
  <c r="D6" i="121"/>
  <c r="D5" i="121"/>
  <c r="D4" i="121"/>
  <c r="D3" i="121"/>
  <c r="D2" i="121"/>
  <c r="A2" i="121"/>
  <c r="AU27" i="123"/>
  <c r="AV27" i="123"/>
  <c r="AU28" i="123"/>
  <c r="AV28" i="123"/>
  <c r="AQ27" i="123"/>
  <c r="AR27" i="123"/>
  <c r="AQ28" i="123"/>
  <c r="AR28" i="123"/>
  <c r="AT28" i="123"/>
  <c r="AP28" i="123"/>
  <c r="AT27" i="123"/>
  <c r="AP27" i="123"/>
  <c r="AU26" i="123"/>
  <c r="AV26" i="123"/>
  <c r="AQ26" i="123"/>
  <c r="AR26" i="123"/>
  <c r="AT26" i="123"/>
  <c r="AP26" i="123"/>
  <c r="AU24" i="123"/>
  <c r="AV24" i="123"/>
  <c r="AU25" i="123"/>
  <c r="AV25" i="123"/>
  <c r="AQ24" i="123"/>
  <c r="AR24" i="123"/>
  <c r="AQ25" i="123"/>
  <c r="AR25" i="123"/>
  <c r="AT25" i="123"/>
  <c r="AP25" i="123"/>
  <c r="AT24" i="123"/>
  <c r="AP24" i="123"/>
  <c r="AU23" i="123"/>
  <c r="AV23" i="123"/>
  <c r="AQ23" i="123"/>
  <c r="AR23" i="123"/>
  <c r="AT23" i="123"/>
  <c r="AP23" i="123"/>
  <c r="AU21" i="123"/>
  <c r="AV21" i="123"/>
  <c r="AQ21" i="123"/>
  <c r="AR21" i="123"/>
  <c r="AQ22" i="123"/>
  <c r="AR22" i="123"/>
  <c r="AP22" i="123"/>
  <c r="AT21" i="123"/>
  <c r="AP21" i="123"/>
  <c r="AQ20" i="123"/>
  <c r="AR20" i="123"/>
  <c r="AU20" i="123"/>
  <c r="AV20" i="123"/>
  <c r="AT20" i="123"/>
  <c r="AP20" i="123"/>
  <c r="AU19" i="123"/>
  <c r="AV19" i="123"/>
  <c r="AQ19" i="123"/>
  <c r="AR19" i="123"/>
  <c r="AT19" i="123"/>
  <c r="AP19" i="123"/>
  <c r="AU18" i="123"/>
  <c r="AV18" i="123"/>
  <c r="AT18" i="123"/>
  <c r="AQ18" i="123"/>
  <c r="AR18" i="123"/>
  <c r="AP18" i="123"/>
  <c r="AU17" i="123"/>
  <c r="AV17" i="123"/>
  <c r="AQ17" i="123"/>
  <c r="AR17" i="123"/>
  <c r="AT17" i="123"/>
  <c r="AP17" i="123"/>
  <c r="W27" i="123"/>
  <c r="X27" i="123"/>
  <c r="W28" i="123"/>
  <c r="X28" i="123"/>
  <c r="S27" i="123"/>
  <c r="T27" i="123"/>
  <c r="S28" i="123"/>
  <c r="T28" i="123"/>
  <c r="V28" i="123"/>
  <c r="R28" i="123"/>
  <c r="V27" i="123"/>
  <c r="R27" i="123"/>
  <c r="S26" i="123"/>
  <c r="T26" i="123"/>
  <c r="W26" i="123"/>
  <c r="X26" i="123"/>
  <c r="V26" i="123"/>
  <c r="R26" i="123"/>
  <c r="W24" i="123"/>
  <c r="X24" i="123"/>
  <c r="W25" i="123"/>
  <c r="X25" i="123"/>
  <c r="S24" i="123"/>
  <c r="T24" i="123"/>
  <c r="S25" i="123"/>
  <c r="T25" i="123"/>
  <c r="V25" i="123"/>
  <c r="R25" i="123"/>
  <c r="V24" i="123"/>
  <c r="R24" i="123"/>
  <c r="W23" i="123"/>
  <c r="X23" i="123"/>
  <c r="S23" i="123"/>
  <c r="T23" i="123"/>
  <c r="V23" i="123"/>
  <c r="R23" i="123"/>
  <c r="W21" i="123"/>
  <c r="X21" i="123"/>
  <c r="W22" i="123"/>
  <c r="X22" i="123"/>
  <c r="S21" i="123"/>
  <c r="T21" i="123"/>
  <c r="S22" i="123"/>
  <c r="T22" i="123"/>
  <c r="R22" i="123"/>
  <c r="V22" i="123"/>
  <c r="V21" i="123"/>
  <c r="R21" i="123"/>
  <c r="W20" i="123"/>
  <c r="X20" i="123"/>
  <c r="S20" i="123"/>
  <c r="T20" i="123"/>
  <c r="V20" i="123"/>
  <c r="R20" i="123"/>
  <c r="W19" i="123"/>
  <c r="X19" i="123"/>
  <c r="V19" i="123"/>
  <c r="S19" i="123"/>
  <c r="T19" i="123"/>
  <c r="R19" i="123"/>
  <c r="W18" i="123"/>
  <c r="X18" i="123"/>
  <c r="V18" i="123"/>
  <c r="S18" i="123"/>
  <c r="T18" i="123"/>
  <c r="R18" i="123"/>
  <c r="W17" i="123"/>
  <c r="X17" i="123"/>
  <c r="V17" i="123"/>
  <c r="T17" i="123"/>
  <c r="S17" i="123"/>
  <c r="R17" i="123"/>
  <c r="AG7" i="123"/>
  <c r="AH7" i="123"/>
  <c r="AG8" i="123"/>
  <c r="AH8" i="123"/>
  <c r="AG9" i="123"/>
  <c r="AH9" i="123"/>
  <c r="AG12" i="123"/>
  <c r="AH12" i="123"/>
  <c r="AF12" i="123"/>
  <c r="AF9" i="123"/>
  <c r="AF8" i="123"/>
  <c r="AF7" i="123"/>
  <c r="L7" i="123"/>
  <c r="M7" i="123"/>
  <c r="L8" i="123"/>
  <c r="M8" i="123"/>
  <c r="L9" i="123"/>
  <c r="M9" i="123"/>
  <c r="L12" i="123"/>
  <c r="M12" i="123"/>
  <c r="K12" i="123"/>
  <c r="K9" i="123"/>
  <c r="K8" i="123"/>
  <c r="K7" i="123"/>
  <c r="AU17" i="122"/>
  <c r="AV17" i="122"/>
  <c r="AU18" i="122"/>
  <c r="AV18" i="122"/>
  <c r="AU19" i="122"/>
  <c r="AV19" i="122"/>
  <c r="AU20" i="122"/>
  <c r="AV20" i="122"/>
  <c r="AU21" i="122"/>
  <c r="AV21" i="122"/>
  <c r="AU22" i="122"/>
  <c r="AV22" i="122"/>
  <c r="AU23" i="122"/>
  <c r="AV23" i="122"/>
  <c r="AU24" i="122"/>
  <c r="AV24" i="122"/>
  <c r="AU25" i="122"/>
  <c r="AV25" i="122"/>
  <c r="AU26" i="122"/>
  <c r="AV26" i="122"/>
  <c r="AU27" i="122"/>
  <c r="AV27" i="122"/>
  <c r="AU28" i="122"/>
  <c r="AV28" i="122"/>
  <c r="AQ17" i="122"/>
  <c r="AR17" i="122"/>
  <c r="AQ18" i="122"/>
  <c r="AR18" i="122"/>
  <c r="AQ19" i="122"/>
  <c r="AR19" i="122"/>
  <c r="AQ20" i="122"/>
  <c r="AR20" i="122"/>
  <c r="AQ21" i="122"/>
  <c r="AR21" i="122"/>
  <c r="AQ22" i="122"/>
  <c r="AR22" i="122"/>
  <c r="AQ23" i="122"/>
  <c r="AR23" i="122"/>
  <c r="AQ24" i="122"/>
  <c r="AR24" i="122"/>
  <c r="AQ25" i="122"/>
  <c r="AR25" i="122"/>
  <c r="AQ26" i="122"/>
  <c r="AR26" i="122"/>
  <c r="AQ27" i="122"/>
  <c r="AR27" i="122"/>
  <c r="AQ28" i="122"/>
  <c r="AR28" i="122"/>
  <c r="AT28" i="122"/>
  <c r="AP28" i="122"/>
  <c r="AT27" i="122"/>
  <c r="AP27" i="122"/>
  <c r="AT26" i="122"/>
  <c r="AP26" i="122"/>
  <c r="AT25" i="122"/>
  <c r="AP25" i="122"/>
  <c r="AT24" i="122"/>
  <c r="AP24" i="122"/>
  <c r="AT23" i="122"/>
  <c r="AP23" i="122"/>
  <c r="AT22" i="122"/>
  <c r="AP22" i="122"/>
  <c r="AT21" i="122"/>
  <c r="AP21" i="122"/>
  <c r="AT20" i="122"/>
  <c r="AP20" i="122"/>
  <c r="AT19" i="122"/>
  <c r="AT18" i="122"/>
  <c r="AP19" i="122"/>
  <c r="AP18" i="122"/>
  <c r="AT17" i="122"/>
  <c r="AP17" i="122"/>
  <c r="W17" i="122"/>
  <c r="X17" i="122"/>
  <c r="W18" i="122"/>
  <c r="X18" i="122"/>
  <c r="W19" i="122"/>
  <c r="X19" i="122"/>
  <c r="W20" i="122"/>
  <c r="X20" i="122"/>
  <c r="W21" i="122"/>
  <c r="X21" i="122"/>
  <c r="W22" i="122"/>
  <c r="X22" i="122"/>
  <c r="W23" i="122"/>
  <c r="X23" i="122"/>
  <c r="W24" i="122"/>
  <c r="X24" i="122"/>
  <c r="W25" i="122"/>
  <c r="X25" i="122"/>
  <c r="W26" i="122"/>
  <c r="X26" i="122"/>
  <c r="W27" i="122"/>
  <c r="X27" i="122"/>
  <c r="W28" i="122"/>
  <c r="X28" i="122"/>
  <c r="S17" i="122"/>
  <c r="T17" i="122"/>
  <c r="S19" i="122"/>
  <c r="T19" i="122"/>
  <c r="S20" i="122"/>
  <c r="T20" i="122"/>
  <c r="S21" i="122"/>
  <c r="T21" i="122"/>
  <c r="S22" i="122"/>
  <c r="T22" i="122"/>
  <c r="S23" i="122"/>
  <c r="T23" i="122"/>
  <c r="S24" i="122"/>
  <c r="T24" i="122"/>
  <c r="S25" i="122"/>
  <c r="T25" i="122"/>
  <c r="S26" i="122"/>
  <c r="T26" i="122"/>
  <c r="S27" i="122"/>
  <c r="T27" i="122"/>
  <c r="S28" i="122"/>
  <c r="T28" i="122"/>
  <c r="V28" i="122"/>
  <c r="R28" i="122"/>
  <c r="V27" i="122"/>
  <c r="R27" i="122"/>
  <c r="V26" i="122"/>
  <c r="R26" i="122"/>
  <c r="V25" i="122"/>
  <c r="R25" i="122"/>
  <c r="V24" i="122"/>
  <c r="R24" i="122"/>
  <c r="V23" i="122"/>
  <c r="R23" i="122"/>
  <c r="V22" i="122"/>
  <c r="V20" i="122"/>
  <c r="V21" i="122"/>
  <c r="R22" i="122"/>
  <c r="R21" i="122"/>
  <c r="R20" i="122"/>
  <c r="V19" i="122"/>
  <c r="R19" i="122"/>
  <c r="V18" i="122"/>
  <c r="V17" i="122"/>
  <c r="R17" i="122"/>
  <c r="M168" i="118"/>
  <c r="M167" i="118"/>
  <c r="M166" i="118"/>
  <c r="M165" i="118"/>
  <c r="M164" i="118"/>
  <c r="M163" i="118"/>
  <c r="G165" i="118"/>
  <c r="G164" i="118"/>
  <c r="G163" i="118"/>
  <c r="D166" i="118"/>
  <c r="D163" i="118"/>
  <c r="AA152" i="118" l="1"/>
  <c r="AB152" i="118"/>
  <c r="AC152" i="118"/>
  <c r="AD152" i="118"/>
  <c r="AE152" i="118"/>
  <c r="AF152" i="118"/>
  <c r="AG152" i="118"/>
  <c r="AA153" i="118"/>
  <c r="AB153" i="118"/>
  <c r="AC153" i="118"/>
  <c r="AD153" i="118"/>
  <c r="AE153" i="118"/>
  <c r="AF153" i="118"/>
  <c r="AG153" i="118"/>
  <c r="AA154" i="118"/>
  <c r="AB154" i="118"/>
  <c r="AC154" i="118"/>
  <c r="AD154" i="118"/>
  <c r="AE154" i="118"/>
  <c r="AF154" i="118"/>
  <c r="AG154" i="118"/>
  <c r="AA155" i="118"/>
  <c r="AB155" i="118"/>
  <c r="AC155" i="118"/>
  <c r="AD155" i="118"/>
  <c r="AE155" i="118"/>
  <c r="AF155" i="118"/>
  <c r="AG155" i="118"/>
  <c r="AA156" i="118"/>
  <c r="AB156" i="118"/>
  <c r="AC156" i="118"/>
  <c r="AD156" i="118"/>
  <c r="AE156" i="118"/>
  <c r="AF156" i="118"/>
  <c r="AG156" i="118"/>
  <c r="Z156" i="118"/>
  <c r="Z155" i="118"/>
  <c r="Z154" i="118"/>
  <c r="Z153" i="118"/>
  <c r="Z152" i="118"/>
  <c r="S152" i="118"/>
  <c r="T152" i="118"/>
  <c r="U152" i="118"/>
  <c r="V152" i="118"/>
  <c r="W152" i="118"/>
  <c r="X152" i="118"/>
  <c r="Y152" i="118"/>
  <c r="S153" i="118"/>
  <c r="T153" i="118"/>
  <c r="U153" i="118"/>
  <c r="V153" i="118"/>
  <c r="W153" i="118"/>
  <c r="X153" i="118"/>
  <c r="Y153" i="118"/>
  <c r="S154" i="118"/>
  <c r="T154" i="118"/>
  <c r="U154" i="118"/>
  <c r="V154" i="118"/>
  <c r="W154" i="118"/>
  <c r="X154" i="118"/>
  <c r="Y154" i="118"/>
  <c r="S155" i="118"/>
  <c r="T155" i="118"/>
  <c r="U155" i="118"/>
  <c r="V155" i="118"/>
  <c r="W155" i="118"/>
  <c r="X155" i="118"/>
  <c r="Y155" i="118"/>
  <c r="S156" i="118"/>
  <c r="T156" i="118"/>
  <c r="U156" i="118"/>
  <c r="V156" i="118"/>
  <c r="W156" i="118"/>
  <c r="X156" i="118"/>
  <c r="Y156" i="118"/>
  <c r="R156" i="118"/>
  <c r="R155" i="118"/>
  <c r="R154" i="118"/>
  <c r="R153" i="118"/>
  <c r="R152" i="118"/>
  <c r="AA147" i="118"/>
  <c r="AB147" i="118"/>
  <c r="AC147" i="118"/>
  <c r="AD147" i="118"/>
  <c r="AE147" i="118"/>
  <c r="AF147" i="118"/>
  <c r="AG147" i="118"/>
  <c r="AA148" i="118"/>
  <c r="AB148" i="118"/>
  <c r="AC148" i="118"/>
  <c r="AD148" i="118"/>
  <c r="AE148" i="118"/>
  <c r="AF148" i="118"/>
  <c r="AG148" i="118"/>
  <c r="AA149" i="118"/>
  <c r="AB149" i="118"/>
  <c r="AC149" i="118"/>
  <c r="AD149" i="118"/>
  <c r="AE149" i="118"/>
  <c r="AF149" i="118"/>
  <c r="AG149" i="118"/>
  <c r="AA150" i="118"/>
  <c r="AB150" i="118"/>
  <c r="AC150" i="118"/>
  <c r="AD150" i="118"/>
  <c r="AE150" i="118"/>
  <c r="AF150" i="118"/>
  <c r="AG150" i="118"/>
  <c r="AA151" i="118"/>
  <c r="AB151" i="118"/>
  <c r="AC151" i="118"/>
  <c r="AD151" i="118"/>
  <c r="AE151" i="118"/>
  <c r="AF151" i="118"/>
  <c r="AG151" i="118"/>
  <c r="Z151" i="118"/>
  <c r="Z150" i="118"/>
  <c r="Z149" i="118"/>
  <c r="Z148" i="118"/>
  <c r="Z147" i="118"/>
  <c r="S147" i="118"/>
  <c r="T147" i="118"/>
  <c r="U147" i="118"/>
  <c r="V147" i="118"/>
  <c r="W147" i="118"/>
  <c r="X147" i="118"/>
  <c r="Y147" i="118"/>
  <c r="S148" i="118"/>
  <c r="T148" i="118"/>
  <c r="U148" i="118"/>
  <c r="V148" i="118"/>
  <c r="W148" i="118"/>
  <c r="X148" i="118"/>
  <c r="Y148" i="118"/>
  <c r="S149" i="118"/>
  <c r="T149" i="118"/>
  <c r="U149" i="118"/>
  <c r="V149" i="118"/>
  <c r="W149" i="118"/>
  <c r="X149" i="118"/>
  <c r="Y149" i="118"/>
  <c r="S150" i="118"/>
  <c r="T150" i="118"/>
  <c r="U150" i="118"/>
  <c r="V150" i="118"/>
  <c r="W150" i="118"/>
  <c r="X150" i="118"/>
  <c r="Y150" i="118"/>
  <c r="S151" i="118"/>
  <c r="T151" i="118"/>
  <c r="U151" i="118"/>
  <c r="V151" i="118"/>
  <c r="W151" i="118"/>
  <c r="X151" i="118"/>
  <c r="Y151" i="118"/>
  <c r="R151" i="118"/>
  <c r="R150" i="118"/>
  <c r="R149" i="118"/>
  <c r="R148" i="118"/>
  <c r="R147" i="118"/>
  <c r="AA142" i="118"/>
  <c r="AB142" i="118"/>
  <c r="AC142" i="118"/>
  <c r="AD142" i="118"/>
  <c r="AE142" i="118"/>
  <c r="AF142" i="118"/>
  <c r="AG142" i="118"/>
  <c r="AA143" i="118"/>
  <c r="AB143" i="118"/>
  <c r="AC143" i="118"/>
  <c r="AD143" i="118"/>
  <c r="AE143" i="118"/>
  <c r="AF143" i="118"/>
  <c r="AG143" i="118"/>
  <c r="AA144" i="118"/>
  <c r="AB144" i="118"/>
  <c r="AC144" i="118"/>
  <c r="AD144" i="118"/>
  <c r="AE144" i="118"/>
  <c r="AF144" i="118"/>
  <c r="AG144" i="118"/>
  <c r="AA145" i="118"/>
  <c r="AB145" i="118"/>
  <c r="AC145" i="118"/>
  <c r="AD145" i="118"/>
  <c r="AE145" i="118"/>
  <c r="AF145" i="118"/>
  <c r="AG145" i="118"/>
  <c r="AA146" i="118"/>
  <c r="AB146" i="118"/>
  <c r="AC146" i="118"/>
  <c r="AD146" i="118"/>
  <c r="AE146" i="118"/>
  <c r="AF146" i="118"/>
  <c r="AG146" i="118"/>
  <c r="Z146" i="118"/>
  <c r="Z145" i="118"/>
  <c r="Z144" i="118"/>
  <c r="Z143" i="118"/>
  <c r="Z142" i="118"/>
  <c r="S142" i="118"/>
  <c r="T142" i="118"/>
  <c r="U142" i="118"/>
  <c r="V142" i="118"/>
  <c r="W142" i="118"/>
  <c r="X142" i="118"/>
  <c r="Y142" i="118"/>
  <c r="S143" i="118"/>
  <c r="T143" i="118"/>
  <c r="U143" i="118"/>
  <c r="V143" i="118"/>
  <c r="W143" i="118"/>
  <c r="X143" i="118"/>
  <c r="Y143" i="118"/>
  <c r="S144" i="118"/>
  <c r="T144" i="118"/>
  <c r="U144" i="118"/>
  <c r="V144" i="118"/>
  <c r="W144" i="118"/>
  <c r="X144" i="118"/>
  <c r="Y144" i="118"/>
  <c r="S145" i="118"/>
  <c r="T145" i="118"/>
  <c r="U145" i="118"/>
  <c r="V145" i="118"/>
  <c r="W145" i="118"/>
  <c r="X145" i="118"/>
  <c r="Y145" i="118"/>
  <c r="S146" i="118"/>
  <c r="U146" i="118"/>
  <c r="V146" i="118"/>
  <c r="W146" i="118"/>
  <c r="X146" i="118"/>
  <c r="Y146" i="118"/>
  <c r="R146" i="118"/>
  <c r="R145" i="118"/>
  <c r="R144" i="118"/>
  <c r="R143" i="118"/>
  <c r="R142" i="118"/>
  <c r="AA137" i="118"/>
  <c r="AB137" i="118"/>
  <c r="AC137" i="118"/>
  <c r="AD137" i="118"/>
  <c r="AE137" i="118"/>
  <c r="AF137" i="118"/>
  <c r="AG137" i="118"/>
  <c r="AA138" i="118"/>
  <c r="AB138" i="118"/>
  <c r="AC138" i="118"/>
  <c r="AD138" i="118"/>
  <c r="AE138" i="118"/>
  <c r="AF138" i="118"/>
  <c r="AG138" i="118"/>
  <c r="AA139" i="118"/>
  <c r="AB139" i="118"/>
  <c r="AC139" i="118"/>
  <c r="AD139" i="118"/>
  <c r="AE139" i="118"/>
  <c r="AF139" i="118"/>
  <c r="AG139" i="118"/>
  <c r="AA140" i="118"/>
  <c r="AB140" i="118"/>
  <c r="AC140" i="118"/>
  <c r="AD140" i="118"/>
  <c r="AE140" i="118"/>
  <c r="AF140" i="118"/>
  <c r="AG140" i="118"/>
  <c r="AA141" i="118"/>
  <c r="AB141" i="118"/>
  <c r="AC141" i="118"/>
  <c r="AD141" i="118"/>
  <c r="AE141" i="118"/>
  <c r="AF141" i="118"/>
  <c r="AG141" i="118"/>
  <c r="Z141" i="118"/>
  <c r="Z140" i="118"/>
  <c r="Z139" i="118"/>
  <c r="Z138" i="118"/>
  <c r="Z137" i="118"/>
  <c r="S137" i="118"/>
  <c r="T137" i="118"/>
  <c r="U137" i="118"/>
  <c r="V137" i="118"/>
  <c r="W137" i="118"/>
  <c r="X137" i="118"/>
  <c r="Y137" i="118"/>
  <c r="S138" i="118"/>
  <c r="T138" i="118"/>
  <c r="U138" i="118"/>
  <c r="V138" i="118"/>
  <c r="W138" i="118"/>
  <c r="X138" i="118"/>
  <c r="Y138" i="118"/>
  <c r="S139" i="118"/>
  <c r="T139" i="118"/>
  <c r="U139" i="118"/>
  <c r="V139" i="118"/>
  <c r="W139" i="118"/>
  <c r="X139" i="118"/>
  <c r="Y139" i="118"/>
  <c r="S140" i="118"/>
  <c r="T140" i="118"/>
  <c r="U140" i="118"/>
  <c r="V140" i="118"/>
  <c r="W140" i="118"/>
  <c r="X140" i="118"/>
  <c r="Y140" i="118"/>
  <c r="S141" i="118"/>
  <c r="T141" i="118"/>
  <c r="U141" i="118"/>
  <c r="V141" i="118"/>
  <c r="W141" i="118"/>
  <c r="X141" i="118"/>
  <c r="Y141" i="118"/>
  <c r="R141" i="118"/>
  <c r="R140" i="118"/>
  <c r="R139" i="118"/>
  <c r="R138" i="118"/>
  <c r="R137" i="118"/>
  <c r="AA33" i="118"/>
  <c r="AB33" i="118"/>
  <c r="AC33" i="118"/>
  <c r="AD33" i="118"/>
  <c r="AE33" i="118"/>
  <c r="AF33" i="118"/>
  <c r="AG33" i="118"/>
  <c r="AA34" i="118"/>
  <c r="AB34" i="118"/>
  <c r="AC34" i="118"/>
  <c r="AD34" i="118"/>
  <c r="AE34" i="118"/>
  <c r="AF34" i="118"/>
  <c r="AG34" i="118"/>
  <c r="AA35" i="118"/>
  <c r="AB35" i="118"/>
  <c r="AC35" i="118"/>
  <c r="AD35" i="118"/>
  <c r="AE35" i="118"/>
  <c r="AF35" i="118"/>
  <c r="AG35" i="118"/>
  <c r="AA36" i="118"/>
  <c r="AB36" i="118"/>
  <c r="AC36" i="118"/>
  <c r="AD36" i="118"/>
  <c r="AE36" i="118"/>
  <c r="AF36" i="118"/>
  <c r="AG36" i="118"/>
  <c r="AA37" i="118"/>
  <c r="AB37" i="118"/>
  <c r="AC37" i="118"/>
  <c r="AD37" i="118"/>
  <c r="AE37" i="118"/>
  <c r="AF37" i="118"/>
  <c r="AG37" i="118"/>
  <c r="AA38" i="118"/>
  <c r="AB38" i="118"/>
  <c r="AC38" i="118"/>
  <c r="AD38" i="118"/>
  <c r="AE38" i="118"/>
  <c r="AF38" i="118"/>
  <c r="AG38" i="118"/>
  <c r="AA39" i="118"/>
  <c r="AB39" i="118"/>
  <c r="AC39" i="118"/>
  <c r="AD39" i="118"/>
  <c r="AE39" i="118"/>
  <c r="AF39" i="118"/>
  <c r="AG39" i="118"/>
  <c r="AA40" i="118"/>
  <c r="AB40" i="118"/>
  <c r="AC40" i="118"/>
  <c r="AD40" i="118"/>
  <c r="AE40" i="118"/>
  <c r="AF40" i="118"/>
  <c r="AG40" i="118"/>
  <c r="AA41" i="118"/>
  <c r="AB41" i="118"/>
  <c r="AC41" i="118"/>
  <c r="AD41" i="118"/>
  <c r="AE41" i="118"/>
  <c r="AF41" i="118"/>
  <c r="AG41" i="118"/>
  <c r="AA42" i="118"/>
  <c r="AB42" i="118"/>
  <c r="AC42" i="118"/>
  <c r="AD42" i="118"/>
  <c r="AE42" i="118"/>
  <c r="AF42" i="118"/>
  <c r="AG42" i="118"/>
  <c r="AA43" i="118"/>
  <c r="AB43" i="118"/>
  <c r="AC43" i="118"/>
  <c r="AD43" i="118"/>
  <c r="AE43" i="118"/>
  <c r="AF43" i="118"/>
  <c r="AG43" i="118"/>
  <c r="AA44" i="118"/>
  <c r="AB44" i="118"/>
  <c r="AC44" i="118"/>
  <c r="AD44" i="118"/>
  <c r="AE44" i="118"/>
  <c r="AF44" i="118"/>
  <c r="AG44" i="118"/>
  <c r="AA45" i="118"/>
  <c r="AB45" i="118"/>
  <c r="AC45" i="118"/>
  <c r="AD45" i="118"/>
  <c r="AE45" i="118"/>
  <c r="AF45" i="118"/>
  <c r="AG45" i="118"/>
  <c r="AA46" i="118"/>
  <c r="AB46" i="118"/>
  <c r="AC46" i="118"/>
  <c r="AD46" i="118"/>
  <c r="AE46" i="118"/>
  <c r="AF46" i="118"/>
  <c r="AG46" i="118"/>
  <c r="AA47" i="118"/>
  <c r="AB47" i="118"/>
  <c r="AC47" i="118"/>
  <c r="AD47" i="118"/>
  <c r="AE47" i="118"/>
  <c r="AF47" i="118"/>
  <c r="AG47" i="118"/>
  <c r="AA48" i="118"/>
  <c r="AB48" i="118"/>
  <c r="AC48" i="118"/>
  <c r="AD48" i="118"/>
  <c r="AE48" i="118"/>
  <c r="AF48" i="118"/>
  <c r="AG48" i="118"/>
  <c r="AA49" i="118"/>
  <c r="AB49" i="118"/>
  <c r="AC49" i="118"/>
  <c r="AD49" i="118"/>
  <c r="AE49" i="118"/>
  <c r="AF49" i="118"/>
  <c r="AG49" i="118"/>
  <c r="AA50" i="118"/>
  <c r="AB50" i="118"/>
  <c r="AC50" i="118"/>
  <c r="AD50" i="118"/>
  <c r="AE50" i="118"/>
  <c r="AF50" i="118"/>
  <c r="AG50" i="118"/>
  <c r="AA51" i="118"/>
  <c r="AB51" i="118"/>
  <c r="AC51" i="118"/>
  <c r="AD51" i="118"/>
  <c r="AE51" i="118"/>
  <c r="AF51" i="118"/>
  <c r="AG51" i="118"/>
  <c r="AA52" i="118"/>
  <c r="AB52" i="118"/>
  <c r="AC52" i="118"/>
  <c r="AD52" i="118"/>
  <c r="AE52" i="118"/>
  <c r="AF52" i="118"/>
  <c r="AG52" i="118"/>
  <c r="AA53" i="118"/>
  <c r="AB53" i="118"/>
  <c r="AC53" i="118"/>
  <c r="AD53" i="118"/>
  <c r="AE53" i="118"/>
  <c r="AF53" i="118"/>
  <c r="AG53" i="118"/>
  <c r="AA54" i="118"/>
  <c r="AB54" i="118"/>
  <c r="AC54" i="118"/>
  <c r="AD54" i="118"/>
  <c r="AE54" i="118"/>
  <c r="AF54" i="118"/>
  <c r="AG54" i="118"/>
  <c r="AA55" i="118"/>
  <c r="AB55" i="118"/>
  <c r="AC55" i="118"/>
  <c r="AD55" i="118"/>
  <c r="AE55" i="118"/>
  <c r="AF55" i="118"/>
  <c r="AG55" i="118"/>
  <c r="AA56" i="118"/>
  <c r="AB56" i="118"/>
  <c r="AC56" i="118"/>
  <c r="AD56" i="118"/>
  <c r="AE56" i="118"/>
  <c r="AF56" i="118"/>
  <c r="AG56" i="118"/>
  <c r="AA57" i="118"/>
  <c r="AB57" i="118"/>
  <c r="AC57" i="118"/>
  <c r="AD57" i="118"/>
  <c r="AE57" i="118"/>
  <c r="AF57" i="118"/>
  <c r="AG57" i="118"/>
  <c r="AA58" i="118"/>
  <c r="AB58" i="118"/>
  <c r="AC58" i="118"/>
  <c r="AD58" i="118"/>
  <c r="AE58" i="118"/>
  <c r="AF58" i="118"/>
  <c r="AG58" i="118"/>
  <c r="AA59" i="118"/>
  <c r="AB59" i="118"/>
  <c r="AC59" i="118"/>
  <c r="AD59" i="118"/>
  <c r="AE59" i="118"/>
  <c r="AF59" i="118"/>
  <c r="AG59" i="118"/>
  <c r="AA60" i="118"/>
  <c r="AB60" i="118"/>
  <c r="AC60" i="118"/>
  <c r="AD60" i="118"/>
  <c r="AE60" i="118"/>
  <c r="AF60" i="118"/>
  <c r="AG60" i="118"/>
  <c r="AA61" i="118"/>
  <c r="AB61" i="118"/>
  <c r="AC61" i="118"/>
  <c r="AD61" i="118"/>
  <c r="AE61" i="118"/>
  <c r="AF61" i="118"/>
  <c r="AG61" i="118"/>
  <c r="AA62" i="118"/>
  <c r="AB62" i="118"/>
  <c r="AC62" i="118"/>
  <c r="AD62" i="118"/>
  <c r="AE62" i="118"/>
  <c r="AF62" i="118"/>
  <c r="AG62" i="118"/>
  <c r="AA63" i="118"/>
  <c r="AB63" i="118"/>
  <c r="AC63" i="118"/>
  <c r="AD63" i="118"/>
  <c r="AE63" i="118"/>
  <c r="AF63" i="118"/>
  <c r="AG63" i="118"/>
  <c r="AA64" i="118"/>
  <c r="AB64" i="118"/>
  <c r="AC64" i="118"/>
  <c r="AD64" i="118"/>
  <c r="AE64" i="118"/>
  <c r="AF64" i="118"/>
  <c r="AG64" i="118"/>
  <c r="AA65" i="118"/>
  <c r="AB65" i="118"/>
  <c r="AC65" i="118"/>
  <c r="AD65" i="118"/>
  <c r="AE65" i="118"/>
  <c r="AF65" i="118"/>
  <c r="AG65" i="118"/>
  <c r="AA66" i="118"/>
  <c r="AB66" i="118"/>
  <c r="AC66" i="118"/>
  <c r="AD66" i="118"/>
  <c r="AE66" i="118"/>
  <c r="AF66" i="118"/>
  <c r="AG66" i="118"/>
  <c r="AA67" i="118"/>
  <c r="AB67" i="118"/>
  <c r="AC67" i="118"/>
  <c r="AD67" i="118"/>
  <c r="AE67" i="118"/>
  <c r="AF67" i="118"/>
  <c r="AG67" i="118"/>
  <c r="AA68" i="118"/>
  <c r="AB68" i="118"/>
  <c r="AC68" i="118"/>
  <c r="AD68" i="118"/>
  <c r="AE68" i="118"/>
  <c r="AF68" i="118"/>
  <c r="AG68" i="118"/>
  <c r="AA69" i="118"/>
  <c r="AB69" i="118"/>
  <c r="AC69" i="118"/>
  <c r="AD69" i="118"/>
  <c r="AE69" i="118"/>
  <c r="AF69" i="118"/>
  <c r="AG69" i="118"/>
  <c r="AA70" i="118"/>
  <c r="AB70" i="118"/>
  <c r="AC70" i="118"/>
  <c r="AD70" i="118"/>
  <c r="AE70" i="118"/>
  <c r="AF70" i="118"/>
  <c r="AG70" i="118"/>
  <c r="AA71" i="118"/>
  <c r="AB71" i="118"/>
  <c r="AC71" i="118"/>
  <c r="AD71" i="118"/>
  <c r="AE71" i="118"/>
  <c r="AF71" i="118"/>
  <c r="AG71" i="118"/>
  <c r="AA72" i="118"/>
  <c r="AB72" i="118"/>
  <c r="AC72" i="118"/>
  <c r="AD72" i="118"/>
  <c r="AE72" i="118"/>
  <c r="AF72" i="118"/>
  <c r="AG72" i="118"/>
  <c r="AA73" i="118"/>
  <c r="AB73" i="118"/>
  <c r="AC73" i="118"/>
  <c r="AD73" i="118"/>
  <c r="AE73" i="118"/>
  <c r="AF73" i="118"/>
  <c r="AG73" i="118"/>
  <c r="AA74" i="118"/>
  <c r="AB74" i="118"/>
  <c r="AC74" i="118"/>
  <c r="AD74" i="118"/>
  <c r="AE74" i="118"/>
  <c r="AF74" i="118"/>
  <c r="AG74" i="118"/>
  <c r="AA75" i="118"/>
  <c r="AB75" i="118"/>
  <c r="AC75" i="118"/>
  <c r="AD75" i="118"/>
  <c r="AE75" i="118"/>
  <c r="AF75" i="118"/>
  <c r="AG75" i="118"/>
  <c r="AA76" i="118"/>
  <c r="AB76" i="118"/>
  <c r="AC76" i="118"/>
  <c r="AD76" i="118"/>
  <c r="AE76" i="118"/>
  <c r="AF76" i="118"/>
  <c r="AG76" i="118"/>
  <c r="AA77" i="118"/>
  <c r="AB77" i="118"/>
  <c r="AC77" i="118"/>
  <c r="AD77" i="118"/>
  <c r="AE77" i="118"/>
  <c r="AF77" i="118"/>
  <c r="AG77" i="118"/>
  <c r="AA78" i="118"/>
  <c r="AB78" i="118"/>
  <c r="AC78" i="118"/>
  <c r="AD78" i="118"/>
  <c r="AE78" i="118"/>
  <c r="AF78" i="118"/>
  <c r="AG78" i="118"/>
  <c r="AA79" i="118"/>
  <c r="AB79" i="118"/>
  <c r="AC79" i="118"/>
  <c r="AD79" i="118"/>
  <c r="AE79" i="118"/>
  <c r="AF79" i="118"/>
  <c r="AG79" i="118"/>
  <c r="AA80" i="118"/>
  <c r="AB80" i="118"/>
  <c r="AC80" i="118"/>
  <c r="AD80" i="118"/>
  <c r="AE80" i="118"/>
  <c r="AF80" i="118"/>
  <c r="AG80" i="118"/>
  <c r="AA81" i="118"/>
  <c r="AB81" i="118"/>
  <c r="AC81" i="118"/>
  <c r="AD81" i="118"/>
  <c r="AE81" i="118"/>
  <c r="AF81" i="118"/>
  <c r="AG81" i="118"/>
  <c r="AA82" i="118"/>
  <c r="AB82" i="118"/>
  <c r="AC82" i="118"/>
  <c r="AD82" i="118"/>
  <c r="AE82" i="118"/>
  <c r="AF82" i="118"/>
  <c r="AG82" i="118"/>
  <c r="AA83" i="118"/>
  <c r="AB83" i="118"/>
  <c r="AC83" i="118"/>
  <c r="AD83" i="118"/>
  <c r="AE83" i="118"/>
  <c r="AF83" i="118"/>
  <c r="AG83" i="118"/>
  <c r="AA84" i="118"/>
  <c r="AB84" i="118"/>
  <c r="AC84" i="118"/>
  <c r="AD84" i="118"/>
  <c r="AE84" i="118"/>
  <c r="AF84" i="118"/>
  <c r="AG84" i="118"/>
  <c r="AA85" i="118"/>
  <c r="AB85" i="118"/>
  <c r="AC85" i="118"/>
  <c r="AD85" i="118"/>
  <c r="AE85" i="118"/>
  <c r="AF85" i="118"/>
  <c r="AG85" i="118"/>
  <c r="AA86" i="118"/>
  <c r="AB86" i="118"/>
  <c r="AC86" i="118"/>
  <c r="AD86" i="118"/>
  <c r="AE86" i="118"/>
  <c r="AF86" i="118"/>
  <c r="AG86" i="118"/>
  <c r="AA87" i="118"/>
  <c r="AB87" i="118"/>
  <c r="AC87" i="118"/>
  <c r="AD87" i="118"/>
  <c r="AE87" i="118"/>
  <c r="AF87" i="118"/>
  <c r="AG87" i="118"/>
  <c r="AA88" i="118"/>
  <c r="AB88" i="118"/>
  <c r="AC88" i="118"/>
  <c r="AD88" i="118"/>
  <c r="AE88" i="118"/>
  <c r="AF88" i="118"/>
  <c r="AG88" i="118"/>
  <c r="AA89" i="118"/>
  <c r="AB89" i="118"/>
  <c r="AC89" i="118"/>
  <c r="AD89" i="118"/>
  <c r="AE89" i="118"/>
  <c r="AF89" i="118"/>
  <c r="AG89" i="118"/>
  <c r="AA90" i="118"/>
  <c r="AB90" i="118"/>
  <c r="AC90" i="118"/>
  <c r="AD90" i="118"/>
  <c r="AE90" i="118"/>
  <c r="AF90" i="118"/>
  <c r="AG90" i="118"/>
  <c r="AA91" i="118"/>
  <c r="AB91" i="118"/>
  <c r="AC91" i="118"/>
  <c r="AD91" i="118"/>
  <c r="AE91" i="118"/>
  <c r="AF91" i="118"/>
  <c r="AG91" i="118"/>
  <c r="AA92" i="118"/>
  <c r="AB92" i="118"/>
  <c r="AC92" i="118"/>
  <c r="AD92" i="118"/>
  <c r="AE92" i="118"/>
  <c r="AF92" i="118"/>
  <c r="AG92" i="118"/>
  <c r="AA93" i="118"/>
  <c r="AB93" i="118"/>
  <c r="AC93" i="118"/>
  <c r="AD93" i="118"/>
  <c r="AE93" i="118"/>
  <c r="AF93" i="118"/>
  <c r="AG93" i="118"/>
  <c r="AA94" i="118"/>
  <c r="AB94" i="118"/>
  <c r="AC94" i="118"/>
  <c r="AD94" i="118"/>
  <c r="AE94" i="118"/>
  <c r="AF94" i="118"/>
  <c r="AG94" i="118"/>
  <c r="AA95" i="118"/>
  <c r="AB95" i="118"/>
  <c r="AC95" i="118"/>
  <c r="AD95" i="118"/>
  <c r="AE95" i="118"/>
  <c r="AF95" i="118"/>
  <c r="AG95" i="118"/>
  <c r="AA96" i="118"/>
  <c r="AB96" i="118"/>
  <c r="AC96" i="118"/>
  <c r="AD96" i="118"/>
  <c r="AE96" i="118"/>
  <c r="AF96" i="118"/>
  <c r="AG96" i="118"/>
  <c r="AA97" i="118"/>
  <c r="AB97" i="118"/>
  <c r="AC97" i="118"/>
  <c r="AD97" i="118"/>
  <c r="AE97" i="118"/>
  <c r="AF97" i="118"/>
  <c r="AG97" i="118"/>
  <c r="AA98" i="118"/>
  <c r="AB98" i="118"/>
  <c r="AC98" i="118"/>
  <c r="AD98" i="118"/>
  <c r="AE98" i="118"/>
  <c r="AF98" i="118"/>
  <c r="AG98" i="118"/>
  <c r="AA99" i="118"/>
  <c r="AB99" i="118"/>
  <c r="AC99" i="118"/>
  <c r="AD99" i="118"/>
  <c r="AE99" i="118"/>
  <c r="AF99" i="118"/>
  <c r="AG99" i="118"/>
  <c r="AA100" i="118"/>
  <c r="AB100" i="118"/>
  <c r="AC100" i="118"/>
  <c r="AD100" i="118"/>
  <c r="AE100" i="118"/>
  <c r="AF100" i="118"/>
  <c r="AG100" i="118"/>
  <c r="AA101" i="118"/>
  <c r="AB101" i="118"/>
  <c r="AC101" i="118"/>
  <c r="AD101" i="118"/>
  <c r="AE101" i="118"/>
  <c r="AF101" i="118"/>
  <c r="AG101" i="118"/>
  <c r="AA102" i="118"/>
  <c r="AB102" i="118"/>
  <c r="AC102" i="118"/>
  <c r="AD102" i="118"/>
  <c r="AE102" i="118"/>
  <c r="AF102" i="118"/>
  <c r="AG102" i="118"/>
  <c r="AA103" i="118"/>
  <c r="AB103" i="118"/>
  <c r="AC103" i="118"/>
  <c r="AD103" i="118"/>
  <c r="AE103" i="118"/>
  <c r="AF103" i="118"/>
  <c r="AG103" i="118"/>
  <c r="AA104" i="118"/>
  <c r="AB104" i="118"/>
  <c r="AC104" i="118"/>
  <c r="AD104" i="118"/>
  <c r="AE104" i="118"/>
  <c r="AF104" i="118"/>
  <c r="AG104" i="118"/>
  <c r="Z104" i="118"/>
  <c r="Z103" i="118"/>
  <c r="Z102" i="118"/>
  <c r="Z101" i="118"/>
  <c r="Z100" i="118"/>
  <c r="Z99" i="118"/>
  <c r="Z98" i="118"/>
  <c r="Z97" i="118"/>
  <c r="Z96" i="118"/>
  <c r="Z95" i="118"/>
  <c r="Z94" i="118"/>
  <c r="Z93" i="118"/>
  <c r="Z92" i="118"/>
  <c r="Z91" i="118"/>
  <c r="Z90" i="118"/>
  <c r="Z89" i="118"/>
  <c r="Z88" i="118"/>
  <c r="Z87" i="118"/>
  <c r="Z86" i="118"/>
  <c r="Z85" i="118"/>
  <c r="Z84" i="118"/>
  <c r="Z83" i="118"/>
  <c r="Z82" i="118"/>
  <c r="Z81" i="118"/>
  <c r="Z80" i="118"/>
  <c r="Z79" i="118"/>
  <c r="Z78" i="118"/>
  <c r="Z77" i="118"/>
  <c r="Z76" i="118"/>
  <c r="Z75" i="118"/>
  <c r="Z74" i="118"/>
  <c r="Z73" i="118"/>
  <c r="Z72" i="118"/>
  <c r="Z71" i="118"/>
  <c r="Z70" i="118"/>
  <c r="Z69" i="118"/>
  <c r="Z68" i="118"/>
  <c r="Z67" i="118"/>
  <c r="Z66" i="118"/>
  <c r="Z65" i="118"/>
  <c r="Z64" i="118"/>
  <c r="Z63" i="118"/>
  <c r="Z62" i="118"/>
  <c r="Z61" i="118"/>
  <c r="Z60" i="118"/>
  <c r="Z59" i="118"/>
  <c r="Z58" i="118"/>
  <c r="Z57" i="118"/>
  <c r="Z56" i="118"/>
  <c r="Z55" i="118"/>
  <c r="Z54" i="118"/>
  <c r="Z53" i="118"/>
  <c r="Z52" i="118"/>
  <c r="Z51" i="118"/>
  <c r="Z50" i="118"/>
  <c r="Z49" i="118"/>
  <c r="Z48" i="118"/>
  <c r="Z47" i="118"/>
  <c r="Z46" i="118"/>
  <c r="Z45" i="118"/>
  <c r="Z44" i="118"/>
  <c r="Z43" i="118"/>
  <c r="Z42" i="118"/>
  <c r="Z41" i="118"/>
  <c r="Z40" i="118"/>
  <c r="Z39" i="118"/>
  <c r="Z38" i="118"/>
  <c r="Z37" i="118"/>
  <c r="Z36" i="118"/>
  <c r="Z35" i="118"/>
  <c r="Z34" i="118"/>
  <c r="Z33" i="118"/>
  <c r="AA127" i="118"/>
  <c r="AB127" i="118"/>
  <c r="AC127" i="118"/>
  <c r="AD127" i="118"/>
  <c r="AE127" i="118"/>
  <c r="AF127" i="118"/>
  <c r="AG127" i="118"/>
  <c r="AA128" i="118"/>
  <c r="AB128" i="118"/>
  <c r="AC128" i="118"/>
  <c r="AD128" i="118"/>
  <c r="AE128" i="118"/>
  <c r="AF128" i="118"/>
  <c r="AG128" i="118"/>
  <c r="AA129" i="118"/>
  <c r="AB129" i="118"/>
  <c r="AC129" i="118"/>
  <c r="AD129" i="118"/>
  <c r="AE129" i="118"/>
  <c r="AF129" i="118"/>
  <c r="AG129" i="118"/>
  <c r="AA130" i="118"/>
  <c r="AB130" i="118"/>
  <c r="AC130" i="118"/>
  <c r="AD130" i="118"/>
  <c r="AE130" i="118"/>
  <c r="AF130" i="118"/>
  <c r="AG130" i="118"/>
  <c r="AA131" i="118"/>
  <c r="AB131" i="118"/>
  <c r="AC131" i="118"/>
  <c r="AD131" i="118"/>
  <c r="AE131" i="118"/>
  <c r="AF131" i="118"/>
  <c r="AG131" i="118"/>
  <c r="AA132" i="118"/>
  <c r="AB132" i="118"/>
  <c r="AC132" i="118"/>
  <c r="AD132" i="118"/>
  <c r="AE132" i="118"/>
  <c r="AF132" i="118"/>
  <c r="AG132" i="118"/>
  <c r="AA133" i="118"/>
  <c r="AB133" i="118"/>
  <c r="AC133" i="118"/>
  <c r="AD133" i="118"/>
  <c r="AE133" i="118"/>
  <c r="AF133" i="118"/>
  <c r="AG133" i="118"/>
  <c r="AA134" i="118"/>
  <c r="AB134" i="118"/>
  <c r="AC134" i="118"/>
  <c r="AD134" i="118"/>
  <c r="AE134" i="118"/>
  <c r="AF134" i="118"/>
  <c r="AG134" i="118"/>
  <c r="AA135" i="118"/>
  <c r="AB135" i="118"/>
  <c r="AC135" i="118"/>
  <c r="AD135" i="118"/>
  <c r="AE135" i="118"/>
  <c r="AF135" i="118"/>
  <c r="AG135" i="118"/>
  <c r="AA136" i="118"/>
  <c r="AB136" i="118"/>
  <c r="AC136" i="118"/>
  <c r="AD136" i="118"/>
  <c r="AE136" i="118"/>
  <c r="AF136" i="118"/>
  <c r="AG136" i="118"/>
  <c r="Z136" i="118"/>
  <c r="Z135" i="118"/>
  <c r="Z134" i="118"/>
  <c r="Z133" i="118"/>
  <c r="Z132" i="118"/>
  <c r="Z131" i="118"/>
  <c r="Z130" i="118"/>
  <c r="Z129" i="118"/>
  <c r="Z128" i="118"/>
  <c r="Z127" i="118"/>
  <c r="S132" i="118"/>
  <c r="T132" i="118"/>
  <c r="U132" i="118"/>
  <c r="V132" i="118"/>
  <c r="W132" i="118"/>
  <c r="X132" i="118"/>
  <c r="Y132" i="118"/>
  <c r="S133" i="118"/>
  <c r="T133" i="118"/>
  <c r="U133" i="118"/>
  <c r="V133" i="118"/>
  <c r="W133" i="118"/>
  <c r="X133" i="118"/>
  <c r="Y133" i="118"/>
  <c r="S134" i="118"/>
  <c r="T134" i="118"/>
  <c r="U134" i="118"/>
  <c r="V134" i="118"/>
  <c r="W134" i="118"/>
  <c r="X134" i="118"/>
  <c r="Y134" i="118"/>
  <c r="S135" i="118"/>
  <c r="T135" i="118"/>
  <c r="U135" i="118"/>
  <c r="V135" i="118"/>
  <c r="W135" i="118"/>
  <c r="X135" i="118"/>
  <c r="Y135" i="118"/>
  <c r="S136" i="118"/>
  <c r="T136" i="118"/>
  <c r="U136" i="118"/>
  <c r="V136" i="118"/>
  <c r="W136" i="118"/>
  <c r="X136" i="118"/>
  <c r="Y136" i="118"/>
  <c r="R136" i="118"/>
  <c r="R135" i="118"/>
  <c r="R134" i="118"/>
  <c r="R133" i="118"/>
  <c r="R132" i="118"/>
  <c r="S127" i="118"/>
  <c r="T127" i="118"/>
  <c r="U127" i="118"/>
  <c r="V127" i="118"/>
  <c r="W127" i="118"/>
  <c r="X127" i="118"/>
  <c r="Y127" i="118"/>
  <c r="S128" i="118"/>
  <c r="T128" i="118"/>
  <c r="U128" i="118"/>
  <c r="V128" i="118"/>
  <c r="W128" i="118"/>
  <c r="X128" i="118"/>
  <c r="Y128" i="118"/>
  <c r="S129" i="118"/>
  <c r="T129" i="118"/>
  <c r="U129" i="118"/>
  <c r="V129" i="118"/>
  <c r="W129" i="118"/>
  <c r="X129" i="118"/>
  <c r="Y129" i="118"/>
  <c r="S130" i="118"/>
  <c r="T130" i="118"/>
  <c r="U130" i="118"/>
  <c r="V130" i="118"/>
  <c r="W130" i="118"/>
  <c r="X130" i="118"/>
  <c r="Y130" i="118"/>
  <c r="S131" i="118"/>
  <c r="T131" i="118"/>
  <c r="U131" i="118"/>
  <c r="V131" i="118"/>
  <c r="W131" i="118"/>
  <c r="X131" i="118"/>
  <c r="Y131" i="118"/>
  <c r="R131" i="118"/>
  <c r="R130" i="118"/>
  <c r="R129" i="118"/>
  <c r="R128" i="118"/>
  <c r="R127" i="118"/>
  <c r="O156" i="118" l="1"/>
  <c r="O155" i="118"/>
  <c r="O154" i="118"/>
  <c r="O153" i="118"/>
  <c r="O152" i="118"/>
  <c r="O151" i="118"/>
  <c r="O150" i="118"/>
  <c r="O149" i="118"/>
  <c r="O148" i="118"/>
  <c r="O147" i="118"/>
  <c r="O146" i="118"/>
  <c r="O145" i="118"/>
  <c r="O144" i="118"/>
  <c r="O143" i="118"/>
  <c r="O142" i="118"/>
  <c r="O141" i="118"/>
  <c r="O140" i="118"/>
  <c r="O139" i="118"/>
  <c r="O138" i="118"/>
  <c r="O137" i="118"/>
  <c r="O136" i="118"/>
  <c r="O135" i="118"/>
  <c r="O134" i="118"/>
  <c r="O133" i="118"/>
  <c r="O132" i="118"/>
  <c r="O131" i="118"/>
  <c r="O130" i="118"/>
  <c r="O129" i="118"/>
  <c r="O128" i="118"/>
  <c r="O127" i="118"/>
  <c r="P156" i="123"/>
  <c r="P155" i="123"/>
  <c r="P154" i="123"/>
  <c r="H154" i="123"/>
  <c r="H155" i="123" s="1"/>
  <c r="Q153" i="123"/>
  <c r="Q154" i="123" s="1"/>
  <c r="Q155" i="123" s="1"/>
  <c r="Q156" i="123" s="1"/>
  <c r="P153" i="123"/>
  <c r="H153" i="123"/>
  <c r="I153" i="123" s="1"/>
  <c r="M153" i="123" s="1"/>
  <c r="D153" i="123"/>
  <c r="D154" i="123" s="1"/>
  <c r="D155" i="123" s="1"/>
  <c r="D156" i="123" s="1"/>
  <c r="P152" i="123"/>
  <c r="J152" i="123"/>
  <c r="I152" i="123"/>
  <c r="M152" i="123" s="1"/>
  <c r="B152" i="123"/>
  <c r="B153" i="123" s="1"/>
  <c r="B154" i="123" s="1"/>
  <c r="B155" i="123" s="1"/>
  <c r="B156" i="123" s="1"/>
  <c r="P151" i="123"/>
  <c r="P150" i="123"/>
  <c r="P149" i="123"/>
  <c r="Q148" i="123"/>
  <c r="Q149" i="123" s="1"/>
  <c r="Q150" i="123" s="1"/>
  <c r="Q151" i="123" s="1"/>
  <c r="P148" i="123"/>
  <c r="H148" i="123"/>
  <c r="J148" i="123" s="1"/>
  <c r="D148" i="123"/>
  <c r="D149" i="123" s="1"/>
  <c r="D150" i="123" s="1"/>
  <c r="D151" i="123" s="1"/>
  <c r="P147" i="123"/>
  <c r="J147" i="123"/>
  <c r="I147" i="123"/>
  <c r="M147" i="123" s="1"/>
  <c r="P146" i="123"/>
  <c r="P145" i="123"/>
  <c r="P144" i="123"/>
  <c r="Q143" i="123"/>
  <c r="Q144" i="123" s="1"/>
  <c r="Q145" i="123" s="1"/>
  <c r="Q146" i="123" s="1"/>
  <c r="P143" i="123"/>
  <c r="H143" i="123"/>
  <c r="K143" i="123" s="1"/>
  <c r="I143" i="123" s="1"/>
  <c r="M143" i="123" s="1"/>
  <c r="D143" i="123"/>
  <c r="D144" i="123" s="1"/>
  <c r="D145" i="123" s="1"/>
  <c r="D146" i="123" s="1"/>
  <c r="P142" i="123"/>
  <c r="K142" i="123"/>
  <c r="I142" i="123" s="1"/>
  <c r="M142" i="123" s="1"/>
  <c r="J142" i="123"/>
  <c r="M141" i="123"/>
  <c r="K141" i="123"/>
  <c r="J141" i="123"/>
  <c r="P140" i="123"/>
  <c r="P139" i="123"/>
  <c r="Q138" i="123"/>
  <c r="Q139" i="123" s="1"/>
  <c r="Q140" i="123" s="1"/>
  <c r="P138" i="123"/>
  <c r="H138" i="123"/>
  <c r="H139" i="123" s="1"/>
  <c r="P137" i="123"/>
  <c r="K137" i="123"/>
  <c r="I137" i="123" s="1"/>
  <c r="M137" i="123" s="1"/>
  <c r="J137" i="123"/>
  <c r="P136" i="123"/>
  <c r="P135" i="123"/>
  <c r="Q134" i="123"/>
  <c r="Q135" i="123" s="1"/>
  <c r="Q136" i="123" s="1"/>
  <c r="P134" i="123"/>
  <c r="Q133" i="123"/>
  <c r="P133" i="123"/>
  <c r="H133" i="123"/>
  <c r="H134" i="123" s="1"/>
  <c r="J134" i="123" s="1"/>
  <c r="P132" i="123"/>
  <c r="K132" i="123"/>
  <c r="I132" i="123" s="1"/>
  <c r="M132" i="123" s="1"/>
  <c r="J132" i="123"/>
  <c r="P131" i="123"/>
  <c r="P130" i="123"/>
  <c r="P129" i="123"/>
  <c r="Q128" i="123"/>
  <c r="Q129" i="123" s="1"/>
  <c r="Q130" i="123" s="1"/>
  <c r="Q131" i="123" s="1"/>
  <c r="P128" i="123"/>
  <c r="H128" i="123"/>
  <c r="H129" i="123" s="1"/>
  <c r="D128" i="123"/>
  <c r="D129" i="123" s="1"/>
  <c r="D130" i="123" s="1"/>
  <c r="D131" i="123" s="1"/>
  <c r="D132" i="123" s="1"/>
  <c r="D133" i="123" s="1"/>
  <c r="D134" i="123" s="1"/>
  <c r="D135" i="123" s="1"/>
  <c r="D136" i="123" s="1"/>
  <c r="D137" i="123" s="1"/>
  <c r="D138" i="123" s="1"/>
  <c r="D139" i="123" s="1"/>
  <c r="D140" i="123" s="1"/>
  <c r="D141" i="123" s="1"/>
  <c r="B128" i="123"/>
  <c r="B129" i="123" s="1"/>
  <c r="B130" i="123" s="1"/>
  <c r="B131" i="123" s="1"/>
  <c r="B132" i="123" s="1"/>
  <c r="B133" i="123" s="1"/>
  <c r="B134" i="123" s="1"/>
  <c r="B135" i="123" s="1"/>
  <c r="B136" i="123" s="1"/>
  <c r="B137" i="123" s="1"/>
  <c r="B138" i="123" s="1"/>
  <c r="B139" i="123" s="1"/>
  <c r="B140" i="123" s="1"/>
  <c r="B141" i="123" s="1"/>
  <c r="B142" i="123" s="1"/>
  <c r="P127" i="123"/>
  <c r="K127" i="123"/>
  <c r="I127" i="123" s="1"/>
  <c r="M127" i="123" s="1"/>
  <c r="J127" i="123"/>
  <c r="C127" i="123"/>
  <c r="C128" i="123" s="1"/>
  <c r="C129" i="123" s="1"/>
  <c r="C130" i="123" s="1"/>
  <c r="C131" i="123" s="1"/>
  <c r="C132" i="123" s="1"/>
  <c r="C133" i="123" s="1"/>
  <c r="C134" i="123" s="1"/>
  <c r="C135" i="123" s="1"/>
  <c r="C136" i="123" s="1"/>
  <c r="C137" i="123" s="1"/>
  <c r="C138" i="123" s="1"/>
  <c r="C139" i="123" s="1"/>
  <c r="C140" i="123" s="1"/>
  <c r="C141" i="123" s="1"/>
  <c r="AG126" i="123"/>
  <c r="AF126" i="123"/>
  <c r="AE126" i="123"/>
  <c r="AD126" i="123"/>
  <c r="AC126" i="123"/>
  <c r="AB126" i="123"/>
  <c r="AA126" i="123"/>
  <c r="Z126" i="123"/>
  <c r="Y126" i="123"/>
  <c r="X126" i="123"/>
  <c r="W126" i="123"/>
  <c r="V126" i="123"/>
  <c r="U126" i="123"/>
  <c r="T126" i="123"/>
  <c r="S126" i="123"/>
  <c r="R126" i="123"/>
  <c r="L116" i="123"/>
  <c r="K116" i="123"/>
  <c r="J116" i="123"/>
  <c r="L115" i="123"/>
  <c r="K115" i="123"/>
  <c r="J115" i="123"/>
  <c r="L114" i="123"/>
  <c r="K114" i="123"/>
  <c r="J114" i="123"/>
  <c r="L113" i="123"/>
  <c r="K113" i="123"/>
  <c r="J113" i="123"/>
  <c r="D113" i="123"/>
  <c r="D114" i="123" s="1"/>
  <c r="D115" i="123" s="1"/>
  <c r="D116" i="123" s="1"/>
  <c r="C113" i="123"/>
  <c r="C114" i="123" s="1"/>
  <c r="C115" i="123" s="1"/>
  <c r="C116" i="123" s="1"/>
  <c r="B113" i="123"/>
  <c r="B114" i="123" s="1"/>
  <c r="B115" i="123" s="1"/>
  <c r="B116" i="123" s="1"/>
  <c r="L112" i="123"/>
  <c r="K112" i="123"/>
  <c r="J112" i="123"/>
  <c r="I111" i="123"/>
  <c r="L111" i="123" s="1"/>
  <c r="H111" i="123"/>
  <c r="K111" i="123" s="1"/>
  <c r="G111" i="123"/>
  <c r="J111" i="123" s="1"/>
  <c r="AG104" i="123"/>
  <c r="AF104" i="123"/>
  <c r="AE104" i="123"/>
  <c r="AD104" i="123"/>
  <c r="AC104" i="123"/>
  <c r="AB104" i="123"/>
  <c r="AA104" i="123"/>
  <c r="Z104" i="123"/>
  <c r="Y104" i="123"/>
  <c r="X104" i="123"/>
  <c r="W104" i="123"/>
  <c r="V104" i="123"/>
  <c r="U104" i="123"/>
  <c r="T104" i="123"/>
  <c r="S104" i="123"/>
  <c r="R104" i="123"/>
  <c r="AG103" i="123"/>
  <c r="AF103" i="123"/>
  <c r="AE103" i="123"/>
  <c r="AD103" i="123"/>
  <c r="AC103" i="123"/>
  <c r="AB103" i="123"/>
  <c r="AA103" i="123"/>
  <c r="Z103" i="123"/>
  <c r="Y103" i="123"/>
  <c r="X103" i="123"/>
  <c r="W103" i="123"/>
  <c r="V103" i="123"/>
  <c r="U103" i="123"/>
  <c r="T103" i="123"/>
  <c r="S103" i="123"/>
  <c r="R103" i="123"/>
  <c r="AG102" i="123"/>
  <c r="AF102" i="123"/>
  <c r="AE102" i="123"/>
  <c r="AD102" i="123"/>
  <c r="AC102" i="123"/>
  <c r="AB102" i="123"/>
  <c r="AA102" i="123"/>
  <c r="Z102" i="123"/>
  <c r="Y102" i="123"/>
  <c r="X102" i="123"/>
  <c r="W102" i="123"/>
  <c r="V102" i="123"/>
  <c r="U102" i="123"/>
  <c r="T102" i="123"/>
  <c r="S102" i="123"/>
  <c r="R102" i="123"/>
  <c r="AG101" i="123"/>
  <c r="AF101" i="123"/>
  <c r="AE101" i="123"/>
  <c r="AD101" i="123"/>
  <c r="AC101" i="123"/>
  <c r="AB101" i="123"/>
  <c r="AA101" i="123"/>
  <c r="Z101" i="123"/>
  <c r="Y101" i="123"/>
  <c r="X101" i="123"/>
  <c r="W101" i="123"/>
  <c r="V101" i="123"/>
  <c r="U101" i="123"/>
  <c r="T101" i="123"/>
  <c r="S101" i="123"/>
  <c r="R101" i="123"/>
  <c r="AG100" i="123"/>
  <c r="AF100" i="123"/>
  <c r="AE100" i="123"/>
  <c r="AD100" i="123"/>
  <c r="AC100" i="123"/>
  <c r="AB100" i="123"/>
  <c r="AA100" i="123"/>
  <c r="Z100" i="123"/>
  <c r="Y100" i="123"/>
  <c r="X100" i="123"/>
  <c r="W100" i="123"/>
  <c r="V100" i="123"/>
  <c r="U100" i="123"/>
  <c r="T100" i="123"/>
  <c r="S100" i="123"/>
  <c r="R100" i="123"/>
  <c r="AG99" i="123"/>
  <c r="AF99" i="123"/>
  <c r="AE99" i="123"/>
  <c r="AD99" i="123"/>
  <c r="AC99" i="123"/>
  <c r="AB99" i="123"/>
  <c r="AA99" i="123"/>
  <c r="Z99" i="123"/>
  <c r="Y99" i="123"/>
  <c r="X99" i="123"/>
  <c r="W99" i="123"/>
  <c r="V99" i="123"/>
  <c r="U99" i="123"/>
  <c r="T99" i="123"/>
  <c r="S99" i="123"/>
  <c r="R99" i="123"/>
  <c r="AG98" i="123"/>
  <c r="AF98" i="123"/>
  <c r="AE98" i="123"/>
  <c r="AD98" i="123"/>
  <c r="AC98" i="123"/>
  <c r="AB98" i="123"/>
  <c r="AA98" i="123"/>
  <c r="Z98" i="123"/>
  <c r="Y98" i="123"/>
  <c r="X98" i="123"/>
  <c r="W98" i="123"/>
  <c r="V98" i="123"/>
  <c r="U98" i="123"/>
  <c r="T98" i="123"/>
  <c r="S98" i="123"/>
  <c r="R98" i="123"/>
  <c r="AG97" i="123"/>
  <c r="AF97" i="123"/>
  <c r="AE97" i="123"/>
  <c r="AD97" i="123"/>
  <c r="AC97" i="123"/>
  <c r="AB97" i="123"/>
  <c r="AA97" i="123"/>
  <c r="Z97" i="123"/>
  <c r="Y97" i="123"/>
  <c r="X97" i="123"/>
  <c r="W97" i="123"/>
  <c r="V97" i="123"/>
  <c r="U97" i="123"/>
  <c r="T97" i="123"/>
  <c r="S97" i="123"/>
  <c r="R97" i="123"/>
  <c r="AG96" i="123"/>
  <c r="AF96" i="123"/>
  <c r="AE96" i="123"/>
  <c r="AD96" i="123"/>
  <c r="AC96" i="123"/>
  <c r="AB96" i="123"/>
  <c r="AA96" i="123"/>
  <c r="Z96" i="123"/>
  <c r="Y96" i="123"/>
  <c r="X96" i="123"/>
  <c r="W96" i="123"/>
  <c r="V96" i="123"/>
  <c r="U96" i="123"/>
  <c r="T96" i="123"/>
  <c r="S96" i="123"/>
  <c r="R96" i="123"/>
  <c r="AG95" i="123"/>
  <c r="AF95" i="123"/>
  <c r="AE95" i="123"/>
  <c r="AD95" i="123"/>
  <c r="AC95" i="123"/>
  <c r="AB95" i="123"/>
  <c r="AA95" i="123"/>
  <c r="Z95" i="123"/>
  <c r="Y95" i="123"/>
  <c r="X95" i="123"/>
  <c r="W95" i="123"/>
  <c r="V95" i="123"/>
  <c r="U95" i="123"/>
  <c r="T95" i="123"/>
  <c r="S95" i="123"/>
  <c r="R95" i="123"/>
  <c r="AG94" i="123"/>
  <c r="AF94" i="123"/>
  <c r="AE94" i="123"/>
  <c r="AD94" i="123"/>
  <c r="AC94" i="123"/>
  <c r="AB94" i="123"/>
  <c r="AA94" i="123"/>
  <c r="Z94" i="123"/>
  <c r="Y94" i="123"/>
  <c r="X94" i="123"/>
  <c r="W94" i="123"/>
  <c r="V94" i="123"/>
  <c r="U94" i="123"/>
  <c r="T94" i="123"/>
  <c r="S94" i="123"/>
  <c r="R94" i="123"/>
  <c r="AG93" i="123"/>
  <c r="AF93" i="123"/>
  <c r="AE93" i="123"/>
  <c r="AD93" i="123"/>
  <c r="AC93" i="123"/>
  <c r="AB93" i="123"/>
  <c r="AA93" i="123"/>
  <c r="Z93" i="123"/>
  <c r="Y93" i="123"/>
  <c r="X93" i="123"/>
  <c r="W93" i="123"/>
  <c r="V93" i="123"/>
  <c r="U93" i="123"/>
  <c r="T93" i="123"/>
  <c r="S93" i="123"/>
  <c r="R93" i="123"/>
  <c r="AG92" i="123"/>
  <c r="AF92" i="123"/>
  <c r="AE92" i="123"/>
  <c r="AD92" i="123"/>
  <c r="AC92" i="123"/>
  <c r="AB92" i="123"/>
  <c r="AA92" i="123"/>
  <c r="Z92" i="123"/>
  <c r="Y92" i="123"/>
  <c r="X92" i="123"/>
  <c r="W92" i="123"/>
  <c r="V92" i="123"/>
  <c r="U92" i="123"/>
  <c r="T92" i="123"/>
  <c r="S92" i="123"/>
  <c r="R92" i="123"/>
  <c r="AG91" i="123"/>
  <c r="AF91" i="123"/>
  <c r="AE91" i="123"/>
  <c r="AD91" i="123"/>
  <c r="AC91" i="123"/>
  <c r="AB91" i="123"/>
  <c r="AA91" i="123"/>
  <c r="Z91" i="123"/>
  <c r="Y91" i="123"/>
  <c r="X91" i="123"/>
  <c r="W91" i="123"/>
  <c r="V91" i="123"/>
  <c r="U91" i="123"/>
  <c r="T91" i="123"/>
  <c r="S91" i="123"/>
  <c r="R91" i="123"/>
  <c r="AG90" i="123"/>
  <c r="AF90" i="123"/>
  <c r="AE90" i="123"/>
  <c r="AD90" i="123"/>
  <c r="AC90" i="123"/>
  <c r="AB90" i="123"/>
  <c r="AA90" i="123"/>
  <c r="Z90" i="123"/>
  <c r="Y90" i="123"/>
  <c r="X90" i="123"/>
  <c r="W90" i="123"/>
  <c r="V90" i="123"/>
  <c r="U90" i="123"/>
  <c r="T90" i="123"/>
  <c r="S90" i="123"/>
  <c r="R90" i="123"/>
  <c r="AG89" i="123"/>
  <c r="AF89" i="123"/>
  <c r="AE89" i="123"/>
  <c r="AD89" i="123"/>
  <c r="AC89" i="123"/>
  <c r="AB89" i="123"/>
  <c r="AA89" i="123"/>
  <c r="Z89" i="123"/>
  <c r="Y89" i="123"/>
  <c r="X89" i="123"/>
  <c r="W89" i="123"/>
  <c r="V89" i="123"/>
  <c r="U89" i="123"/>
  <c r="T89" i="123"/>
  <c r="S89" i="123"/>
  <c r="R89" i="123"/>
  <c r="AG88" i="123"/>
  <c r="AF88" i="123"/>
  <c r="AE88" i="123"/>
  <c r="AD88" i="123"/>
  <c r="AC88" i="123"/>
  <c r="AB88" i="123"/>
  <c r="AA88" i="123"/>
  <c r="Z88" i="123"/>
  <c r="Y88" i="123"/>
  <c r="X88" i="123"/>
  <c r="W88" i="123"/>
  <c r="V88" i="123"/>
  <c r="U88" i="123"/>
  <c r="T88" i="123"/>
  <c r="S88" i="123"/>
  <c r="R88" i="123"/>
  <c r="AG87" i="123"/>
  <c r="AF87" i="123"/>
  <c r="AE87" i="123"/>
  <c r="AD87" i="123"/>
  <c r="AC87" i="123"/>
  <c r="AB87" i="123"/>
  <c r="AA87" i="123"/>
  <c r="Z87" i="123"/>
  <c r="Y87" i="123"/>
  <c r="X87" i="123"/>
  <c r="W87" i="123"/>
  <c r="V87" i="123"/>
  <c r="U87" i="123"/>
  <c r="T87" i="123"/>
  <c r="S87" i="123"/>
  <c r="R87" i="123"/>
  <c r="AG86" i="123"/>
  <c r="AF86" i="123"/>
  <c r="AE86" i="123"/>
  <c r="AD86" i="123"/>
  <c r="AC86" i="123"/>
  <c r="AB86" i="123"/>
  <c r="AA86" i="123"/>
  <c r="Z86" i="123"/>
  <c r="Y86" i="123"/>
  <c r="X86" i="123"/>
  <c r="W86" i="123"/>
  <c r="V86" i="123"/>
  <c r="U86" i="123"/>
  <c r="T86" i="123"/>
  <c r="S86" i="123"/>
  <c r="R86" i="123"/>
  <c r="AG85" i="123"/>
  <c r="AF85" i="123"/>
  <c r="AE85" i="123"/>
  <c r="AD85" i="123"/>
  <c r="AC85" i="123"/>
  <c r="AB85" i="123"/>
  <c r="AA85" i="123"/>
  <c r="Z85" i="123"/>
  <c r="Y85" i="123"/>
  <c r="X85" i="123"/>
  <c r="W85" i="123"/>
  <c r="V85" i="123"/>
  <c r="U85" i="123"/>
  <c r="T85" i="123"/>
  <c r="S85" i="123"/>
  <c r="R85" i="123"/>
  <c r="AG84" i="123"/>
  <c r="AF84" i="123"/>
  <c r="AE84" i="123"/>
  <c r="AD84" i="123"/>
  <c r="AC84" i="123"/>
  <c r="AB84" i="123"/>
  <c r="AA84" i="123"/>
  <c r="Z84" i="123"/>
  <c r="Y84" i="123"/>
  <c r="X84" i="123"/>
  <c r="W84" i="123"/>
  <c r="V84" i="123"/>
  <c r="U84" i="123"/>
  <c r="T84" i="123"/>
  <c r="S84" i="123"/>
  <c r="R84" i="123"/>
  <c r="AG83" i="123"/>
  <c r="AF83" i="123"/>
  <c r="AE83" i="123"/>
  <c r="AD83" i="123"/>
  <c r="AC83" i="123"/>
  <c r="AB83" i="123"/>
  <c r="AA83" i="123"/>
  <c r="Z83" i="123"/>
  <c r="Y83" i="123"/>
  <c r="X83" i="123"/>
  <c r="W83" i="123"/>
  <c r="V83" i="123"/>
  <c r="U83" i="123"/>
  <c r="T83" i="123"/>
  <c r="S83" i="123"/>
  <c r="R83" i="123"/>
  <c r="AG82" i="123"/>
  <c r="AF82" i="123"/>
  <c r="AE82" i="123"/>
  <c r="AD82" i="123"/>
  <c r="AC82" i="123"/>
  <c r="AB82" i="123"/>
  <c r="AA82" i="123"/>
  <c r="Z82" i="123"/>
  <c r="Y82" i="123"/>
  <c r="X82" i="123"/>
  <c r="W82" i="123"/>
  <c r="V82" i="123"/>
  <c r="U82" i="123"/>
  <c r="T82" i="123"/>
  <c r="S82" i="123"/>
  <c r="R82" i="123"/>
  <c r="AG81" i="123"/>
  <c r="AF81" i="123"/>
  <c r="AE81" i="123"/>
  <c r="AD81" i="123"/>
  <c r="AC81" i="123"/>
  <c r="AB81" i="123"/>
  <c r="AA81" i="123"/>
  <c r="Z81" i="123"/>
  <c r="Y81" i="123"/>
  <c r="X81" i="123"/>
  <c r="W81" i="123"/>
  <c r="V81" i="123"/>
  <c r="U81" i="123"/>
  <c r="T81" i="123"/>
  <c r="S81" i="123"/>
  <c r="R81" i="123"/>
  <c r="AG80" i="123"/>
  <c r="AF80" i="123"/>
  <c r="AE80" i="123"/>
  <c r="AD80" i="123"/>
  <c r="AC80" i="123"/>
  <c r="AB80" i="123"/>
  <c r="AA80" i="123"/>
  <c r="Z80" i="123"/>
  <c r="Y80" i="123"/>
  <c r="X80" i="123"/>
  <c r="W80" i="123"/>
  <c r="V80" i="123"/>
  <c r="U80" i="123"/>
  <c r="T80" i="123"/>
  <c r="S80" i="123"/>
  <c r="R80" i="123"/>
  <c r="AG79" i="123"/>
  <c r="AF79" i="123"/>
  <c r="AE79" i="123"/>
  <c r="AD79" i="123"/>
  <c r="AC79" i="123"/>
  <c r="AB79" i="123"/>
  <c r="AA79" i="123"/>
  <c r="Z79" i="123"/>
  <c r="Y79" i="123"/>
  <c r="X79" i="123"/>
  <c r="W79" i="123"/>
  <c r="V79" i="123"/>
  <c r="U79" i="123"/>
  <c r="T79" i="123"/>
  <c r="S79" i="123"/>
  <c r="R79" i="123"/>
  <c r="AG78" i="123"/>
  <c r="AF78" i="123"/>
  <c r="AE78" i="123"/>
  <c r="AD78" i="123"/>
  <c r="AC78" i="123"/>
  <c r="AB78" i="123"/>
  <c r="AA78" i="123"/>
  <c r="Z78" i="123"/>
  <c r="Y78" i="123"/>
  <c r="X78" i="123"/>
  <c r="W78" i="123"/>
  <c r="V78" i="123"/>
  <c r="U78" i="123"/>
  <c r="T78" i="123"/>
  <c r="S78" i="123"/>
  <c r="R78" i="123"/>
  <c r="AG77" i="123"/>
  <c r="AF77" i="123"/>
  <c r="AE77" i="123"/>
  <c r="AD77" i="123"/>
  <c r="AC77" i="123"/>
  <c r="AB77" i="123"/>
  <c r="AA77" i="123"/>
  <c r="Z77" i="123"/>
  <c r="Y77" i="123"/>
  <c r="X77" i="123"/>
  <c r="W77" i="123"/>
  <c r="V77" i="123"/>
  <c r="U77" i="123"/>
  <c r="T77" i="123"/>
  <c r="S77" i="123"/>
  <c r="R77" i="123"/>
  <c r="AG76" i="123"/>
  <c r="AF76" i="123"/>
  <c r="AE76" i="123"/>
  <c r="AD76" i="123"/>
  <c r="AC76" i="123"/>
  <c r="AB76" i="123"/>
  <c r="AA76" i="123"/>
  <c r="Z76" i="123"/>
  <c r="Y76" i="123"/>
  <c r="X76" i="123"/>
  <c r="W76" i="123"/>
  <c r="V76" i="123"/>
  <c r="U76" i="123"/>
  <c r="T76" i="123"/>
  <c r="S76" i="123"/>
  <c r="R76" i="123"/>
  <c r="AG75" i="123"/>
  <c r="AF75" i="123"/>
  <c r="AE75" i="123"/>
  <c r="AD75" i="123"/>
  <c r="AC75" i="123"/>
  <c r="AB75" i="123"/>
  <c r="AA75" i="123"/>
  <c r="Z75" i="123"/>
  <c r="Y75" i="123"/>
  <c r="X75" i="123"/>
  <c r="W75" i="123"/>
  <c r="V75" i="123"/>
  <c r="U75" i="123"/>
  <c r="T75" i="123"/>
  <c r="S75" i="123"/>
  <c r="R75" i="123"/>
  <c r="AG74" i="123"/>
  <c r="AF74" i="123"/>
  <c r="AE74" i="123"/>
  <c r="AD74" i="123"/>
  <c r="AC74" i="123"/>
  <c r="AB74" i="123"/>
  <c r="AA74" i="123"/>
  <c r="Z74" i="123"/>
  <c r="Y74" i="123"/>
  <c r="X74" i="123"/>
  <c r="W74" i="123"/>
  <c r="V74" i="123"/>
  <c r="U74" i="123"/>
  <c r="T74" i="123"/>
  <c r="S74" i="123"/>
  <c r="R74" i="123"/>
  <c r="AG73" i="123"/>
  <c r="AF73" i="123"/>
  <c r="AE73" i="123"/>
  <c r="AD73" i="123"/>
  <c r="AC73" i="123"/>
  <c r="AB73" i="123"/>
  <c r="AA73" i="123"/>
  <c r="Z73" i="123"/>
  <c r="Y73" i="123"/>
  <c r="X73" i="123"/>
  <c r="W73" i="123"/>
  <c r="V73" i="123"/>
  <c r="U73" i="123"/>
  <c r="T73" i="123"/>
  <c r="S73" i="123"/>
  <c r="R73" i="123"/>
  <c r="AG72" i="123"/>
  <c r="AF72" i="123"/>
  <c r="AE72" i="123"/>
  <c r="AD72" i="123"/>
  <c r="AC72" i="123"/>
  <c r="AB72" i="123"/>
  <c r="AA72" i="123"/>
  <c r="Z72" i="123"/>
  <c r="Y72" i="123"/>
  <c r="X72" i="123"/>
  <c r="W72" i="123"/>
  <c r="V72" i="123"/>
  <c r="U72" i="123"/>
  <c r="T72" i="123"/>
  <c r="S72" i="123"/>
  <c r="R72" i="123"/>
  <c r="AG71" i="123"/>
  <c r="AF71" i="123"/>
  <c r="AE71" i="123"/>
  <c r="AD71" i="123"/>
  <c r="AC71" i="123"/>
  <c r="AB71" i="123"/>
  <c r="AA71" i="123"/>
  <c r="Z71" i="123"/>
  <c r="Y71" i="123"/>
  <c r="X71" i="123"/>
  <c r="W71" i="123"/>
  <c r="V71" i="123"/>
  <c r="U71" i="123"/>
  <c r="T71" i="123"/>
  <c r="S71" i="123"/>
  <c r="R71" i="123"/>
  <c r="AG70" i="123"/>
  <c r="AF70" i="123"/>
  <c r="AE70" i="123"/>
  <c r="AD70" i="123"/>
  <c r="AC70" i="123"/>
  <c r="AB70" i="123"/>
  <c r="AA70" i="123"/>
  <c r="Z70" i="123"/>
  <c r="Y70" i="123"/>
  <c r="X70" i="123"/>
  <c r="W70" i="123"/>
  <c r="V70" i="123"/>
  <c r="U70" i="123"/>
  <c r="T70" i="123"/>
  <c r="S70" i="123"/>
  <c r="R70" i="123"/>
  <c r="AG69" i="123"/>
  <c r="AF69" i="123"/>
  <c r="AE69" i="123"/>
  <c r="AD69" i="123"/>
  <c r="AC69" i="123"/>
  <c r="AB69" i="123"/>
  <c r="AA69" i="123"/>
  <c r="Z69" i="123"/>
  <c r="Y69" i="123"/>
  <c r="X69" i="123"/>
  <c r="W69" i="123"/>
  <c r="V69" i="123"/>
  <c r="U69" i="123"/>
  <c r="T69" i="123"/>
  <c r="S69" i="123"/>
  <c r="R69" i="123"/>
  <c r="AG68" i="123"/>
  <c r="AF68" i="123"/>
  <c r="AE68" i="123"/>
  <c r="AD68" i="123"/>
  <c r="AC68" i="123"/>
  <c r="AB68" i="123"/>
  <c r="AA68" i="123"/>
  <c r="Z68" i="123"/>
  <c r="Y68" i="123"/>
  <c r="X68" i="123"/>
  <c r="W68" i="123"/>
  <c r="V68" i="123"/>
  <c r="U68" i="123"/>
  <c r="T68" i="123"/>
  <c r="S68" i="123"/>
  <c r="R68" i="123"/>
  <c r="AG67" i="123"/>
  <c r="AF67" i="123"/>
  <c r="AE67" i="123"/>
  <c r="AD67" i="123"/>
  <c r="AC67" i="123"/>
  <c r="AB67" i="123"/>
  <c r="AA67" i="123"/>
  <c r="Z67" i="123"/>
  <c r="Y67" i="123"/>
  <c r="X67" i="123"/>
  <c r="W67" i="123"/>
  <c r="V67" i="123"/>
  <c r="U67" i="123"/>
  <c r="T67" i="123"/>
  <c r="S67" i="123"/>
  <c r="R67" i="123"/>
  <c r="AG66" i="123"/>
  <c r="AF66" i="123"/>
  <c r="AE66" i="123"/>
  <c r="AD66" i="123"/>
  <c r="AC66" i="123"/>
  <c r="AB66" i="123"/>
  <c r="AA66" i="123"/>
  <c r="Z66" i="123"/>
  <c r="Y66" i="123"/>
  <c r="X66" i="123"/>
  <c r="W66" i="123"/>
  <c r="V66" i="123"/>
  <c r="U66" i="123"/>
  <c r="T66" i="123"/>
  <c r="S66" i="123"/>
  <c r="R66" i="123"/>
  <c r="AG65" i="123"/>
  <c r="AF65" i="123"/>
  <c r="AE65" i="123"/>
  <c r="AD65" i="123"/>
  <c r="AC65" i="123"/>
  <c r="AB65" i="123"/>
  <c r="AA65" i="123"/>
  <c r="Z65" i="123"/>
  <c r="Y65" i="123"/>
  <c r="X65" i="123"/>
  <c r="W65" i="123"/>
  <c r="V65" i="123"/>
  <c r="U65" i="123"/>
  <c r="T65" i="123"/>
  <c r="S65" i="123"/>
  <c r="R65" i="123"/>
  <c r="AG64" i="123"/>
  <c r="AF64" i="123"/>
  <c r="AE64" i="123"/>
  <c r="AD64" i="123"/>
  <c r="AC64" i="123"/>
  <c r="AB64" i="123"/>
  <c r="AA64" i="123"/>
  <c r="Z64" i="123"/>
  <c r="Y64" i="123"/>
  <c r="X64" i="123"/>
  <c r="W64" i="123"/>
  <c r="V64" i="123"/>
  <c r="U64" i="123"/>
  <c r="T64" i="123"/>
  <c r="S64" i="123"/>
  <c r="R64" i="123"/>
  <c r="AG63" i="123"/>
  <c r="AF63" i="123"/>
  <c r="AE63" i="123"/>
  <c r="AD63" i="123"/>
  <c r="AC63" i="123"/>
  <c r="AB63" i="123"/>
  <c r="AA63" i="123"/>
  <c r="Z63" i="123"/>
  <c r="Y63" i="123"/>
  <c r="X63" i="123"/>
  <c r="W63" i="123"/>
  <c r="V63" i="123"/>
  <c r="U63" i="123"/>
  <c r="T63" i="123"/>
  <c r="S63" i="123"/>
  <c r="R63" i="123"/>
  <c r="AG62" i="123"/>
  <c r="AF62" i="123"/>
  <c r="AE62" i="123"/>
  <c r="AD62" i="123"/>
  <c r="AC62" i="123"/>
  <c r="AB62" i="123"/>
  <c r="AA62" i="123"/>
  <c r="Z62" i="123"/>
  <c r="Y62" i="123"/>
  <c r="X62" i="123"/>
  <c r="W62" i="123"/>
  <c r="V62" i="123"/>
  <c r="U62" i="123"/>
  <c r="T62" i="123"/>
  <c r="S62" i="123"/>
  <c r="R62" i="123"/>
  <c r="AG61" i="123"/>
  <c r="AF61" i="123"/>
  <c r="AE61" i="123"/>
  <c r="AD61" i="123"/>
  <c r="AC61" i="123"/>
  <c r="AB61" i="123"/>
  <c r="AA61" i="123"/>
  <c r="Z61" i="123"/>
  <c r="Y61" i="123"/>
  <c r="X61" i="123"/>
  <c r="W61" i="123"/>
  <c r="V61" i="123"/>
  <c r="U61" i="123"/>
  <c r="T61" i="123"/>
  <c r="S61" i="123"/>
  <c r="R61" i="123"/>
  <c r="AG60" i="123"/>
  <c r="AF60" i="123"/>
  <c r="AE60" i="123"/>
  <c r="AD60" i="123"/>
  <c r="AC60" i="123"/>
  <c r="AB60" i="123"/>
  <c r="AA60" i="123"/>
  <c r="Z60" i="123"/>
  <c r="Y60" i="123"/>
  <c r="X60" i="123"/>
  <c r="W60" i="123"/>
  <c r="V60" i="123"/>
  <c r="U60" i="123"/>
  <c r="T60" i="123"/>
  <c r="S60" i="123"/>
  <c r="R60" i="123"/>
  <c r="AG59" i="123"/>
  <c r="AF59" i="123"/>
  <c r="AE59" i="123"/>
  <c r="AD59" i="123"/>
  <c r="AC59" i="123"/>
  <c r="AB59" i="123"/>
  <c r="AA59" i="123"/>
  <c r="Z59" i="123"/>
  <c r="Y59" i="123"/>
  <c r="X59" i="123"/>
  <c r="W59" i="123"/>
  <c r="V59" i="123"/>
  <c r="U59" i="123"/>
  <c r="T59" i="123"/>
  <c r="S59" i="123"/>
  <c r="R59" i="123"/>
  <c r="AG58" i="123"/>
  <c r="AF58" i="123"/>
  <c r="AE58" i="123"/>
  <c r="AD58" i="123"/>
  <c r="AC58" i="123"/>
  <c r="AB58" i="123"/>
  <c r="AA58" i="123"/>
  <c r="Z58" i="123"/>
  <c r="Y58" i="123"/>
  <c r="X58" i="123"/>
  <c r="W58" i="123"/>
  <c r="V58" i="123"/>
  <c r="U58" i="123"/>
  <c r="T58" i="123"/>
  <c r="S58" i="123"/>
  <c r="R58" i="123"/>
  <c r="AG57" i="123"/>
  <c r="AF57" i="123"/>
  <c r="AE57" i="123"/>
  <c r="AD57" i="123"/>
  <c r="AC57" i="123"/>
  <c r="AB57" i="123"/>
  <c r="AA57" i="123"/>
  <c r="Z57" i="123"/>
  <c r="Y57" i="123"/>
  <c r="X57" i="123"/>
  <c r="W57" i="123"/>
  <c r="V57" i="123"/>
  <c r="U57" i="123"/>
  <c r="T57" i="123"/>
  <c r="S57" i="123"/>
  <c r="R57" i="123"/>
  <c r="AG56" i="123"/>
  <c r="AF56" i="123"/>
  <c r="AE56" i="123"/>
  <c r="AD56" i="123"/>
  <c r="AC56" i="123"/>
  <c r="AB56" i="123"/>
  <c r="AA56" i="123"/>
  <c r="Z56" i="123"/>
  <c r="Y56" i="123"/>
  <c r="X56" i="123"/>
  <c r="W56" i="123"/>
  <c r="V56" i="123"/>
  <c r="U56" i="123"/>
  <c r="T56" i="123"/>
  <c r="S56" i="123"/>
  <c r="R56" i="123"/>
  <c r="AG55" i="123"/>
  <c r="AF55" i="123"/>
  <c r="AE55" i="123"/>
  <c r="AD55" i="123"/>
  <c r="AC55" i="123"/>
  <c r="AB55" i="123"/>
  <c r="AA55" i="123"/>
  <c r="Z55" i="123"/>
  <c r="Y55" i="123"/>
  <c r="X55" i="123"/>
  <c r="W55" i="123"/>
  <c r="V55" i="123"/>
  <c r="U55" i="123"/>
  <c r="T55" i="123"/>
  <c r="S55" i="123"/>
  <c r="R55" i="123"/>
  <c r="AG54" i="123"/>
  <c r="AF54" i="123"/>
  <c r="AE54" i="123"/>
  <c r="AD54" i="123"/>
  <c r="AC54" i="123"/>
  <c r="AB54" i="123"/>
  <c r="AA54" i="123"/>
  <c r="Z54" i="123"/>
  <c r="Y54" i="123"/>
  <c r="X54" i="123"/>
  <c r="W54" i="123"/>
  <c r="V54" i="123"/>
  <c r="U54" i="123"/>
  <c r="T54" i="123"/>
  <c r="S54" i="123"/>
  <c r="R54" i="123"/>
  <c r="AG53" i="123"/>
  <c r="AF53" i="123"/>
  <c r="AE53" i="123"/>
  <c r="AD53" i="123"/>
  <c r="AC53" i="123"/>
  <c r="AB53" i="123"/>
  <c r="AA53" i="123"/>
  <c r="Z53" i="123"/>
  <c r="Y53" i="123"/>
  <c r="X53" i="123"/>
  <c r="W53" i="123"/>
  <c r="V53" i="123"/>
  <c r="U53" i="123"/>
  <c r="T53" i="123"/>
  <c r="S53" i="123"/>
  <c r="R53" i="123"/>
  <c r="AG52" i="123"/>
  <c r="AF52" i="123"/>
  <c r="AE52" i="123"/>
  <c r="AD52" i="123"/>
  <c r="AC52" i="123"/>
  <c r="AB52" i="123"/>
  <c r="AA52" i="123"/>
  <c r="Z52" i="123"/>
  <c r="Y52" i="123"/>
  <c r="X52" i="123"/>
  <c r="W52" i="123"/>
  <c r="V52" i="123"/>
  <c r="U52" i="123"/>
  <c r="T52" i="123"/>
  <c r="S52" i="123"/>
  <c r="R52" i="123"/>
  <c r="AG51" i="123"/>
  <c r="AF51" i="123"/>
  <c r="AE51" i="123"/>
  <c r="AD51" i="123"/>
  <c r="AC51" i="123"/>
  <c r="AB51" i="123"/>
  <c r="AA51" i="123"/>
  <c r="Z51" i="123"/>
  <c r="Y51" i="123"/>
  <c r="X51" i="123"/>
  <c r="W51" i="123"/>
  <c r="V51" i="123"/>
  <c r="U51" i="123"/>
  <c r="T51" i="123"/>
  <c r="S51" i="123"/>
  <c r="R51" i="123"/>
  <c r="AG50" i="123"/>
  <c r="AF50" i="123"/>
  <c r="AE50" i="123"/>
  <c r="AD50" i="123"/>
  <c r="AC50" i="123"/>
  <c r="AB50" i="123"/>
  <c r="AA50" i="123"/>
  <c r="Z50" i="123"/>
  <c r="Y50" i="123"/>
  <c r="X50" i="123"/>
  <c r="W50" i="123"/>
  <c r="V50" i="123"/>
  <c r="U50" i="123"/>
  <c r="T50" i="123"/>
  <c r="S50" i="123"/>
  <c r="R50" i="123"/>
  <c r="AG49" i="123"/>
  <c r="AF49" i="123"/>
  <c r="AE49" i="123"/>
  <c r="AD49" i="123"/>
  <c r="AC49" i="123"/>
  <c r="AB49" i="123"/>
  <c r="AA49" i="123"/>
  <c r="Z49" i="123"/>
  <c r="Y49" i="123"/>
  <c r="X49" i="123"/>
  <c r="W49" i="123"/>
  <c r="V49" i="123"/>
  <c r="U49" i="123"/>
  <c r="T49" i="123"/>
  <c r="S49" i="123"/>
  <c r="R49" i="123"/>
  <c r="AG48" i="123"/>
  <c r="AF48" i="123"/>
  <c r="AE48" i="123"/>
  <c r="AD48" i="123"/>
  <c r="AC48" i="123"/>
  <c r="AB48" i="123"/>
  <c r="AA48" i="123"/>
  <c r="Z48" i="123"/>
  <c r="Y48" i="123"/>
  <c r="X48" i="123"/>
  <c r="W48" i="123"/>
  <c r="V48" i="123"/>
  <c r="U48" i="123"/>
  <c r="T48" i="123"/>
  <c r="S48" i="123"/>
  <c r="R48" i="123"/>
  <c r="AG47" i="123"/>
  <c r="AF47" i="123"/>
  <c r="AE47" i="123"/>
  <c r="AD47" i="123"/>
  <c r="AC47" i="123"/>
  <c r="AB47" i="123"/>
  <c r="AA47" i="123"/>
  <c r="Z47" i="123"/>
  <c r="Y47" i="123"/>
  <c r="X47" i="123"/>
  <c r="W47" i="123"/>
  <c r="V47" i="123"/>
  <c r="U47" i="123"/>
  <c r="T47" i="123"/>
  <c r="S47" i="123"/>
  <c r="R47" i="123"/>
  <c r="AG46" i="123"/>
  <c r="AF46" i="123"/>
  <c r="AE46" i="123"/>
  <c r="AD46" i="123"/>
  <c r="AC46" i="123"/>
  <c r="AB46" i="123"/>
  <c r="AA46" i="123"/>
  <c r="Z46" i="123"/>
  <c r="Y46" i="123"/>
  <c r="X46" i="123"/>
  <c r="W46" i="123"/>
  <c r="V46" i="123"/>
  <c r="U46" i="123"/>
  <c r="T46" i="123"/>
  <c r="S46" i="123"/>
  <c r="R46" i="123"/>
  <c r="AG45" i="123"/>
  <c r="AF45" i="123"/>
  <c r="AE45" i="123"/>
  <c r="AD45" i="123"/>
  <c r="AC45" i="123"/>
  <c r="AB45" i="123"/>
  <c r="AA45" i="123"/>
  <c r="Z45" i="123"/>
  <c r="Y45" i="123"/>
  <c r="X45" i="123"/>
  <c r="W45" i="123"/>
  <c r="V45" i="123"/>
  <c r="U45" i="123"/>
  <c r="T45" i="123"/>
  <c r="S45" i="123"/>
  <c r="R45" i="123"/>
  <c r="AG44" i="123"/>
  <c r="AF44" i="123"/>
  <c r="AE44" i="123"/>
  <c r="AD44" i="123"/>
  <c r="AC44" i="123"/>
  <c r="AB44" i="123"/>
  <c r="AA44" i="123"/>
  <c r="Z44" i="123"/>
  <c r="Y44" i="123"/>
  <c r="X44" i="123"/>
  <c r="W44" i="123"/>
  <c r="V44" i="123"/>
  <c r="U44" i="123"/>
  <c r="T44" i="123"/>
  <c r="S44" i="123"/>
  <c r="R44" i="123"/>
  <c r="AG43" i="123"/>
  <c r="AF43" i="123"/>
  <c r="AE43" i="123"/>
  <c r="AD43" i="123"/>
  <c r="AC43" i="123"/>
  <c r="AB43" i="123"/>
  <c r="AA43" i="123"/>
  <c r="Z43" i="123"/>
  <c r="Y43" i="123"/>
  <c r="X43" i="123"/>
  <c r="W43" i="123"/>
  <c r="V43" i="123"/>
  <c r="U43" i="123"/>
  <c r="T43" i="123"/>
  <c r="S43" i="123"/>
  <c r="R43" i="123"/>
  <c r="AG42" i="123"/>
  <c r="AF42" i="123"/>
  <c r="AE42" i="123"/>
  <c r="AD42" i="123"/>
  <c r="AC42" i="123"/>
  <c r="AB42" i="123"/>
  <c r="AA42" i="123"/>
  <c r="Z42" i="123"/>
  <c r="Y42" i="123"/>
  <c r="X42" i="123"/>
  <c r="W42" i="123"/>
  <c r="V42" i="123"/>
  <c r="U42" i="123"/>
  <c r="T42" i="123"/>
  <c r="S42" i="123"/>
  <c r="R42" i="123"/>
  <c r="AG41" i="123"/>
  <c r="AF41" i="123"/>
  <c r="AE41" i="123"/>
  <c r="AD41" i="123"/>
  <c r="AC41" i="123"/>
  <c r="AB41" i="123"/>
  <c r="AA41" i="123"/>
  <c r="Z41" i="123"/>
  <c r="Y41" i="123"/>
  <c r="X41" i="123"/>
  <c r="W41" i="123"/>
  <c r="V41" i="123"/>
  <c r="U41" i="123"/>
  <c r="T41" i="123"/>
  <c r="S41" i="123"/>
  <c r="R41" i="123"/>
  <c r="AG40" i="123"/>
  <c r="AF40" i="123"/>
  <c r="AE40" i="123"/>
  <c r="AD40" i="123"/>
  <c r="AC40" i="123"/>
  <c r="AB40" i="123"/>
  <c r="AA40" i="123"/>
  <c r="Z40" i="123"/>
  <c r="Y40" i="123"/>
  <c r="X40" i="123"/>
  <c r="W40" i="123"/>
  <c r="V40" i="123"/>
  <c r="U40" i="123"/>
  <c r="T40" i="123"/>
  <c r="S40" i="123"/>
  <c r="R40" i="123"/>
  <c r="AG39" i="123"/>
  <c r="AF39" i="123"/>
  <c r="AE39" i="123"/>
  <c r="AD39" i="123"/>
  <c r="AC39" i="123"/>
  <c r="AB39" i="123"/>
  <c r="AA39" i="123"/>
  <c r="Z39" i="123"/>
  <c r="Y39" i="123"/>
  <c r="X39" i="123"/>
  <c r="W39" i="123"/>
  <c r="V39" i="123"/>
  <c r="U39" i="123"/>
  <c r="T39" i="123"/>
  <c r="S39" i="123"/>
  <c r="R39" i="123"/>
  <c r="AG38" i="123"/>
  <c r="AF38" i="123"/>
  <c r="AE38" i="123"/>
  <c r="AD38" i="123"/>
  <c r="AC38" i="123"/>
  <c r="AB38" i="123"/>
  <c r="AA38" i="123"/>
  <c r="Z38" i="123"/>
  <c r="Y38" i="123"/>
  <c r="X38" i="123"/>
  <c r="W38" i="123"/>
  <c r="V38" i="123"/>
  <c r="U38" i="123"/>
  <c r="T38" i="123"/>
  <c r="S38" i="123"/>
  <c r="R38" i="123"/>
  <c r="AG37" i="123"/>
  <c r="AF37" i="123"/>
  <c r="AE37" i="123"/>
  <c r="AD37" i="123"/>
  <c r="AC37" i="123"/>
  <c r="AB37" i="123"/>
  <c r="AA37" i="123"/>
  <c r="Z37" i="123"/>
  <c r="Y37" i="123"/>
  <c r="X37" i="123"/>
  <c r="W37" i="123"/>
  <c r="V37" i="123"/>
  <c r="U37" i="123"/>
  <c r="T37" i="123"/>
  <c r="S37" i="123"/>
  <c r="R37" i="123"/>
  <c r="AG36" i="123"/>
  <c r="AF36" i="123"/>
  <c r="AE36" i="123"/>
  <c r="AD36" i="123"/>
  <c r="AC36" i="123"/>
  <c r="AB36" i="123"/>
  <c r="AA36" i="123"/>
  <c r="Z36" i="123"/>
  <c r="Y36" i="123"/>
  <c r="X36" i="123"/>
  <c r="W36" i="123"/>
  <c r="V36" i="123"/>
  <c r="U36" i="123"/>
  <c r="T36" i="123"/>
  <c r="S36" i="123"/>
  <c r="R36" i="123"/>
  <c r="AG35" i="123"/>
  <c r="AF35" i="123"/>
  <c r="AE35" i="123"/>
  <c r="AD35" i="123"/>
  <c r="AC35" i="123"/>
  <c r="AB35" i="123"/>
  <c r="AA35" i="123"/>
  <c r="Z35" i="123"/>
  <c r="Y35" i="123"/>
  <c r="X35" i="123"/>
  <c r="W35" i="123"/>
  <c r="V35" i="123"/>
  <c r="U35" i="123"/>
  <c r="T35" i="123"/>
  <c r="S35" i="123"/>
  <c r="R35" i="123"/>
  <c r="AG34" i="123"/>
  <c r="AF34" i="123"/>
  <c r="AE34" i="123"/>
  <c r="AD34" i="123"/>
  <c r="AC34" i="123"/>
  <c r="AB34" i="123"/>
  <c r="AA34" i="123"/>
  <c r="Z34" i="123"/>
  <c r="Y34" i="123"/>
  <c r="X34" i="123"/>
  <c r="W34" i="123"/>
  <c r="V34" i="123"/>
  <c r="U34" i="123"/>
  <c r="T34" i="123"/>
  <c r="S34" i="123"/>
  <c r="R34" i="123"/>
  <c r="AG33" i="123"/>
  <c r="AF33" i="123"/>
  <c r="AE33" i="123"/>
  <c r="AD33" i="123"/>
  <c r="AC33" i="123"/>
  <c r="AB33" i="123"/>
  <c r="AA33" i="123"/>
  <c r="Z33" i="123"/>
  <c r="Y33" i="123"/>
  <c r="X33" i="123"/>
  <c r="W33" i="123"/>
  <c r="V33" i="123"/>
  <c r="U33" i="123"/>
  <c r="T33" i="123"/>
  <c r="S33" i="123"/>
  <c r="R33" i="123"/>
  <c r="AC27" i="123"/>
  <c r="AC28" i="123" s="1"/>
  <c r="AB27" i="123"/>
  <c r="AB28" i="123" s="1"/>
  <c r="D27" i="123"/>
  <c r="D28" i="123" s="1"/>
  <c r="AC24" i="123"/>
  <c r="AC25" i="123" s="1"/>
  <c r="AB24" i="123"/>
  <c r="AB25" i="123" s="1"/>
  <c r="D24" i="123"/>
  <c r="D25" i="123" s="1"/>
  <c r="AC21" i="123"/>
  <c r="AC22" i="123" s="1"/>
  <c r="AB21" i="123"/>
  <c r="AB22" i="123" s="1"/>
  <c r="D21" i="123"/>
  <c r="D22" i="123" s="1"/>
  <c r="AC18" i="123"/>
  <c r="AC19" i="123" s="1"/>
  <c r="AB18" i="123"/>
  <c r="AB19" i="123" s="1"/>
  <c r="D18" i="123"/>
  <c r="D19" i="123" s="1"/>
  <c r="E17" i="123"/>
  <c r="E96" i="123" s="1"/>
  <c r="AV16" i="123"/>
  <c r="AU16" i="123"/>
  <c r="AT16" i="123"/>
  <c r="AR16" i="123"/>
  <c r="AQ16" i="123"/>
  <c r="AP16" i="123"/>
  <c r="X16" i="123"/>
  <c r="W16" i="123"/>
  <c r="V16" i="123"/>
  <c r="T16" i="123"/>
  <c r="S16" i="123"/>
  <c r="R16" i="123"/>
  <c r="W12" i="123"/>
  <c r="B12" i="123"/>
  <c r="W11" i="123"/>
  <c r="B11" i="123"/>
  <c r="W10" i="123"/>
  <c r="B10" i="123"/>
  <c r="W9" i="123"/>
  <c r="B9" i="123"/>
  <c r="W8" i="123"/>
  <c r="B8" i="123"/>
  <c r="X7" i="123"/>
  <c r="X8" i="123" s="1"/>
  <c r="W7" i="123"/>
  <c r="C7" i="123"/>
  <c r="C8" i="123" s="1"/>
  <c r="B7" i="123"/>
  <c r="W6" i="123"/>
  <c r="B6" i="123"/>
  <c r="B17" i="123" s="1"/>
  <c r="P156" i="122"/>
  <c r="P155" i="122"/>
  <c r="P154" i="122"/>
  <c r="Q153" i="122"/>
  <c r="Q154" i="122" s="1"/>
  <c r="Q155" i="122" s="1"/>
  <c r="Q156" i="122" s="1"/>
  <c r="P153" i="122"/>
  <c r="H153" i="122"/>
  <c r="I153" i="122" s="1"/>
  <c r="M153" i="122" s="1"/>
  <c r="D153" i="122"/>
  <c r="D154" i="122" s="1"/>
  <c r="D155" i="122" s="1"/>
  <c r="D156" i="122" s="1"/>
  <c r="P152" i="122"/>
  <c r="J152" i="122"/>
  <c r="I152" i="122"/>
  <c r="M152" i="122" s="1"/>
  <c r="B152" i="122"/>
  <c r="B153" i="122" s="1"/>
  <c r="B154" i="122" s="1"/>
  <c r="B155" i="122" s="1"/>
  <c r="B156" i="122" s="1"/>
  <c r="P151" i="122"/>
  <c r="P150" i="122"/>
  <c r="P149" i="122"/>
  <c r="Q148" i="122"/>
  <c r="Q149" i="122" s="1"/>
  <c r="Q150" i="122" s="1"/>
  <c r="Q151" i="122" s="1"/>
  <c r="P148" i="122"/>
  <c r="H148" i="122"/>
  <c r="J148" i="122" s="1"/>
  <c r="D148" i="122"/>
  <c r="D149" i="122" s="1"/>
  <c r="D150" i="122" s="1"/>
  <c r="D151" i="122" s="1"/>
  <c r="P147" i="122"/>
  <c r="J147" i="122"/>
  <c r="I147" i="122"/>
  <c r="M147" i="122" s="1"/>
  <c r="P146" i="122"/>
  <c r="P145" i="122"/>
  <c r="P144" i="122"/>
  <c r="Q143" i="122"/>
  <c r="Q144" i="122" s="1"/>
  <c r="Q145" i="122" s="1"/>
  <c r="Q146" i="122" s="1"/>
  <c r="P143" i="122"/>
  <c r="H143" i="122"/>
  <c r="H144" i="122" s="1"/>
  <c r="D143" i="122"/>
  <c r="D144" i="122" s="1"/>
  <c r="D145" i="122" s="1"/>
  <c r="D146" i="122" s="1"/>
  <c r="P142" i="122"/>
  <c r="K142" i="122"/>
  <c r="I142" i="122" s="1"/>
  <c r="M142" i="122" s="1"/>
  <c r="J142" i="122"/>
  <c r="M141" i="122"/>
  <c r="K141" i="122"/>
  <c r="J141" i="122"/>
  <c r="P140" i="122"/>
  <c r="P139" i="122"/>
  <c r="Q138" i="122"/>
  <c r="Q139" i="122" s="1"/>
  <c r="Q140" i="122" s="1"/>
  <c r="P138" i="122"/>
  <c r="H138" i="122"/>
  <c r="K138" i="122" s="1"/>
  <c r="I138" i="122" s="1"/>
  <c r="M138" i="122" s="1"/>
  <c r="P137" i="122"/>
  <c r="K137" i="122"/>
  <c r="I137" i="122" s="1"/>
  <c r="M137" i="122" s="1"/>
  <c r="J137" i="122"/>
  <c r="P136" i="122"/>
  <c r="P135" i="122"/>
  <c r="P134" i="122"/>
  <c r="Q133" i="122"/>
  <c r="Q134" i="122" s="1"/>
  <c r="Q135" i="122" s="1"/>
  <c r="Q136" i="122" s="1"/>
  <c r="P133" i="122"/>
  <c r="H133" i="122"/>
  <c r="K133" i="122" s="1"/>
  <c r="I133" i="122" s="1"/>
  <c r="M133" i="122" s="1"/>
  <c r="P132" i="122"/>
  <c r="K132" i="122"/>
  <c r="I132" i="122" s="1"/>
  <c r="M132" i="122" s="1"/>
  <c r="J132" i="122"/>
  <c r="P131" i="122"/>
  <c r="P130" i="122"/>
  <c r="P129" i="122"/>
  <c r="Q128" i="122"/>
  <c r="Q129" i="122" s="1"/>
  <c r="Q130" i="122" s="1"/>
  <c r="Q131" i="122" s="1"/>
  <c r="P128" i="122"/>
  <c r="H128" i="122"/>
  <c r="K128" i="122" s="1"/>
  <c r="I128" i="122" s="1"/>
  <c r="M128" i="122" s="1"/>
  <c r="D128" i="122"/>
  <c r="D129" i="122" s="1"/>
  <c r="D130" i="122" s="1"/>
  <c r="D131" i="122" s="1"/>
  <c r="D132" i="122" s="1"/>
  <c r="D133" i="122" s="1"/>
  <c r="D134" i="122" s="1"/>
  <c r="D135" i="122" s="1"/>
  <c r="D136" i="122" s="1"/>
  <c r="D137" i="122" s="1"/>
  <c r="D138" i="122" s="1"/>
  <c r="D139" i="122" s="1"/>
  <c r="D140" i="122" s="1"/>
  <c r="D141" i="122" s="1"/>
  <c r="B128" i="122"/>
  <c r="B129" i="122" s="1"/>
  <c r="B130" i="122" s="1"/>
  <c r="B131" i="122" s="1"/>
  <c r="B132" i="122" s="1"/>
  <c r="B133" i="122" s="1"/>
  <c r="B134" i="122" s="1"/>
  <c r="B135" i="122" s="1"/>
  <c r="B136" i="122" s="1"/>
  <c r="B137" i="122" s="1"/>
  <c r="B138" i="122" s="1"/>
  <c r="B139" i="122" s="1"/>
  <c r="B140" i="122" s="1"/>
  <c r="B141" i="122" s="1"/>
  <c r="B142" i="122" s="1"/>
  <c r="P127" i="122"/>
  <c r="K127" i="122"/>
  <c r="I127" i="122" s="1"/>
  <c r="M127" i="122" s="1"/>
  <c r="J127" i="122"/>
  <c r="C127" i="122"/>
  <c r="C128" i="122" s="1"/>
  <c r="C129" i="122" s="1"/>
  <c r="C130" i="122" s="1"/>
  <c r="C131" i="122" s="1"/>
  <c r="C132" i="122" s="1"/>
  <c r="C133" i="122" s="1"/>
  <c r="C134" i="122" s="1"/>
  <c r="C135" i="122" s="1"/>
  <c r="C136" i="122" s="1"/>
  <c r="C137" i="122" s="1"/>
  <c r="C138" i="122" s="1"/>
  <c r="C139" i="122" s="1"/>
  <c r="C140" i="122" s="1"/>
  <c r="C141" i="122" s="1"/>
  <c r="AG126" i="122"/>
  <c r="AF126" i="122"/>
  <c r="AE126" i="122"/>
  <c r="AD126" i="122"/>
  <c r="AC126" i="122"/>
  <c r="AB126" i="122"/>
  <c r="AA126" i="122"/>
  <c r="Z126" i="122"/>
  <c r="Y126" i="122"/>
  <c r="X126" i="122"/>
  <c r="W126" i="122"/>
  <c r="V126" i="122"/>
  <c r="U126" i="122"/>
  <c r="T126" i="122"/>
  <c r="S126" i="122"/>
  <c r="R126" i="122"/>
  <c r="L116" i="122"/>
  <c r="K116" i="122"/>
  <c r="J116" i="122"/>
  <c r="L115" i="122"/>
  <c r="K115" i="122"/>
  <c r="J115" i="122"/>
  <c r="L114" i="122"/>
  <c r="K114" i="122"/>
  <c r="J114" i="122"/>
  <c r="L113" i="122"/>
  <c r="K113" i="122"/>
  <c r="J113" i="122"/>
  <c r="D113" i="122"/>
  <c r="D114" i="122" s="1"/>
  <c r="D115" i="122" s="1"/>
  <c r="D116" i="122" s="1"/>
  <c r="C113" i="122"/>
  <c r="C114" i="122" s="1"/>
  <c r="C115" i="122" s="1"/>
  <c r="C116" i="122" s="1"/>
  <c r="B113" i="122"/>
  <c r="B114" i="122" s="1"/>
  <c r="B115" i="122" s="1"/>
  <c r="B116" i="122" s="1"/>
  <c r="L112" i="122"/>
  <c r="K112" i="122"/>
  <c r="J112" i="122"/>
  <c r="I111" i="122"/>
  <c r="L111" i="122" s="1"/>
  <c r="H111" i="122"/>
  <c r="K111" i="122" s="1"/>
  <c r="G111" i="122"/>
  <c r="J111" i="122" s="1"/>
  <c r="AG104" i="122"/>
  <c r="AF104" i="122"/>
  <c r="AE104" i="122"/>
  <c r="AD104" i="122"/>
  <c r="AC104" i="122"/>
  <c r="AB104" i="122"/>
  <c r="AA104" i="122"/>
  <c r="Z104" i="122"/>
  <c r="Y104" i="122"/>
  <c r="X104" i="122"/>
  <c r="W104" i="122"/>
  <c r="V104" i="122"/>
  <c r="U104" i="122"/>
  <c r="T104" i="122"/>
  <c r="S104" i="122"/>
  <c r="R104" i="122"/>
  <c r="AG103" i="122"/>
  <c r="AF103" i="122"/>
  <c r="AE103" i="122"/>
  <c r="AD103" i="122"/>
  <c r="AC103" i="122"/>
  <c r="AB103" i="122"/>
  <c r="AA103" i="122"/>
  <c r="Z103" i="122"/>
  <c r="Y103" i="122"/>
  <c r="X103" i="122"/>
  <c r="W103" i="122"/>
  <c r="V103" i="122"/>
  <c r="U103" i="122"/>
  <c r="T103" i="122"/>
  <c r="S103" i="122"/>
  <c r="R103" i="122"/>
  <c r="AG102" i="122"/>
  <c r="AF102" i="122"/>
  <c r="AE102" i="122"/>
  <c r="AD102" i="122"/>
  <c r="AC102" i="122"/>
  <c r="AB102" i="122"/>
  <c r="AA102" i="122"/>
  <c r="Z102" i="122"/>
  <c r="Y102" i="122"/>
  <c r="X102" i="122"/>
  <c r="W102" i="122"/>
  <c r="V102" i="122"/>
  <c r="U102" i="122"/>
  <c r="T102" i="122"/>
  <c r="S102" i="122"/>
  <c r="R102" i="122"/>
  <c r="AG101" i="122"/>
  <c r="AF101" i="122"/>
  <c r="AE101" i="122"/>
  <c r="AD101" i="122"/>
  <c r="AC101" i="122"/>
  <c r="AB101" i="122"/>
  <c r="AA101" i="122"/>
  <c r="Z101" i="122"/>
  <c r="Y101" i="122"/>
  <c r="X101" i="122"/>
  <c r="W101" i="122"/>
  <c r="V101" i="122"/>
  <c r="U101" i="122"/>
  <c r="T101" i="122"/>
  <c r="S101" i="122"/>
  <c r="R101" i="122"/>
  <c r="AG100" i="122"/>
  <c r="AF100" i="122"/>
  <c r="AE100" i="122"/>
  <c r="AD100" i="122"/>
  <c r="AC100" i="122"/>
  <c r="AB100" i="122"/>
  <c r="AA100" i="122"/>
  <c r="Z100" i="122"/>
  <c r="Y100" i="122"/>
  <c r="X100" i="122"/>
  <c r="W100" i="122"/>
  <c r="V100" i="122"/>
  <c r="U100" i="122"/>
  <c r="T100" i="122"/>
  <c r="S100" i="122"/>
  <c r="R100" i="122"/>
  <c r="AG99" i="122"/>
  <c r="AF99" i="122"/>
  <c r="AE99" i="122"/>
  <c r="AD99" i="122"/>
  <c r="AC99" i="122"/>
  <c r="AB99" i="122"/>
  <c r="AA99" i="122"/>
  <c r="Z99" i="122"/>
  <c r="Y99" i="122"/>
  <c r="X99" i="122"/>
  <c r="W99" i="122"/>
  <c r="V99" i="122"/>
  <c r="U99" i="122"/>
  <c r="T99" i="122"/>
  <c r="S99" i="122"/>
  <c r="R99" i="122"/>
  <c r="AG98" i="122"/>
  <c r="AF98" i="122"/>
  <c r="AE98" i="122"/>
  <c r="AD98" i="122"/>
  <c r="AC98" i="122"/>
  <c r="AB98" i="122"/>
  <c r="AA98" i="122"/>
  <c r="Z98" i="122"/>
  <c r="Y98" i="122"/>
  <c r="X98" i="122"/>
  <c r="W98" i="122"/>
  <c r="V98" i="122"/>
  <c r="U98" i="122"/>
  <c r="T98" i="122"/>
  <c r="S98" i="122"/>
  <c r="R98" i="122"/>
  <c r="AG97" i="122"/>
  <c r="AF97" i="122"/>
  <c r="AE97" i="122"/>
  <c r="AD97" i="122"/>
  <c r="AC97" i="122"/>
  <c r="AB97" i="122"/>
  <c r="AA97" i="122"/>
  <c r="Z97" i="122"/>
  <c r="Y97" i="122"/>
  <c r="X97" i="122"/>
  <c r="W97" i="122"/>
  <c r="V97" i="122"/>
  <c r="U97" i="122"/>
  <c r="T97" i="122"/>
  <c r="S97" i="122"/>
  <c r="R97" i="122"/>
  <c r="AG96" i="122"/>
  <c r="AF96" i="122"/>
  <c r="AE96" i="122"/>
  <c r="AD96" i="122"/>
  <c r="AC96" i="122"/>
  <c r="AB96" i="122"/>
  <c r="AA96" i="122"/>
  <c r="Z96" i="122"/>
  <c r="Y96" i="122"/>
  <c r="X96" i="122"/>
  <c r="W96" i="122"/>
  <c r="V96" i="122"/>
  <c r="U96" i="122"/>
  <c r="T96" i="122"/>
  <c r="S96" i="122"/>
  <c r="R96" i="122"/>
  <c r="AG95" i="122"/>
  <c r="AF95" i="122"/>
  <c r="AE95" i="122"/>
  <c r="AD95" i="122"/>
  <c r="AC95" i="122"/>
  <c r="AB95" i="122"/>
  <c r="AA95" i="122"/>
  <c r="Z95" i="122"/>
  <c r="Y95" i="122"/>
  <c r="X95" i="122"/>
  <c r="W95" i="122"/>
  <c r="V95" i="122"/>
  <c r="U95" i="122"/>
  <c r="T95" i="122"/>
  <c r="S95" i="122"/>
  <c r="R95" i="122"/>
  <c r="AG94" i="122"/>
  <c r="AF94" i="122"/>
  <c r="AE94" i="122"/>
  <c r="AD94" i="122"/>
  <c r="AC94" i="122"/>
  <c r="AB94" i="122"/>
  <c r="AA94" i="122"/>
  <c r="Z94" i="122"/>
  <c r="Y94" i="122"/>
  <c r="X94" i="122"/>
  <c r="W94" i="122"/>
  <c r="V94" i="122"/>
  <c r="U94" i="122"/>
  <c r="T94" i="122"/>
  <c r="S94" i="122"/>
  <c r="R94" i="122"/>
  <c r="AG93" i="122"/>
  <c r="AF93" i="122"/>
  <c r="AE93" i="122"/>
  <c r="AD93" i="122"/>
  <c r="AC93" i="122"/>
  <c r="AB93" i="122"/>
  <c r="AA93" i="122"/>
  <c r="Z93" i="122"/>
  <c r="Y93" i="122"/>
  <c r="X93" i="122"/>
  <c r="W93" i="122"/>
  <c r="V93" i="122"/>
  <c r="U93" i="122"/>
  <c r="T93" i="122"/>
  <c r="S93" i="122"/>
  <c r="R93" i="122"/>
  <c r="AG92" i="122"/>
  <c r="AF92" i="122"/>
  <c r="AE92" i="122"/>
  <c r="AD92" i="122"/>
  <c r="AC92" i="122"/>
  <c r="AB92" i="122"/>
  <c r="AA92" i="122"/>
  <c r="Z92" i="122"/>
  <c r="Y92" i="122"/>
  <c r="X92" i="122"/>
  <c r="W92" i="122"/>
  <c r="V92" i="122"/>
  <c r="U92" i="122"/>
  <c r="T92" i="122"/>
  <c r="S92" i="122"/>
  <c r="R92" i="122"/>
  <c r="AG91" i="122"/>
  <c r="AF91" i="122"/>
  <c r="AE91" i="122"/>
  <c r="AD91" i="122"/>
  <c r="AC91" i="122"/>
  <c r="AB91" i="122"/>
  <c r="AA91" i="122"/>
  <c r="Z91" i="122"/>
  <c r="Y91" i="122"/>
  <c r="X91" i="122"/>
  <c r="W91" i="122"/>
  <c r="V91" i="122"/>
  <c r="U91" i="122"/>
  <c r="T91" i="122"/>
  <c r="S91" i="122"/>
  <c r="R91" i="122"/>
  <c r="AG90" i="122"/>
  <c r="AF90" i="122"/>
  <c r="AE90" i="122"/>
  <c r="AD90" i="122"/>
  <c r="AC90" i="122"/>
  <c r="AB90" i="122"/>
  <c r="AA90" i="122"/>
  <c r="Z90" i="122"/>
  <c r="Y90" i="122"/>
  <c r="X90" i="122"/>
  <c r="W90" i="122"/>
  <c r="V90" i="122"/>
  <c r="U90" i="122"/>
  <c r="T90" i="122"/>
  <c r="S90" i="122"/>
  <c r="R90" i="122"/>
  <c r="AG89" i="122"/>
  <c r="AF89" i="122"/>
  <c r="AE89" i="122"/>
  <c r="AD89" i="122"/>
  <c r="AC89" i="122"/>
  <c r="AB89" i="122"/>
  <c r="AA89" i="122"/>
  <c r="Z89" i="122"/>
  <c r="Y89" i="122"/>
  <c r="X89" i="122"/>
  <c r="W89" i="122"/>
  <c r="V89" i="122"/>
  <c r="U89" i="122"/>
  <c r="T89" i="122"/>
  <c r="S89" i="122"/>
  <c r="R89" i="122"/>
  <c r="AG88" i="122"/>
  <c r="AF88" i="122"/>
  <c r="AE88" i="122"/>
  <c r="AD88" i="122"/>
  <c r="AC88" i="122"/>
  <c r="AB88" i="122"/>
  <c r="AA88" i="122"/>
  <c r="Z88" i="122"/>
  <c r="Y88" i="122"/>
  <c r="X88" i="122"/>
  <c r="W88" i="122"/>
  <c r="V88" i="122"/>
  <c r="U88" i="122"/>
  <c r="T88" i="122"/>
  <c r="S88" i="122"/>
  <c r="R88" i="122"/>
  <c r="AG87" i="122"/>
  <c r="AF87" i="122"/>
  <c r="AE87" i="122"/>
  <c r="AD87" i="122"/>
  <c r="AC87" i="122"/>
  <c r="AB87" i="122"/>
  <c r="AA87" i="122"/>
  <c r="Z87" i="122"/>
  <c r="Y87" i="122"/>
  <c r="X87" i="122"/>
  <c r="W87" i="122"/>
  <c r="V87" i="122"/>
  <c r="U87" i="122"/>
  <c r="T87" i="122"/>
  <c r="S87" i="122"/>
  <c r="R87" i="122"/>
  <c r="AG86" i="122"/>
  <c r="AF86" i="122"/>
  <c r="AE86" i="122"/>
  <c r="AD86" i="122"/>
  <c r="AC86" i="122"/>
  <c r="AB86" i="122"/>
  <c r="AA86" i="122"/>
  <c r="Z86" i="122"/>
  <c r="Y86" i="122"/>
  <c r="X86" i="122"/>
  <c r="W86" i="122"/>
  <c r="V86" i="122"/>
  <c r="U86" i="122"/>
  <c r="T86" i="122"/>
  <c r="S86" i="122"/>
  <c r="R86" i="122"/>
  <c r="AG85" i="122"/>
  <c r="AF85" i="122"/>
  <c r="AE85" i="122"/>
  <c r="AD85" i="122"/>
  <c r="AC85" i="122"/>
  <c r="AB85" i="122"/>
  <c r="AA85" i="122"/>
  <c r="Z85" i="122"/>
  <c r="Y85" i="122"/>
  <c r="X85" i="122"/>
  <c r="W85" i="122"/>
  <c r="V85" i="122"/>
  <c r="U85" i="122"/>
  <c r="T85" i="122"/>
  <c r="S85" i="122"/>
  <c r="R85" i="122"/>
  <c r="AG84" i="122"/>
  <c r="AF84" i="122"/>
  <c r="AE84" i="122"/>
  <c r="AD84" i="122"/>
  <c r="AC84" i="122"/>
  <c r="AB84" i="122"/>
  <c r="AA84" i="122"/>
  <c r="Z84" i="122"/>
  <c r="Y84" i="122"/>
  <c r="X84" i="122"/>
  <c r="W84" i="122"/>
  <c r="V84" i="122"/>
  <c r="U84" i="122"/>
  <c r="T84" i="122"/>
  <c r="S84" i="122"/>
  <c r="R84" i="122"/>
  <c r="AG83" i="122"/>
  <c r="AF83" i="122"/>
  <c r="AE83" i="122"/>
  <c r="AD83" i="122"/>
  <c r="AC83" i="122"/>
  <c r="AB83" i="122"/>
  <c r="AA83" i="122"/>
  <c r="Z83" i="122"/>
  <c r="Y83" i="122"/>
  <c r="X83" i="122"/>
  <c r="W83" i="122"/>
  <c r="V83" i="122"/>
  <c r="U83" i="122"/>
  <c r="T83" i="122"/>
  <c r="S83" i="122"/>
  <c r="R83" i="122"/>
  <c r="AG82" i="122"/>
  <c r="AF82" i="122"/>
  <c r="AE82" i="122"/>
  <c r="AD82" i="122"/>
  <c r="AC82" i="122"/>
  <c r="AB82" i="122"/>
  <c r="AA82" i="122"/>
  <c r="Z82" i="122"/>
  <c r="Y82" i="122"/>
  <c r="X82" i="122"/>
  <c r="W82" i="122"/>
  <c r="V82" i="122"/>
  <c r="U82" i="122"/>
  <c r="T82" i="122"/>
  <c r="S82" i="122"/>
  <c r="R82" i="122"/>
  <c r="AG81" i="122"/>
  <c r="AF81" i="122"/>
  <c r="AE81" i="122"/>
  <c r="AD81" i="122"/>
  <c r="AC81" i="122"/>
  <c r="AB81" i="122"/>
  <c r="AA81" i="122"/>
  <c r="Z81" i="122"/>
  <c r="Y81" i="122"/>
  <c r="X81" i="122"/>
  <c r="W81" i="122"/>
  <c r="V81" i="122"/>
  <c r="U81" i="122"/>
  <c r="T81" i="122"/>
  <c r="S81" i="122"/>
  <c r="R81" i="122"/>
  <c r="AG80" i="122"/>
  <c r="AF80" i="122"/>
  <c r="AE80" i="122"/>
  <c r="AD80" i="122"/>
  <c r="AC80" i="122"/>
  <c r="AB80" i="122"/>
  <c r="AA80" i="122"/>
  <c r="Z80" i="122"/>
  <c r="Y80" i="122"/>
  <c r="X80" i="122"/>
  <c r="W80" i="122"/>
  <c r="V80" i="122"/>
  <c r="U80" i="122"/>
  <c r="T80" i="122"/>
  <c r="S80" i="122"/>
  <c r="R80" i="122"/>
  <c r="AG79" i="122"/>
  <c r="AF79" i="122"/>
  <c r="AE79" i="122"/>
  <c r="AD79" i="122"/>
  <c r="AC79" i="122"/>
  <c r="AB79" i="122"/>
  <c r="AA79" i="122"/>
  <c r="Z79" i="122"/>
  <c r="Y79" i="122"/>
  <c r="X79" i="122"/>
  <c r="W79" i="122"/>
  <c r="V79" i="122"/>
  <c r="U79" i="122"/>
  <c r="T79" i="122"/>
  <c r="S79" i="122"/>
  <c r="R79" i="122"/>
  <c r="AG78" i="122"/>
  <c r="AF78" i="122"/>
  <c r="AE78" i="122"/>
  <c r="AD78" i="122"/>
  <c r="AC78" i="122"/>
  <c r="AB78" i="122"/>
  <c r="AA78" i="122"/>
  <c r="Z78" i="122"/>
  <c r="Y78" i="122"/>
  <c r="X78" i="122"/>
  <c r="W78" i="122"/>
  <c r="V78" i="122"/>
  <c r="U78" i="122"/>
  <c r="T78" i="122"/>
  <c r="S78" i="122"/>
  <c r="R78" i="122"/>
  <c r="AG77" i="122"/>
  <c r="AF77" i="122"/>
  <c r="AE77" i="122"/>
  <c r="AD77" i="122"/>
  <c r="AC77" i="122"/>
  <c r="AB77" i="122"/>
  <c r="AA77" i="122"/>
  <c r="Z77" i="122"/>
  <c r="Y77" i="122"/>
  <c r="X77" i="122"/>
  <c r="W77" i="122"/>
  <c r="V77" i="122"/>
  <c r="U77" i="122"/>
  <c r="T77" i="122"/>
  <c r="S77" i="122"/>
  <c r="R77" i="122"/>
  <c r="AG76" i="122"/>
  <c r="AF76" i="122"/>
  <c r="AE76" i="122"/>
  <c r="AD76" i="122"/>
  <c r="AC76" i="122"/>
  <c r="AB76" i="122"/>
  <c r="AA76" i="122"/>
  <c r="Z76" i="122"/>
  <c r="Y76" i="122"/>
  <c r="X76" i="122"/>
  <c r="W76" i="122"/>
  <c r="V76" i="122"/>
  <c r="U76" i="122"/>
  <c r="T76" i="122"/>
  <c r="S76" i="122"/>
  <c r="R76" i="122"/>
  <c r="AG75" i="122"/>
  <c r="AF75" i="122"/>
  <c r="AE75" i="122"/>
  <c r="AD75" i="122"/>
  <c r="AC75" i="122"/>
  <c r="AB75" i="122"/>
  <c r="AA75" i="122"/>
  <c r="Z75" i="122"/>
  <c r="Y75" i="122"/>
  <c r="X75" i="122"/>
  <c r="W75" i="122"/>
  <c r="V75" i="122"/>
  <c r="U75" i="122"/>
  <c r="T75" i="122"/>
  <c r="S75" i="122"/>
  <c r="R75" i="122"/>
  <c r="AG74" i="122"/>
  <c r="AF74" i="122"/>
  <c r="AE74" i="122"/>
  <c r="AD74" i="122"/>
  <c r="AC74" i="122"/>
  <c r="AB74" i="122"/>
  <c r="AA74" i="122"/>
  <c r="Z74" i="122"/>
  <c r="Y74" i="122"/>
  <c r="X74" i="122"/>
  <c r="W74" i="122"/>
  <c r="V74" i="122"/>
  <c r="U74" i="122"/>
  <c r="T74" i="122"/>
  <c r="S74" i="122"/>
  <c r="R74" i="122"/>
  <c r="AG73" i="122"/>
  <c r="AF73" i="122"/>
  <c r="AE73" i="122"/>
  <c r="AD73" i="122"/>
  <c r="AC73" i="122"/>
  <c r="AB73" i="122"/>
  <c r="AA73" i="122"/>
  <c r="Z73" i="122"/>
  <c r="Y73" i="122"/>
  <c r="X73" i="122"/>
  <c r="W73" i="122"/>
  <c r="V73" i="122"/>
  <c r="U73" i="122"/>
  <c r="T73" i="122"/>
  <c r="S73" i="122"/>
  <c r="R73" i="122"/>
  <c r="AG72" i="122"/>
  <c r="AF72" i="122"/>
  <c r="AE72" i="122"/>
  <c r="AD72" i="122"/>
  <c r="AC72" i="122"/>
  <c r="AB72" i="122"/>
  <c r="AA72" i="122"/>
  <c r="Z72" i="122"/>
  <c r="Y72" i="122"/>
  <c r="X72" i="122"/>
  <c r="W72" i="122"/>
  <c r="V72" i="122"/>
  <c r="U72" i="122"/>
  <c r="T72" i="122"/>
  <c r="S72" i="122"/>
  <c r="R72" i="122"/>
  <c r="AG71" i="122"/>
  <c r="AF71" i="122"/>
  <c r="AE71" i="122"/>
  <c r="AD71" i="122"/>
  <c r="AC71" i="122"/>
  <c r="AB71" i="122"/>
  <c r="AA71" i="122"/>
  <c r="Z71" i="122"/>
  <c r="Y71" i="122"/>
  <c r="X71" i="122"/>
  <c r="W71" i="122"/>
  <c r="V71" i="122"/>
  <c r="U71" i="122"/>
  <c r="T71" i="122"/>
  <c r="S71" i="122"/>
  <c r="R71" i="122"/>
  <c r="AG70" i="122"/>
  <c r="AF70" i="122"/>
  <c r="AE70" i="122"/>
  <c r="AD70" i="122"/>
  <c r="AC70" i="122"/>
  <c r="AB70" i="122"/>
  <c r="AA70" i="122"/>
  <c r="Z70" i="122"/>
  <c r="Y70" i="122"/>
  <c r="X70" i="122"/>
  <c r="W70" i="122"/>
  <c r="V70" i="122"/>
  <c r="U70" i="122"/>
  <c r="T70" i="122"/>
  <c r="S70" i="122"/>
  <c r="R70" i="122"/>
  <c r="AG69" i="122"/>
  <c r="AF69" i="122"/>
  <c r="AE69" i="122"/>
  <c r="AD69" i="122"/>
  <c r="AC69" i="122"/>
  <c r="AB69" i="122"/>
  <c r="AA69" i="122"/>
  <c r="Z69" i="122"/>
  <c r="Y69" i="122"/>
  <c r="X69" i="122"/>
  <c r="W69" i="122"/>
  <c r="V69" i="122"/>
  <c r="U69" i="122"/>
  <c r="T69" i="122"/>
  <c r="S69" i="122"/>
  <c r="R69" i="122"/>
  <c r="AG68" i="122"/>
  <c r="AF68" i="122"/>
  <c r="AE68" i="122"/>
  <c r="AD68" i="122"/>
  <c r="AC68" i="122"/>
  <c r="AB68" i="122"/>
  <c r="AA68" i="122"/>
  <c r="Z68" i="122"/>
  <c r="Y68" i="122"/>
  <c r="X68" i="122"/>
  <c r="W68" i="122"/>
  <c r="V68" i="122"/>
  <c r="U68" i="122"/>
  <c r="T68" i="122"/>
  <c r="S68" i="122"/>
  <c r="R68" i="122"/>
  <c r="AG67" i="122"/>
  <c r="AF67" i="122"/>
  <c r="AE67" i="122"/>
  <c r="AD67" i="122"/>
  <c r="AC67" i="122"/>
  <c r="AB67" i="122"/>
  <c r="AA67" i="122"/>
  <c r="Z67" i="122"/>
  <c r="Y67" i="122"/>
  <c r="X67" i="122"/>
  <c r="W67" i="122"/>
  <c r="V67" i="122"/>
  <c r="U67" i="122"/>
  <c r="T67" i="122"/>
  <c r="S67" i="122"/>
  <c r="R67" i="122"/>
  <c r="AG66" i="122"/>
  <c r="AF66" i="122"/>
  <c r="AE66" i="122"/>
  <c r="AD66" i="122"/>
  <c r="AC66" i="122"/>
  <c r="AB66" i="122"/>
  <c r="AA66" i="122"/>
  <c r="Z66" i="122"/>
  <c r="Y66" i="122"/>
  <c r="X66" i="122"/>
  <c r="W66" i="122"/>
  <c r="V66" i="122"/>
  <c r="U66" i="122"/>
  <c r="T66" i="122"/>
  <c r="S66" i="122"/>
  <c r="R66" i="122"/>
  <c r="AG65" i="122"/>
  <c r="AF65" i="122"/>
  <c r="AE65" i="122"/>
  <c r="AD65" i="122"/>
  <c r="AC65" i="122"/>
  <c r="AB65" i="122"/>
  <c r="AA65" i="122"/>
  <c r="Z65" i="122"/>
  <c r="Y65" i="122"/>
  <c r="X65" i="122"/>
  <c r="W65" i="122"/>
  <c r="V65" i="122"/>
  <c r="U65" i="122"/>
  <c r="T65" i="122"/>
  <c r="S65" i="122"/>
  <c r="R65" i="122"/>
  <c r="AG64" i="122"/>
  <c r="AF64" i="122"/>
  <c r="AE64" i="122"/>
  <c r="AD64" i="122"/>
  <c r="AC64" i="122"/>
  <c r="AB64" i="122"/>
  <c r="AA64" i="122"/>
  <c r="Z64" i="122"/>
  <c r="Y64" i="122"/>
  <c r="X64" i="122"/>
  <c r="W64" i="122"/>
  <c r="V64" i="122"/>
  <c r="U64" i="122"/>
  <c r="T64" i="122"/>
  <c r="S64" i="122"/>
  <c r="R64" i="122"/>
  <c r="AG63" i="122"/>
  <c r="AF63" i="122"/>
  <c r="AE63" i="122"/>
  <c r="AD63" i="122"/>
  <c r="AC63" i="122"/>
  <c r="AB63" i="122"/>
  <c r="AA63" i="122"/>
  <c r="Z63" i="122"/>
  <c r="Y63" i="122"/>
  <c r="X63" i="122"/>
  <c r="W63" i="122"/>
  <c r="V63" i="122"/>
  <c r="U63" i="122"/>
  <c r="T63" i="122"/>
  <c r="S63" i="122"/>
  <c r="R63" i="122"/>
  <c r="AG62" i="122"/>
  <c r="AF62" i="122"/>
  <c r="AE62" i="122"/>
  <c r="AD62" i="122"/>
  <c r="AC62" i="122"/>
  <c r="AB62" i="122"/>
  <c r="AA62" i="122"/>
  <c r="Z62" i="122"/>
  <c r="Y62" i="122"/>
  <c r="X62" i="122"/>
  <c r="W62" i="122"/>
  <c r="V62" i="122"/>
  <c r="U62" i="122"/>
  <c r="T62" i="122"/>
  <c r="S62" i="122"/>
  <c r="R62" i="122"/>
  <c r="AG61" i="122"/>
  <c r="AF61" i="122"/>
  <c r="AE61" i="122"/>
  <c r="AD61" i="122"/>
  <c r="AC61" i="122"/>
  <c r="AB61" i="122"/>
  <c r="AA61" i="122"/>
  <c r="Z61" i="122"/>
  <c r="Y61" i="122"/>
  <c r="X61" i="122"/>
  <c r="W61" i="122"/>
  <c r="V61" i="122"/>
  <c r="U61" i="122"/>
  <c r="T61" i="122"/>
  <c r="S61" i="122"/>
  <c r="R61" i="122"/>
  <c r="AG60" i="122"/>
  <c r="AF60" i="122"/>
  <c r="AE60" i="122"/>
  <c r="AD60" i="122"/>
  <c r="AC60" i="122"/>
  <c r="AB60" i="122"/>
  <c r="AA60" i="122"/>
  <c r="Z60" i="122"/>
  <c r="Y60" i="122"/>
  <c r="X60" i="122"/>
  <c r="W60" i="122"/>
  <c r="V60" i="122"/>
  <c r="U60" i="122"/>
  <c r="T60" i="122"/>
  <c r="S60" i="122"/>
  <c r="R60" i="122"/>
  <c r="AG59" i="122"/>
  <c r="AF59" i="122"/>
  <c r="AE59" i="122"/>
  <c r="AD59" i="122"/>
  <c r="AC59" i="122"/>
  <c r="AB59" i="122"/>
  <c r="AA59" i="122"/>
  <c r="Z59" i="122"/>
  <c r="Y59" i="122"/>
  <c r="X59" i="122"/>
  <c r="W59" i="122"/>
  <c r="V59" i="122"/>
  <c r="U59" i="122"/>
  <c r="T59" i="122"/>
  <c r="S59" i="122"/>
  <c r="R59" i="122"/>
  <c r="AG58" i="122"/>
  <c r="AF58" i="122"/>
  <c r="AE58" i="122"/>
  <c r="AD58" i="122"/>
  <c r="AC58" i="122"/>
  <c r="AB58" i="122"/>
  <c r="AA58" i="122"/>
  <c r="Z58" i="122"/>
  <c r="Y58" i="122"/>
  <c r="X58" i="122"/>
  <c r="W58" i="122"/>
  <c r="V58" i="122"/>
  <c r="U58" i="122"/>
  <c r="T58" i="122"/>
  <c r="S58" i="122"/>
  <c r="R58" i="122"/>
  <c r="AG57" i="122"/>
  <c r="AF57" i="122"/>
  <c r="AE57" i="122"/>
  <c r="AD57" i="122"/>
  <c r="AC57" i="122"/>
  <c r="AB57" i="122"/>
  <c r="AA57" i="122"/>
  <c r="Z57" i="122"/>
  <c r="Y57" i="122"/>
  <c r="X57" i="122"/>
  <c r="W57" i="122"/>
  <c r="V57" i="122"/>
  <c r="U57" i="122"/>
  <c r="T57" i="122"/>
  <c r="S57" i="122"/>
  <c r="R57" i="122"/>
  <c r="AG56" i="122"/>
  <c r="AF56" i="122"/>
  <c r="AE56" i="122"/>
  <c r="AD56" i="122"/>
  <c r="AC56" i="122"/>
  <c r="AB56" i="122"/>
  <c r="AA56" i="122"/>
  <c r="Z56" i="122"/>
  <c r="Y56" i="122"/>
  <c r="X56" i="122"/>
  <c r="W56" i="122"/>
  <c r="V56" i="122"/>
  <c r="U56" i="122"/>
  <c r="T56" i="122"/>
  <c r="S56" i="122"/>
  <c r="R56" i="122"/>
  <c r="AG55" i="122"/>
  <c r="AF55" i="122"/>
  <c r="AE55" i="122"/>
  <c r="AD55" i="122"/>
  <c r="AC55" i="122"/>
  <c r="AB55" i="122"/>
  <c r="AA55" i="122"/>
  <c r="Z55" i="122"/>
  <c r="Y55" i="122"/>
  <c r="X55" i="122"/>
  <c r="W55" i="122"/>
  <c r="V55" i="122"/>
  <c r="U55" i="122"/>
  <c r="T55" i="122"/>
  <c r="S55" i="122"/>
  <c r="R55" i="122"/>
  <c r="AG54" i="122"/>
  <c r="AF54" i="122"/>
  <c r="AE54" i="122"/>
  <c r="AD54" i="122"/>
  <c r="AC54" i="122"/>
  <c r="AB54" i="122"/>
  <c r="AA54" i="122"/>
  <c r="Z54" i="122"/>
  <c r="Y54" i="122"/>
  <c r="X54" i="122"/>
  <c r="W54" i="122"/>
  <c r="V54" i="122"/>
  <c r="U54" i="122"/>
  <c r="T54" i="122"/>
  <c r="S54" i="122"/>
  <c r="R54" i="122"/>
  <c r="AG53" i="122"/>
  <c r="AF53" i="122"/>
  <c r="AE53" i="122"/>
  <c r="AD53" i="122"/>
  <c r="AC53" i="122"/>
  <c r="AB53" i="122"/>
  <c r="AA53" i="122"/>
  <c r="Z53" i="122"/>
  <c r="Y53" i="122"/>
  <c r="X53" i="122"/>
  <c r="W53" i="122"/>
  <c r="V53" i="122"/>
  <c r="U53" i="122"/>
  <c r="T53" i="122"/>
  <c r="S53" i="122"/>
  <c r="R53" i="122"/>
  <c r="AG52" i="122"/>
  <c r="AF52" i="122"/>
  <c r="AE52" i="122"/>
  <c r="AD52" i="122"/>
  <c r="AC52" i="122"/>
  <c r="AB52" i="122"/>
  <c r="AA52" i="122"/>
  <c r="Z52" i="122"/>
  <c r="Y52" i="122"/>
  <c r="X52" i="122"/>
  <c r="W52" i="122"/>
  <c r="V52" i="122"/>
  <c r="U52" i="122"/>
  <c r="T52" i="122"/>
  <c r="S52" i="122"/>
  <c r="R52" i="122"/>
  <c r="AG51" i="122"/>
  <c r="AF51" i="122"/>
  <c r="AE51" i="122"/>
  <c r="AD51" i="122"/>
  <c r="AC51" i="122"/>
  <c r="AB51" i="122"/>
  <c r="AA51" i="122"/>
  <c r="Z51" i="122"/>
  <c r="Y51" i="122"/>
  <c r="X51" i="122"/>
  <c r="W51" i="122"/>
  <c r="V51" i="122"/>
  <c r="U51" i="122"/>
  <c r="T51" i="122"/>
  <c r="S51" i="122"/>
  <c r="R51" i="122"/>
  <c r="AG50" i="122"/>
  <c r="AF50" i="122"/>
  <c r="AE50" i="122"/>
  <c r="AD50" i="122"/>
  <c r="AC50" i="122"/>
  <c r="AB50" i="122"/>
  <c r="AA50" i="122"/>
  <c r="Z50" i="122"/>
  <c r="Y50" i="122"/>
  <c r="X50" i="122"/>
  <c r="W50" i="122"/>
  <c r="V50" i="122"/>
  <c r="U50" i="122"/>
  <c r="T50" i="122"/>
  <c r="S50" i="122"/>
  <c r="R50" i="122"/>
  <c r="AG49" i="122"/>
  <c r="AF49" i="122"/>
  <c r="AE49" i="122"/>
  <c r="AD49" i="122"/>
  <c r="AC49" i="122"/>
  <c r="AB49" i="122"/>
  <c r="AA49" i="122"/>
  <c r="Z49" i="122"/>
  <c r="Y49" i="122"/>
  <c r="X49" i="122"/>
  <c r="W49" i="122"/>
  <c r="V49" i="122"/>
  <c r="U49" i="122"/>
  <c r="T49" i="122"/>
  <c r="S49" i="122"/>
  <c r="R49" i="122"/>
  <c r="AG48" i="122"/>
  <c r="AF48" i="122"/>
  <c r="AE48" i="122"/>
  <c r="AD48" i="122"/>
  <c r="AC48" i="122"/>
  <c r="AB48" i="122"/>
  <c r="AA48" i="122"/>
  <c r="Z48" i="122"/>
  <c r="Y48" i="122"/>
  <c r="X48" i="122"/>
  <c r="W48" i="122"/>
  <c r="V48" i="122"/>
  <c r="U48" i="122"/>
  <c r="T48" i="122"/>
  <c r="S48" i="122"/>
  <c r="R48" i="122"/>
  <c r="AG47" i="122"/>
  <c r="AF47" i="122"/>
  <c r="AE47" i="122"/>
  <c r="AD47" i="122"/>
  <c r="AC47" i="122"/>
  <c r="AB47" i="122"/>
  <c r="AA47" i="122"/>
  <c r="Z47" i="122"/>
  <c r="Y47" i="122"/>
  <c r="X47" i="122"/>
  <c r="W47" i="122"/>
  <c r="V47" i="122"/>
  <c r="U47" i="122"/>
  <c r="T47" i="122"/>
  <c r="S47" i="122"/>
  <c r="R47" i="122"/>
  <c r="AG46" i="122"/>
  <c r="AF46" i="122"/>
  <c r="AE46" i="122"/>
  <c r="AD46" i="122"/>
  <c r="AC46" i="122"/>
  <c r="AB46" i="122"/>
  <c r="AA46" i="122"/>
  <c r="Z46" i="122"/>
  <c r="Y46" i="122"/>
  <c r="X46" i="122"/>
  <c r="W46" i="122"/>
  <c r="V46" i="122"/>
  <c r="U46" i="122"/>
  <c r="T46" i="122"/>
  <c r="S46" i="122"/>
  <c r="R46" i="122"/>
  <c r="AG45" i="122"/>
  <c r="AF45" i="122"/>
  <c r="AE45" i="122"/>
  <c r="AD45" i="122"/>
  <c r="AC45" i="122"/>
  <c r="AB45" i="122"/>
  <c r="AA45" i="122"/>
  <c r="Z45" i="122"/>
  <c r="Y45" i="122"/>
  <c r="X45" i="122"/>
  <c r="W45" i="122"/>
  <c r="V45" i="122"/>
  <c r="U45" i="122"/>
  <c r="T45" i="122"/>
  <c r="S45" i="122"/>
  <c r="R45" i="122"/>
  <c r="AG44" i="122"/>
  <c r="AF44" i="122"/>
  <c r="AE44" i="122"/>
  <c r="AD44" i="122"/>
  <c r="AC44" i="122"/>
  <c r="AB44" i="122"/>
  <c r="AA44" i="122"/>
  <c r="Z44" i="122"/>
  <c r="Y44" i="122"/>
  <c r="X44" i="122"/>
  <c r="W44" i="122"/>
  <c r="V44" i="122"/>
  <c r="U44" i="122"/>
  <c r="T44" i="122"/>
  <c r="S44" i="122"/>
  <c r="R44" i="122"/>
  <c r="AG43" i="122"/>
  <c r="AF43" i="122"/>
  <c r="AE43" i="122"/>
  <c r="AD43" i="122"/>
  <c r="AC43" i="122"/>
  <c r="AB43" i="122"/>
  <c r="AA43" i="122"/>
  <c r="Z43" i="122"/>
  <c r="Y43" i="122"/>
  <c r="X43" i="122"/>
  <c r="W43" i="122"/>
  <c r="V43" i="122"/>
  <c r="U43" i="122"/>
  <c r="T43" i="122"/>
  <c r="S43" i="122"/>
  <c r="R43" i="122"/>
  <c r="AG42" i="122"/>
  <c r="AF42" i="122"/>
  <c r="AE42" i="122"/>
  <c r="AD42" i="122"/>
  <c r="AC42" i="122"/>
  <c r="AB42" i="122"/>
  <c r="AA42" i="122"/>
  <c r="Z42" i="122"/>
  <c r="Y42" i="122"/>
  <c r="X42" i="122"/>
  <c r="W42" i="122"/>
  <c r="V42" i="122"/>
  <c r="U42" i="122"/>
  <c r="T42" i="122"/>
  <c r="S42" i="122"/>
  <c r="R42" i="122"/>
  <c r="AG41" i="122"/>
  <c r="AF41" i="122"/>
  <c r="AE41" i="122"/>
  <c r="AD41" i="122"/>
  <c r="AC41" i="122"/>
  <c r="AB41" i="122"/>
  <c r="AA41" i="122"/>
  <c r="Z41" i="122"/>
  <c r="Y41" i="122"/>
  <c r="X41" i="122"/>
  <c r="W41" i="122"/>
  <c r="V41" i="122"/>
  <c r="U41" i="122"/>
  <c r="T41" i="122"/>
  <c r="S41" i="122"/>
  <c r="R41" i="122"/>
  <c r="AG40" i="122"/>
  <c r="AF40" i="122"/>
  <c r="AE40" i="122"/>
  <c r="AD40" i="122"/>
  <c r="AC40" i="122"/>
  <c r="AB40" i="122"/>
  <c r="AA40" i="122"/>
  <c r="Z40" i="122"/>
  <c r="Y40" i="122"/>
  <c r="X40" i="122"/>
  <c r="W40" i="122"/>
  <c r="V40" i="122"/>
  <c r="U40" i="122"/>
  <c r="T40" i="122"/>
  <c r="S40" i="122"/>
  <c r="R40" i="122"/>
  <c r="AG39" i="122"/>
  <c r="AF39" i="122"/>
  <c r="AE39" i="122"/>
  <c r="AD39" i="122"/>
  <c r="AC39" i="122"/>
  <c r="AB39" i="122"/>
  <c r="AA39" i="122"/>
  <c r="Z39" i="122"/>
  <c r="Y39" i="122"/>
  <c r="X39" i="122"/>
  <c r="W39" i="122"/>
  <c r="V39" i="122"/>
  <c r="U39" i="122"/>
  <c r="T39" i="122"/>
  <c r="S39" i="122"/>
  <c r="R39" i="122"/>
  <c r="AG38" i="122"/>
  <c r="AF38" i="122"/>
  <c r="AE38" i="122"/>
  <c r="AD38" i="122"/>
  <c r="AC38" i="122"/>
  <c r="AB38" i="122"/>
  <c r="AA38" i="122"/>
  <c r="Z38" i="122"/>
  <c r="Y38" i="122"/>
  <c r="X38" i="122"/>
  <c r="W38" i="122"/>
  <c r="V38" i="122"/>
  <c r="U38" i="122"/>
  <c r="T38" i="122"/>
  <c r="S38" i="122"/>
  <c r="R38" i="122"/>
  <c r="AG37" i="122"/>
  <c r="AF37" i="122"/>
  <c r="AE37" i="122"/>
  <c r="AD37" i="122"/>
  <c r="AC37" i="122"/>
  <c r="AB37" i="122"/>
  <c r="AA37" i="122"/>
  <c r="Z37" i="122"/>
  <c r="Y37" i="122"/>
  <c r="X37" i="122"/>
  <c r="W37" i="122"/>
  <c r="V37" i="122"/>
  <c r="U37" i="122"/>
  <c r="T37" i="122"/>
  <c r="S37" i="122"/>
  <c r="R37" i="122"/>
  <c r="AG36" i="122"/>
  <c r="AF36" i="122"/>
  <c r="AE36" i="122"/>
  <c r="AD36" i="122"/>
  <c r="AC36" i="122"/>
  <c r="AB36" i="122"/>
  <c r="AA36" i="122"/>
  <c r="Z36" i="122"/>
  <c r="Y36" i="122"/>
  <c r="X36" i="122"/>
  <c r="W36" i="122"/>
  <c r="V36" i="122"/>
  <c r="U36" i="122"/>
  <c r="T36" i="122"/>
  <c r="S36" i="122"/>
  <c r="R36" i="122"/>
  <c r="AG35" i="122"/>
  <c r="AF35" i="122"/>
  <c r="AE35" i="122"/>
  <c r="AD35" i="122"/>
  <c r="AC35" i="122"/>
  <c r="AB35" i="122"/>
  <c r="AA35" i="122"/>
  <c r="Z35" i="122"/>
  <c r="Y35" i="122"/>
  <c r="X35" i="122"/>
  <c r="W35" i="122"/>
  <c r="V35" i="122"/>
  <c r="U35" i="122"/>
  <c r="T35" i="122"/>
  <c r="S35" i="122"/>
  <c r="R35" i="122"/>
  <c r="AG34" i="122"/>
  <c r="AF34" i="122"/>
  <c r="AE34" i="122"/>
  <c r="AD34" i="122"/>
  <c r="AC34" i="122"/>
  <c r="AB34" i="122"/>
  <c r="AA34" i="122"/>
  <c r="Z34" i="122"/>
  <c r="Y34" i="122"/>
  <c r="X34" i="122"/>
  <c r="W34" i="122"/>
  <c r="V34" i="122"/>
  <c r="U34" i="122"/>
  <c r="T34" i="122"/>
  <c r="S34" i="122"/>
  <c r="R34" i="122"/>
  <c r="AG33" i="122"/>
  <c r="AF33" i="122"/>
  <c r="AE33" i="122"/>
  <c r="AD33" i="122"/>
  <c r="AC33" i="122"/>
  <c r="AB33" i="122"/>
  <c r="AA33" i="122"/>
  <c r="Z33" i="122"/>
  <c r="Y33" i="122"/>
  <c r="X33" i="122"/>
  <c r="W33" i="122"/>
  <c r="V33" i="122"/>
  <c r="U33" i="122"/>
  <c r="T33" i="122"/>
  <c r="S33" i="122"/>
  <c r="R33" i="122"/>
  <c r="AC27" i="122"/>
  <c r="AC28" i="122" s="1"/>
  <c r="AB27" i="122"/>
  <c r="AB28" i="122" s="1"/>
  <c r="D27" i="122"/>
  <c r="D28" i="122" s="1"/>
  <c r="AC24" i="122"/>
  <c r="AC25" i="122" s="1"/>
  <c r="AB24" i="122"/>
  <c r="AB25" i="122" s="1"/>
  <c r="D24" i="122"/>
  <c r="D25" i="122" s="1"/>
  <c r="AC21" i="122"/>
  <c r="AC22" i="122" s="1"/>
  <c r="AB21" i="122"/>
  <c r="AB22" i="122" s="1"/>
  <c r="D21" i="122"/>
  <c r="D22" i="122" s="1"/>
  <c r="AC18" i="122"/>
  <c r="AC19" i="122" s="1"/>
  <c r="AB18" i="122"/>
  <c r="AB19" i="122" s="1"/>
  <c r="D18" i="122"/>
  <c r="D19" i="122" s="1"/>
  <c r="E17" i="122"/>
  <c r="E96" i="122" s="1"/>
  <c r="AV16" i="122"/>
  <c r="AU16" i="122"/>
  <c r="AT16" i="122"/>
  <c r="AR16" i="122"/>
  <c r="AQ16" i="122"/>
  <c r="AP16" i="122"/>
  <c r="X16" i="122"/>
  <c r="W16" i="122"/>
  <c r="V16" i="122"/>
  <c r="T16" i="122"/>
  <c r="S16" i="122"/>
  <c r="R16" i="122"/>
  <c r="W12" i="122"/>
  <c r="B12" i="122"/>
  <c r="W11" i="122"/>
  <c r="B11" i="122"/>
  <c r="W10" i="122"/>
  <c r="B10" i="122"/>
  <c r="W9" i="122"/>
  <c r="B9" i="122"/>
  <c r="W8" i="122"/>
  <c r="B8" i="122"/>
  <c r="X7" i="122"/>
  <c r="X9" i="122" s="1"/>
  <c r="X10" i="122" s="1"/>
  <c r="X11" i="122" s="1"/>
  <c r="X12" i="122" s="1"/>
  <c r="W7" i="122"/>
  <c r="C7" i="122"/>
  <c r="C8" i="122" s="1"/>
  <c r="B7" i="122"/>
  <c r="W6" i="122"/>
  <c r="B6" i="122"/>
  <c r="B17" i="122" s="1"/>
  <c r="C103" i="122" s="1"/>
  <c r="H134" i="122" l="1"/>
  <c r="K134" i="122" s="1"/>
  <c r="I134" i="122" s="1"/>
  <c r="M134" i="122" s="1"/>
  <c r="E23" i="123"/>
  <c r="E24" i="123" s="1"/>
  <c r="E25" i="123" s="1"/>
  <c r="E43" i="123"/>
  <c r="E79" i="123"/>
  <c r="X8" i="122"/>
  <c r="C9" i="123"/>
  <c r="C10" i="123" s="1"/>
  <c r="C11" i="123" s="1"/>
  <c r="C12" i="123" s="1"/>
  <c r="C103" i="123"/>
  <c r="B99" i="123"/>
  <c r="B104" i="123"/>
  <c r="B87" i="123"/>
  <c r="B94" i="123"/>
  <c r="C99" i="123"/>
  <c r="E99" i="123"/>
  <c r="J128" i="123"/>
  <c r="J133" i="123"/>
  <c r="J143" i="122"/>
  <c r="K128" i="123"/>
  <c r="I128" i="123" s="1"/>
  <c r="M128" i="123" s="1"/>
  <c r="K133" i="123"/>
  <c r="I133" i="123" s="1"/>
  <c r="M133" i="123" s="1"/>
  <c r="H149" i="123"/>
  <c r="J149" i="123" s="1"/>
  <c r="E55" i="122"/>
  <c r="E55" i="123"/>
  <c r="K134" i="123"/>
  <c r="I134" i="123" s="1"/>
  <c r="M134" i="123" s="1"/>
  <c r="J144" i="122"/>
  <c r="K144" i="122"/>
  <c r="I144" i="122" s="1"/>
  <c r="M144" i="122" s="1"/>
  <c r="K143" i="122"/>
  <c r="I143" i="122" s="1"/>
  <c r="M143" i="122" s="1"/>
  <c r="J139" i="123"/>
  <c r="H140" i="123"/>
  <c r="K140" i="123" s="1"/>
  <c r="I140" i="123" s="1"/>
  <c r="M140" i="123" s="1"/>
  <c r="K139" i="123"/>
  <c r="I139" i="123" s="1"/>
  <c r="M139" i="123" s="1"/>
  <c r="E91" i="122"/>
  <c r="E18" i="123"/>
  <c r="E19" i="123" s="1"/>
  <c r="E26" i="123"/>
  <c r="E27" i="123" s="1"/>
  <c r="E28" i="123" s="1"/>
  <c r="E37" i="123"/>
  <c r="E39" i="123"/>
  <c r="C44" i="123"/>
  <c r="E49" i="123"/>
  <c r="E51" i="123"/>
  <c r="C56" i="123"/>
  <c r="E61" i="123"/>
  <c r="E66" i="123"/>
  <c r="E68" i="123"/>
  <c r="H116" i="123"/>
  <c r="G112" i="123"/>
  <c r="H112" i="123"/>
  <c r="E67" i="122"/>
  <c r="G113" i="122"/>
  <c r="E74" i="122"/>
  <c r="C152" i="122"/>
  <c r="C153" i="122" s="1"/>
  <c r="C154" i="122" s="1"/>
  <c r="C155" i="122" s="1"/>
  <c r="C156" i="122" s="1"/>
  <c r="E42" i="123"/>
  <c r="E44" i="123"/>
  <c r="E54" i="123"/>
  <c r="E56" i="123"/>
  <c r="I116" i="123"/>
  <c r="J138" i="123"/>
  <c r="E103" i="122"/>
  <c r="G112" i="122"/>
  <c r="X9" i="123"/>
  <c r="X10" i="123" s="1"/>
  <c r="X11" i="123" s="1"/>
  <c r="X12" i="123" s="1"/>
  <c r="H115" i="123"/>
  <c r="E103" i="123"/>
  <c r="K138" i="123"/>
  <c r="I138" i="123" s="1"/>
  <c r="M138" i="123" s="1"/>
  <c r="H144" i="123"/>
  <c r="G115" i="122"/>
  <c r="E38" i="122"/>
  <c r="G116" i="122"/>
  <c r="B75" i="123"/>
  <c r="G114" i="122"/>
  <c r="E86" i="122"/>
  <c r="H112" i="122"/>
  <c r="G113" i="123"/>
  <c r="E91" i="123"/>
  <c r="H135" i="123"/>
  <c r="H136" i="123" s="1"/>
  <c r="K136" i="123" s="1"/>
  <c r="I136" i="123" s="1"/>
  <c r="M136" i="123" s="1"/>
  <c r="J153" i="123"/>
  <c r="H114" i="122"/>
  <c r="E43" i="122"/>
  <c r="I112" i="122"/>
  <c r="I113" i="123"/>
  <c r="H113" i="123"/>
  <c r="E98" i="122"/>
  <c r="H129" i="122"/>
  <c r="J129" i="122" s="1"/>
  <c r="E38" i="123"/>
  <c r="E50" i="123"/>
  <c r="E67" i="123"/>
  <c r="G114" i="123"/>
  <c r="H113" i="122"/>
  <c r="B82" i="123"/>
  <c r="C87" i="123"/>
  <c r="B92" i="123"/>
  <c r="C97" i="123"/>
  <c r="C104" i="123"/>
  <c r="I112" i="123"/>
  <c r="I114" i="122"/>
  <c r="E50" i="122"/>
  <c r="H116" i="122"/>
  <c r="H139" i="122"/>
  <c r="B63" i="123"/>
  <c r="B70" i="123"/>
  <c r="C75" i="123"/>
  <c r="B80" i="123"/>
  <c r="C85" i="123"/>
  <c r="E87" i="123"/>
  <c r="C92" i="123"/>
  <c r="E97" i="123"/>
  <c r="E102" i="123"/>
  <c r="E104" i="123"/>
  <c r="J143" i="123"/>
  <c r="E79" i="122"/>
  <c r="I113" i="122"/>
  <c r="I116" i="122"/>
  <c r="H135" i="122"/>
  <c r="H136" i="122" s="1"/>
  <c r="J136" i="122" s="1"/>
  <c r="B18" i="123"/>
  <c r="B19" i="123" s="1"/>
  <c r="B20" i="123" s="1"/>
  <c r="C20" i="123" s="1"/>
  <c r="C21" i="123" s="1"/>
  <c r="C22" i="123" s="1"/>
  <c r="I114" i="123"/>
  <c r="B34" i="123"/>
  <c r="B39" i="123"/>
  <c r="B46" i="123"/>
  <c r="B51" i="123"/>
  <c r="B58" i="123"/>
  <c r="C63" i="123"/>
  <c r="B68" i="123"/>
  <c r="C73" i="123"/>
  <c r="E75" i="123"/>
  <c r="C80" i="123"/>
  <c r="E85" i="123"/>
  <c r="E90" i="123"/>
  <c r="E92" i="123"/>
  <c r="I115" i="123"/>
  <c r="H114" i="123"/>
  <c r="E62" i="122"/>
  <c r="H154" i="122"/>
  <c r="H155" i="122" s="1"/>
  <c r="J155" i="122" s="1"/>
  <c r="C37" i="123"/>
  <c r="C39" i="123"/>
  <c r="B44" i="123"/>
  <c r="C49" i="123"/>
  <c r="C51" i="123"/>
  <c r="B56" i="123"/>
  <c r="C61" i="123"/>
  <c r="E63" i="123"/>
  <c r="C68" i="123"/>
  <c r="E73" i="123"/>
  <c r="E78" i="123"/>
  <c r="E80" i="123"/>
  <c r="G116" i="123"/>
  <c r="K129" i="123"/>
  <c r="I129" i="123" s="1"/>
  <c r="M129" i="123" s="1"/>
  <c r="J129" i="123"/>
  <c r="H130" i="123"/>
  <c r="J136" i="123"/>
  <c r="J155" i="123"/>
  <c r="I155" i="123"/>
  <c r="M155" i="123" s="1"/>
  <c r="H156" i="123"/>
  <c r="B143" i="123"/>
  <c r="B144" i="123" s="1"/>
  <c r="B145" i="123" s="1"/>
  <c r="B146" i="123" s="1"/>
  <c r="B147" i="123" s="1"/>
  <c r="C142" i="123"/>
  <c r="C143" i="123" s="1"/>
  <c r="C144" i="123" s="1"/>
  <c r="C145" i="123" s="1"/>
  <c r="C146" i="123" s="1"/>
  <c r="C86" i="123"/>
  <c r="C98" i="123"/>
  <c r="C17" i="123"/>
  <c r="C18" i="123" s="1"/>
  <c r="C19" i="123" s="1"/>
  <c r="C33" i="123"/>
  <c r="B40" i="123"/>
  <c r="C45" i="123"/>
  <c r="B52" i="123"/>
  <c r="C57" i="123"/>
  <c r="E62" i="123"/>
  <c r="B64" i="123"/>
  <c r="C69" i="123"/>
  <c r="E74" i="123"/>
  <c r="B76" i="123"/>
  <c r="C81" i="123"/>
  <c r="E86" i="123"/>
  <c r="B88" i="123"/>
  <c r="C93" i="123"/>
  <c r="E98" i="123"/>
  <c r="B100" i="123"/>
  <c r="I154" i="123"/>
  <c r="M154" i="123" s="1"/>
  <c r="I149" i="123"/>
  <c r="M149" i="123" s="1"/>
  <c r="C50" i="123"/>
  <c r="E33" i="123"/>
  <c r="B35" i="123"/>
  <c r="C40" i="123"/>
  <c r="E45" i="123"/>
  <c r="B47" i="123"/>
  <c r="C52" i="123"/>
  <c r="E57" i="123"/>
  <c r="B59" i="123"/>
  <c r="C64" i="123"/>
  <c r="E69" i="123"/>
  <c r="B71" i="123"/>
  <c r="C76" i="123"/>
  <c r="E81" i="123"/>
  <c r="B83" i="123"/>
  <c r="C88" i="123"/>
  <c r="E93" i="123"/>
  <c r="B95" i="123"/>
  <c r="C100" i="123"/>
  <c r="J154" i="123"/>
  <c r="C152" i="123"/>
  <c r="C153" i="123" s="1"/>
  <c r="C154" i="123" s="1"/>
  <c r="C155" i="123" s="1"/>
  <c r="C156" i="123" s="1"/>
  <c r="B33" i="123"/>
  <c r="C38" i="123"/>
  <c r="G115" i="123"/>
  <c r="C35" i="123"/>
  <c r="E40" i="123"/>
  <c r="B42" i="123"/>
  <c r="C47" i="123"/>
  <c r="E52" i="123"/>
  <c r="B54" i="123"/>
  <c r="C59" i="123"/>
  <c r="E64" i="123"/>
  <c r="B66" i="123"/>
  <c r="C71" i="123"/>
  <c r="E76" i="123"/>
  <c r="B78" i="123"/>
  <c r="C83" i="123"/>
  <c r="E88" i="123"/>
  <c r="B90" i="123"/>
  <c r="C95" i="123"/>
  <c r="E100" i="123"/>
  <c r="B102" i="123"/>
  <c r="H150" i="123"/>
  <c r="B45" i="123"/>
  <c r="B57" i="123"/>
  <c r="C62" i="123"/>
  <c r="B69" i="123"/>
  <c r="C74" i="123"/>
  <c r="B81" i="123"/>
  <c r="B93" i="123"/>
  <c r="E35" i="123"/>
  <c r="B37" i="123"/>
  <c r="C42" i="123"/>
  <c r="E47" i="123"/>
  <c r="B49" i="123"/>
  <c r="C54" i="123"/>
  <c r="E59" i="123"/>
  <c r="B61" i="123"/>
  <c r="C66" i="123"/>
  <c r="E71" i="123"/>
  <c r="B73" i="123"/>
  <c r="C78" i="123"/>
  <c r="E83" i="123"/>
  <c r="B85" i="123"/>
  <c r="C90" i="123"/>
  <c r="E95" i="123"/>
  <c r="B97" i="123"/>
  <c r="C102" i="123"/>
  <c r="C58" i="123"/>
  <c r="B65" i="123"/>
  <c r="C70" i="123"/>
  <c r="B77" i="123"/>
  <c r="C82" i="123"/>
  <c r="B89" i="123"/>
  <c r="C94" i="123"/>
  <c r="B101" i="123"/>
  <c r="Z17" i="123"/>
  <c r="E34" i="123"/>
  <c r="B36" i="123"/>
  <c r="C41" i="123"/>
  <c r="E46" i="123"/>
  <c r="B48" i="123"/>
  <c r="C53" i="123"/>
  <c r="E58" i="123"/>
  <c r="B60" i="123"/>
  <c r="C65" i="123"/>
  <c r="E70" i="123"/>
  <c r="B72" i="123"/>
  <c r="C77" i="123"/>
  <c r="E82" i="123"/>
  <c r="B84" i="123"/>
  <c r="C89" i="123"/>
  <c r="E94" i="123"/>
  <c r="B96" i="123"/>
  <c r="C101" i="123"/>
  <c r="C34" i="123"/>
  <c r="C46" i="123"/>
  <c r="C36" i="123"/>
  <c r="E41" i="123"/>
  <c r="B43" i="123"/>
  <c r="C48" i="123"/>
  <c r="E53" i="123"/>
  <c r="B55" i="123"/>
  <c r="C60" i="123"/>
  <c r="E65" i="123"/>
  <c r="B67" i="123"/>
  <c r="C72" i="123"/>
  <c r="E77" i="123"/>
  <c r="B79" i="123"/>
  <c r="C84" i="123"/>
  <c r="E89" i="123"/>
  <c r="B91" i="123"/>
  <c r="C96" i="123"/>
  <c r="E101" i="123"/>
  <c r="B103" i="123"/>
  <c r="I148" i="123"/>
  <c r="M148" i="123" s="1"/>
  <c r="B41" i="123"/>
  <c r="B53" i="123"/>
  <c r="E20" i="123"/>
  <c r="E21" i="123" s="1"/>
  <c r="E22" i="123" s="1"/>
  <c r="E36" i="123"/>
  <c r="B38" i="123"/>
  <c r="C43" i="123"/>
  <c r="E48" i="123"/>
  <c r="B50" i="123"/>
  <c r="C55" i="123"/>
  <c r="E60" i="123"/>
  <c r="B62" i="123"/>
  <c r="C67" i="123"/>
  <c r="E72" i="123"/>
  <c r="B74" i="123"/>
  <c r="C79" i="123"/>
  <c r="E84" i="123"/>
  <c r="B86" i="123"/>
  <c r="C91" i="123"/>
  <c r="B98" i="123"/>
  <c r="C142" i="122"/>
  <c r="C143" i="122" s="1"/>
  <c r="C144" i="122" s="1"/>
  <c r="C145" i="122" s="1"/>
  <c r="C146" i="122" s="1"/>
  <c r="B143" i="122"/>
  <c r="B144" i="122" s="1"/>
  <c r="B145" i="122" s="1"/>
  <c r="B146" i="122" s="1"/>
  <c r="B147" i="122" s="1"/>
  <c r="B69" i="122"/>
  <c r="B93" i="122"/>
  <c r="C45" i="122"/>
  <c r="C81" i="122"/>
  <c r="B47" i="122"/>
  <c r="C76" i="122"/>
  <c r="E81" i="122"/>
  <c r="E88" i="122"/>
  <c r="B49" i="122"/>
  <c r="E83" i="122"/>
  <c r="B57" i="122"/>
  <c r="C33" i="122"/>
  <c r="B40" i="122"/>
  <c r="B52" i="122"/>
  <c r="B64" i="122"/>
  <c r="C69" i="122"/>
  <c r="C88" i="122"/>
  <c r="E93" i="122"/>
  <c r="C35" i="122"/>
  <c r="B90" i="122"/>
  <c r="B37" i="122"/>
  <c r="C42" i="122"/>
  <c r="E59" i="122"/>
  <c r="E71" i="122"/>
  <c r="E95" i="122"/>
  <c r="C61" i="122"/>
  <c r="B68" i="122"/>
  <c r="C73" i="122"/>
  <c r="C85" i="122"/>
  <c r="E90" i="122"/>
  <c r="C97" i="122"/>
  <c r="J153" i="122"/>
  <c r="E37" i="122"/>
  <c r="B39" i="122"/>
  <c r="C44" i="122"/>
  <c r="E49" i="122"/>
  <c r="B51" i="122"/>
  <c r="C56" i="122"/>
  <c r="E61" i="122"/>
  <c r="B63" i="122"/>
  <c r="C68" i="122"/>
  <c r="E73" i="122"/>
  <c r="B75" i="122"/>
  <c r="C80" i="122"/>
  <c r="E85" i="122"/>
  <c r="B87" i="122"/>
  <c r="C92" i="122"/>
  <c r="E97" i="122"/>
  <c r="B99" i="122"/>
  <c r="C104" i="122"/>
  <c r="J128" i="122"/>
  <c r="J133" i="122"/>
  <c r="J138" i="122"/>
  <c r="H149" i="122"/>
  <c r="B45" i="122"/>
  <c r="E33" i="122"/>
  <c r="C40" i="122"/>
  <c r="C64" i="122"/>
  <c r="I115" i="122"/>
  <c r="E40" i="122"/>
  <c r="B54" i="122"/>
  <c r="C59" i="122"/>
  <c r="E64" i="122"/>
  <c r="E100" i="122"/>
  <c r="B73" i="122"/>
  <c r="J134" i="122"/>
  <c r="C37" i="122"/>
  <c r="E42" i="122"/>
  <c r="E66" i="122"/>
  <c r="B80" i="122"/>
  <c r="C9" i="122"/>
  <c r="C10" i="122" s="1"/>
  <c r="C11" i="122" s="1"/>
  <c r="C12" i="122" s="1"/>
  <c r="B34" i="122"/>
  <c r="C39" i="122"/>
  <c r="E44" i="122"/>
  <c r="B46" i="122"/>
  <c r="C51" i="122"/>
  <c r="E56" i="122"/>
  <c r="B58" i="122"/>
  <c r="C63" i="122"/>
  <c r="E68" i="122"/>
  <c r="B70" i="122"/>
  <c r="C75" i="122"/>
  <c r="E80" i="122"/>
  <c r="B82" i="122"/>
  <c r="C87" i="122"/>
  <c r="E92" i="122"/>
  <c r="B94" i="122"/>
  <c r="C99" i="122"/>
  <c r="E104" i="122"/>
  <c r="H145" i="122"/>
  <c r="C74" i="122"/>
  <c r="B81" i="122"/>
  <c r="C93" i="122"/>
  <c r="H115" i="122"/>
  <c r="B71" i="122"/>
  <c r="B95" i="122"/>
  <c r="B42" i="122"/>
  <c r="C47" i="122"/>
  <c r="B78" i="122"/>
  <c r="C95" i="122"/>
  <c r="C66" i="122"/>
  <c r="C78" i="122"/>
  <c r="B97" i="122"/>
  <c r="B92" i="122"/>
  <c r="B104" i="122"/>
  <c r="E18" i="122"/>
  <c r="E19" i="122" s="1"/>
  <c r="E23" i="122"/>
  <c r="E24" i="122" s="1"/>
  <c r="E25" i="122" s="1"/>
  <c r="C34" i="122"/>
  <c r="E39" i="122"/>
  <c r="B41" i="122"/>
  <c r="C46" i="122"/>
  <c r="E51" i="122"/>
  <c r="B53" i="122"/>
  <c r="C58" i="122"/>
  <c r="E63" i="122"/>
  <c r="B65" i="122"/>
  <c r="C70" i="122"/>
  <c r="E75" i="122"/>
  <c r="B77" i="122"/>
  <c r="C82" i="122"/>
  <c r="E87" i="122"/>
  <c r="B89" i="122"/>
  <c r="C94" i="122"/>
  <c r="E99" i="122"/>
  <c r="B101" i="122"/>
  <c r="B33" i="122"/>
  <c r="C86" i="122"/>
  <c r="B100" i="122"/>
  <c r="E57" i="122"/>
  <c r="E69" i="122"/>
  <c r="C100" i="122"/>
  <c r="E26" i="122"/>
  <c r="E27" i="122" s="1"/>
  <c r="E28" i="122" s="1"/>
  <c r="C49" i="122"/>
  <c r="E78" i="122"/>
  <c r="Z17" i="122"/>
  <c r="E34" i="122"/>
  <c r="B36" i="122"/>
  <c r="C41" i="122"/>
  <c r="E46" i="122"/>
  <c r="B48" i="122"/>
  <c r="C53" i="122"/>
  <c r="E58" i="122"/>
  <c r="B60" i="122"/>
  <c r="C65" i="122"/>
  <c r="E70" i="122"/>
  <c r="B72" i="122"/>
  <c r="C77" i="122"/>
  <c r="E82" i="122"/>
  <c r="B84" i="122"/>
  <c r="C89" i="122"/>
  <c r="E94" i="122"/>
  <c r="B96" i="122"/>
  <c r="C101" i="122"/>
  <c r="C38" i="122"/>
  <c r="C57" i="122"/>
  <c r="B76" i="122"/>
  <c r="B88" i="122"/>
  <c r="E45" i="122"/>
  <c r="C52" i="122"/>
  <c r="B59" i="122"/>
  <c r="C83" i="122"/>
  <c r="E35" i="122"/>
  <c r="E47" i="122"/>
  <c r="C54" i="122"/>
  <c r="B61" i="122"/>
  <c r="C90" i="122"/>
  <c r="B56" i="122"/>
  <c r="C36" i="122"/>
  <c r="E41" i="122"/>
  <c r="B43" i="122"/>
  <c r="C48" i="122"/>
  <c r="E53" i="122"/>
  <c r="B55" i="122"/>
  <c r="C60" i="122"/>
  <c r="E65" i="122"/>
  <c r="B67" i="122"/>
  <c r="C72" i="122"/>
  <c r="E77" i="122"/>
  <c r="B79" i="122"/>
  <c r="C84" i="122"/>
  <c r="E89" i="122"/>
  <c r="B91" i="122"/>
  <c r="C96" i="122"/>
  <c r="E101" i="122"/>
  <c r="B103" i="122"/>
  <c r="I148" i="122"/>
  <c r="M148" i="122" s="1"/>
  <c r="C50" i="122"/>
  <c r="C62" i="122"/>
  <c r="C98" i="122"/>
  <c r="C17" i="122"/>
  <c r="C18" i="122" s="1"/>
  <c r="C19" i="122" s="1"/>
  <c r="B35" i="122"/>
  <c r="B83" i="122"/>
  <c r="E52" i="122"/>
  <c r="B66" i="122"/>
  <c r="C71" i="122"/>
  <c r="E76" i="122"/>
  <c r="B102" i="122"/>
  <c r="B85" i="122"/>
  <c r="C102" i="122"/>
  <c r="B18" i="122"/>
  <c r="B19" i="122" s="1"/>
  <c r="B20" i="122" s="1"/>
  <c r="B44" i="122"/>
  <c r="E54" i="122"/>
  <c r="E102" i="122"/>
  <c r="E20" i="122"/>
  <c r="E21" i="122" s="1"/>
  <c r="E22" i="122" s="1"/>
  <c r="E36" i="122"/>
  <c r="B38" i="122"/>
  <c r="C43" i="122"/>
  <c r="E48" i="122"/>
  <c r="B50" i="122"/>
  <c r="C55" i="122"/>
  <c r="E60" i="122"/>
  <c r="B62" i="122"/>
  <c r="C67" i="122"/>
  <c r="E72" i="122"/>
  <c r="B74" i="122"/>
  <c r="C79" i="122"/>
  <c r="E84" i="122"/>
  <c r="B86" i="122"/>
  <c r="C91" i="122"/>
  <c r="B98" i="122"/>
  <c r="K135" i="122" l="1"/>
  <c r="I135" i="122" s="1"/>
  <c r="M135" i="122" s="1"/>
  <c r="B21" i="123"/>
  <c r="B22" i="123" s="1"/>
  <c r="B23" i="123" s="1"/>
  <c r="J135" i="122"/>
  <c r="K136" i="122"/>
  <c r="I136" i="122" s="1"/>
  <c r="M136" i="122" s="1"/>
  <c r="G108" i="123"/>
  <c r="K135" i="123"/>
  <c r="I135" i="123" s="1"/>
  <c r="M135" i="123" s="1"/>
  <c r="J140" i="123"/>
  <c r="G108" i="122"/>
  <c r="J144" i="123"/>
  <c r="H145" i="123"/>
  <c r="K144" i="123"/>
  <c r="I144" i="123" s="1"/>
  <c r="M144" i="123" s="1"/>
  <c r="H156" i="122"/>
  <c r="J156" i="122" s="1"/>
  <c r="I155" i="122"/>
  <c r="M155" i="122" s="1"/>
  <c r="J139" i="122"/>
  <c r="H140" i="122"/>
  <c r="J154" i="122"/>
  <c r="I154" i="122"/>
  <c r="M154" i="122" s="1"/>
  <c r="K129" i="122"/>
  <c r="I129" i="122" s="1"/>
  <c r="M129" i="122" s="1"/>
  <c r="H130" i="122"/>
  <c r="K139" i="122"/>
  <c r="I139" i="122" s="1"/>
  <c r="M139" i="122" s="1"/>
  <c r="J135" i="123"/>
  <c r="AA17" i="123"/>
  <c r="AA18" i="123" s="1"/>
  <c r="AA19" i="123" s="1"/>
  <c r="Z18" i="123"/>
  <c r="Z19" i="123" s="1"/>
  <c r="Z20" i="123" s="1"/>
  <c r="I156" i="123"/>
  <c r="M156" i="123" s="1"/>
  <c r="J156" i="123"/>
  <c r="J150" i="123"/>
  <c r="I150" i="123"/>
  <c r="M150" i="123" s="1"/>
  <c r="H151" i="123"/>
  <c r="H131" i="123"/>
  <c r="K130" i="123"/>
  <c r="I130" i="123" s="1"/>
  <c r="J130" i="123"/>
  <c r="B148" i="123"/>
  <c r="B149" i="123" s="1"/>
  <c r="B150" i="123" s="1"/>
  <c r="B151" i="123" s="1"/>
  <c r="C147" i="123"/>
  <c r="C148" i="123" s="1"/>
  <c r="C149" i="123" s="1"/>
  <c r="C150" i="123" s="1"/>
  <c r="C151" i="123" s="1"/>
  <c r="B24" i="123"/>
  <c r="B25" i="123" s="1"/>
  <c r="B26" i="123" s="1"/>
  <c r="B27" i="123" s="1"/>
  <c r="B28" i="123" s="1"/>
  <c r="C23" i="123"/>
  <c r="C24" i="123" s="1"/>
  <c r="C25" i="123" s="1"/>
  <c r="C26" i="123" s="1"/>
  <c r="C27" i="123" s="1"/>
  <c r="C28" i="123" s="1"/>
  <c r="AA17" i="122"/>
  <c r="AA18" i="122" s="1"/>
  <c r="AA19" i="122" s="1"/>
  <c r="Z18" i="122"/>
  <c r="Z19" i="122" s="1"/>
  <c r="Z20" i="122" s="1"/>
  <c r="K145" i="122"/>
  <c r="I145" i="122" s="1"/>
  <c r="J145" i="122"/>
  <c r="H146" i="122"/>
  <c r="C147" i="122"/>
  <c r="C148" i="122" s="1"/>
  <c r="C149" i="122" s="1"/>
  <c r="C150" i="122" s="1"/>
  <c r="C151" i="122" s="1"/>
  <c r="B148" i="122"/>
  <c r="B149" i="122" s="1"/>
  <c r="B150" i="122" s="1"/>
  <c r="B151" i="122" s="1"/>
  <c r="B21" i="122"/>
  <c r="B22" i="122" s="1"/>
  <c r="B23" i="122" s="1"/>
  <c r="C20" i="122"/>
  <c r="C21" i="122" s="1"/>
  <c r="C22" i="122" s="1"/>
  <c r="H150" i="122"/>
  <c r="J149" i="122"/>
  <c r="I149" i="122"/>
  <c r="M149" i="122" s="1"/>
  <c r="I156" i="122" l="1"/>
  <c r="M156" i="122" s="1"/>
  <c r="J140" i="122"/>
  <c r="K140" i="122"/>
  <c r="I140" i="122" s="1"/>
  <c r="M140" i="122" s="1"/>
  <c r="H131" i="122"/>
  <c r="J130" i="122"/>
  <c r="K130" i="122"/>
  <c r="I130" i="122" s="1"/>
  <c r="M130" i="122" s="1"/>
  <c r="K145" i="123"/>
  <c r="I145" i="123" s="1"/>
  <c r="M145" i="123" s="1"/>
  <c r="H146" i="123"/>
  <c r="H108" i="123" s="1"/>
  <c r="J145" i="123"/>
  <c r="J151" i="123"/>
  <c r="I151" i="123"/>
  <c r="M151" i="123" s="1"/>
  <c r="M130" i="123"/>
  <c r="K131" i="123"/>
  <c r="I131" i="123" s="1"/>
  <c r="M131" i="123" s="1"/>
  <c r="J131" i="123"/>
  <c r="AA20" i="123"/>
  <c r="AA21" i="123" s="1"/>
  <c r="AA22" i="123" s="1"/>
  <c r="Z21" i="123"/>
  <c r="Z22" i="123" s="1"/>
  <c r="Z23" i="123" s="1"/>
  <c r="B24" i="122"/>
  <c r="B25" i="122" s="1"/>
  <c r="B26" i="122" s="1"/>
  <c r="B27" i="122" s="1"/>
  <c r="B28" i="122" s="1"/>
  <c r="C23" i="122"/>
  <c r="C24" i="122" s="1"/>
  <c r="C25" i="122" s="1"/>
  <c r="C26" i="122" s="1"/>
  <c r="C27" i="122" s="1"/>
  <c r="C28" i="122" s="1"/>
  <c r="K146" i="122"/>
  <c r="I146" i="122" s="1"/>
  <c r="M146" i="122" s="1"/>
  <c r="J146" i="122"/>
  <c r="M145" i="122"/>
  <c r="Z21" i="122"/>
  <c r="Z22" i="122" s="1"/>
  <c r="Z23" i="122" s="1"/>
  <c r="AA20" i="122"/>
  <c r="AA21" i="122" s="1"/>
  <c r="AA22" i="122" s="1"/>
  <c r="H151" i="122"/>
  <c r="J150" i="122"/>
  <c r="I150" i="122"/>
  <c r="M150" i="122" s="1"/>
  <c r="K146" i="123" l="1"/>
  <c r="I146" i="123" s="1"/>
  <c r="M146" i="123" s="1"/>
  <c r="J146" i="123"/>
  <c r="J131" i="122"/>
  <c r="K131" i="122"/>
  <c r="I131" i="122" s="1"/>
  <c r="M131" i="122" s="1"/>
  <c r="Z24" i="123"/>
  <c r="Z25" i="123" s="1"/>
  <c r="Z26" i="123" s="1"/>
  <c r="Z27" i="123" s="1"/>
  <c r="Z28" i="123" s="1"/>
  <c r="AA23" i="123"/>
  <c r="AA24" i="123" s="1"/>
  <c r="AA25" i="123" s="1"/>
  <c r="AA26" i="123" s="1"/>
  <c r="AA27" i="123" s="1"/>
  <c r="AA28" i="123" s="1"/>
  <c r="I151" i="122"/>
  <c r="M151" i="122" s="1"/>
  <c r="J151" i="122"/>
  <c r="H108" i="122"/>
  <c r="Z24" i="122"/>
  <c r="Z25" i="122" s="1"/>
  <c r="Z26" i="122" s="1"/>
  <c r="Z27" i="122" s="1"/>
  <c r="Z28" i="122" s="1"/>
  <c r="AA23" i="122"/>
  <c r="AA24" i="122" s="1"/>
  <c r="AA25" i="122" s="1"/>
  <c r="AA26" i="122" s="1"/>
  <c r="AA27" i="122" s="1"/>
  <c r="AA28" i="122" s="1"/>
  <c r="I108" i="123" l="1"/>
  <c r="I108" i="122"/>
  <c r="L116" i="118"/>
  <c r="K116" i="118"/>
  <c r="J116" i="118"/>
  <c r="L115" i="118"/>
  <c r="K115" i="118"/>
  <c r="J115" i="118"/>
  <c r="L114" i="118"/>
  <c r="K114" i="118"/>
  <c r="J114" i="118"/>
  <c r="L113" i="118"/>
  <c r="K113" i="118"/>
  <c r="L112" i="118"/>
  <c r="K112" i="118"/>
  <c r="J112" i="118"/>
  <c r="J113" i="118"/>
  <c r="P156" i="118"/>
  <c r="P155" i="118"/>
  <c r="P154" i="118"/>
  <c r="Q153" i="118"/>
  <c r="Q154" i="118" s="1"/>
  <c r="Q155" i="118" s="1"/>
  <c r="Q156" i="118" s="1"/>
  <c r="P153" i="118"/>
  <c r="H153" i="118"/>
  <c r="H154" i="118" s="1"/>
  <c r="D153" i="118"/>
  <c r="D154" i="118" s="1"/>
  <c r="D155" i="118" s="1"/>
  <c r="D156" i="118" s="1"/>
  <c r="P152" i="118"/>
  <c r="J152" i="118"/>
  <c r="I152" i="118"/>
  <c r="M152" i="118" s="1"/>
  <c r="P151" i="118"/>
  <c r="P150" i="118"/>
  <c r="P149" i="118"/>
  <c r="Q148" i="118"/>
  <c r="Q149" i="118" s="1"/>
  <c r="Q150" i="118" s="1"/>
  <c r="Q151" i="118" s="1"/>
  <c r="P148" i="118"/>
  <c r="H148" i="118"/>
  <c r="I148" i="118" s="1"/>
  <c r="M148" i="118" s="1"/>
  <c r="D148" i="118"/>
  <c r="D149" i="118" s="1"/>
  <c r="D150" i="118" s="1"/>
  <c r="D151" i="118" s="1"/>
  <c r="P147" i="118"/>
  <c r="J147" i="118"/>
  <c r="I147" i="118"/>
  <c r="M147" i="118" s="1"/>
  <c r="P146" i="118"/>
  <c r="P145" i="118"/>
  <c r="P144" i="118"/>
  <c r="Q143" i="118"/>
  <c r="Q144" i="118" s="1"/>
  <c r="Q145" i="118" s="1"/>
  <c r="Q146" i="118" s="1"/>
  <c r="P143" i="118"/>
  <c r="H143" i="118"/>
  <c r="H144" i="118" s="1"/>
  <c r="H145" i="118" s="1"/>
  <c r="H146" i="118" s="1"/>
  <c r="D143" i="118"/>
  <c r="D144" i="118" s="1"/>
  <c r="D145" i="118" s="1"/>
  <c r="D146" i="118" s="1"/>
  <c r="P142" i="118"/>
  <c r="K142" i="118"/>
  <c r="I142" i="118" s="1"/>
  <c r="M142" i="118" s="1"/>
  <c r="J142" i="118"/>
  <c r="M141" i="118"/>
  <c r="K141" i="118"/>
  <c r="J141" i="118"/>
  <c r="P140" i="118"/>
  <c r="P139" i="118"/>
  <c r="Q138" i="118"/>
  <c r="Q139" i="118" s="1"/>
  <c r="Q140" i="118" s="1"/>
  <c r="P138" i="118"/>
  <c r="H138" i="118"/>
  <c r="H139" i="118" s="1"/>
  <c r="H140" i="118" s="1"/>
  <c r="P137" i="118"/>
  <c r="K137" i="118"/>
  <c r="I137" i="118" s="1"/>
  <c r="M137" i="118" s="1"/>
  <c r="J137" i="118"/>
  <c r="P136" i="118"/>
  <c r="P135" i="118"/>
  <c r="P134" i="118"/>
  <c r="Q133" i="118"/>
  <c r="Q134" i="118" s="1"/>
  <c r="Q135" i="118" s="1"/>
  <c r="Q136" i="118" s="1"/>
  <c r="P133" i="118"/>
  <c r="H133" i="118"/>
  <c r="H134" i="118" s="1"/>
  <c r="H135" i="118" s="1"/>
  <c r="P132" i="118"/>
  <c r="K132" i="118"/>
  <c r="I132" i="118" s="1"/>
  <c r="M132" i="118" s="1"/>
  <c r="J132" i="118"/>
  <c r="P131" i="118"/>
  <c r="P130" i="118"/>
  <c r="P129" i="118"/>
  <c r="Q128" i="118"/>
  <c r="Q129" i="118" s="1"/>
  <c r="Q130" i="118" s="1"/>
  <c r="Q131" i="118" s="1"/>
  <c r="P128" i="118"/>
  <c r="H128" i="118"/>
  <c r="H129" i="118" s="1"/>
  <c r="H130" i="118" s="1"/>
  <c r="D128" i="118"/>
  <c r="D129" i="118" s="1"/>
  <c r="D130" i="118" s="1"/>
  <c r="D131" i="118" s="1"/>
  <c r="D132" i="118" s="1"/>
  <c r="D133" i="118" s="1"/>
  <c r="D134" i="118" s="1"/>
  <c r="D135" i="118" s="1"/>
  <c r="D136" i="118" s="1"/>
  <c r="D137" i="118" s="1"/>
  <c r="D138" i="118" s="1"/>
  <c r="D139" i="118" s="1"/>
  <c r="D140" i="118" s="1"/>
  <c r="D141" i="118" s="1"/>
  <c r="P127" i="118"/>
  <c r="K127" i="118"/>
  <c r="I127" i="118" s="1"/>
  <c r="M127" i="118" s="1"/>
  <c r="J127" i="118"/>
  <c r="AG126" i="118"/>
  <c r="AF126" i="118"/>
  <c r="AE126" i="118"/>
  <c r="AD126" i="118"/>
  <c r="AC126" i="118"/>
  <c r="AB126" i="118"/>
  <c r="AA126" i="118"/>
  <c r="Z126" i="118"/>
  <c r="Y126" i="118"/>
  <c r="X126" i="118"/>
  <c r="W126" i="118"/>
  <c r="V126" i="118"/>
  <c r="U126" i="118"/>
  <c r="T126" i="118"/>
  <c r="S126" i="118"/>
  <c r="R126" i="118"/>
  <c r="D113" i="118"/>
  <c r="D114" i="118" s="1"/>
  <c r="D115" i="118" s="1"/>
  <c r="D116" i="118" s="1"/>
  <c r="C113" i="118"/>
  <c r="C114" i="118" s="1"/>
  <c r="C115" i="118" s="1"/>
  <c r="C116" i="118" s="1"/>
  <c r="B113" i="118"/>
  <c r="B114" i="118" s="1"/>
  <c r="B115" i="118" s="1"/>
  <c r="B116" i="118" s="1"/>
  <c r="I111" i="118"/>
  <c r="L111" i="118" s="1"/>
  <c r="H111" i="118"/>
  <c r="K111" i="118" s="1"/>
  <c r="G111" i="118"/>
  <c r="J111" i="118" s="1"/>
  <c r="K144" i="118" l="1"/>
  <c r="I144" i="118" s="1"/>
  <c r="M144" i="118" s="1"/>
  <c r="J144" i="118"/>
  <c r="J148" i="118"/>
  <c r="H149" i="118"/>
  <c r="I149" i="118" s="1"/>
  <c r="M149" i="118" s="1"/>
  <c r="H155" i="118"/>
  <c r="J154" i="118"/>
  <c r="I154" i="118"/>
  <c r="M154" i="118" s="1"/>
  <c r="H136" i="118"/>
  <c r="K135" i="118"/>
  <c r="I135" i="118" s="1"/>
  <c r="M135" i="118" s="1"/>
  <c r="J135" i="118"/>
  <c r="K140" i="118"/>
  <c r="I140" i="118" s="1"/>
  <c r="M140" i="118" s="1"/>
  <c r="J140" i="118"/>
  <c r="H131" i="118"/>
  <c r="K130" i="118"/>
  <c r="I130" i="118" s="1"/>
  <c r="M130" i="118" s="1"/>
  <c r="J130" i="118"/>
  <c r="K146" i="118"/>
  <c r="I146" i="118" s="1"/>
  <c r="M146" i="118" s="1"/>
  <c r="J146" i="118"/>
  <c r="J129" i="118"/>
  <c r="J134" i="118"/>
  <c r="J139" i="118"/>
  <c r="J143" i="118"/>
  <c r="K129" i="118"/>
  <c r="I129" i="118" s="1"/>
  <c r="M129" i="118" s="1"/>
  <c r="K134" i="118"/>
  <c r="I134" i="118" s="1"/>
  <c r="M134" i="118" s="1"/>
  <c r="K139" i="118"/>
  <c r="I139" i="118" s="1"/>
  <c r="M139" i="118" s="1"/>
  <c r="K133" i="118"/>
  <c r="I133" i="118" s="1"/>
  <c r="M133" i="118" s="1"/>
  <c r="J133" i="118"/>
  <c r="K138" i="118"/>
  <c r="I138" i="118" s="1"/>
  <c r="M138" i="118" s="1"/>
  <c r="J138" i="118"/>
  <c r="K145" i="118"/>
  <c r="I145" i="118" s="1"/>
  <c r="M145" i="118" s="1"/>
  <c r="J145" i="118"/>
  <c r="K143" i="118"/>
  <c r="I143" i="118" s="1"/>
  <c r="M143" i="118" s="1"/>
  <c r="I153" i="118"/>
  <c r="M153" i="118" s="1"/>
  <c r="J153" i="118"/>
  <c r="K128" i="118"/>
  <c r="I128" i="118" s="1"/>
  <c r="M128" i="118" s="1"/>
  <c r="J128" i="118"/>
  <c r="J149" i="118" l="1"/>
  <c r="H150" i="118"/>
  <c r="K131" i="118"/>
  <c r="I131" i="118" s="1"/>
  <c r="M131" i="118" s="1"/>
  <c r="J131" i="118"/>
  <c r="J155" i="118"/>
  <c r="I155" i="118"/>
  <c r="M155" i="118" s="1"/>
  <c r="H156" i="118"/>
  <c r="K136" i="118"/>
  <c r="I136" i="118" s="1"/>
  <c r="M136" i="118" s="1"/>
  <c r="J136" i="118"/>
  <c r="H151" i="118" l="1"/>
  <c r="J150" i="118"/>
  <c r="I150" i="118"/>
  <c r="M150" i="118" s="1"/>
  <c r="J156" i="118"/>
  <c r="I156" i="118"/>
  <c r="M156" i="118" s="1"/>
  <c r="J151" i="118" l="1"/>
  <c r="I151" i="118"/>
  <c r="M151" i="118" s="1"/>
  <c r="F66" i="90"/>
  <c r="G66" i="90"/>
  <c r="E66" i="90"/>
  <c r="F65" i="90"/>
  <c r="G65" i="90"/>
  <c r="E65" i="90"/>
  <c r="F63" i="90"/>
  <c r="AG8" i="122" s="1"/>
  <c r="G63" i="90"/>
  <c r="AH8" i="122" s="1"/>
  <c r="E63" i="90"/>
  <c r="AF8" i="122" s="1"/>
  <c r="F62" i="90"/>
  <c r="L8" i="122" s="1"/>
  <c r="G62" i="90"/>
  <c r="M8" i="122" s="1"/>
  <c r="E62" i="90"/>
  <c r="K8" i="122" s="1"/>
  <c r="F60" i="90"/>
  <c r="G60" i="90"/>
  <c r="E60" i="90"/>
  <c r="F59" i="90"/>
  <c r="G59" i="90"/>
  <c r="E59" i="90"/>
  <c r="S99" i="118"/>
  <c r="T99" i="118"/>
  <c r="U99" i="118"/>
  <c r="V99" i="118"/>
  <c r="W99" i="118"/>
  <c r="X99" i="118"/>
  <c r="Y99" i="118"/>
  <c r="S100" i="118"/>
  <c r="T100" i="118"/>
  <c r="U100" i="118"/>
  <c r="V100" i="118"/>
  <c r="W100" i="118"/>
  <c r="X100" i="118"/>
  <c r="Y100" i="118"/>
  <c r="S101" i="118"/>
  <c r="T101" i="118"/>
  <c r="U101" i="118"/>
  <c r="V101" i="118"/>
  <c r="W101" i="118"/>
  <c r="X101" i="118"/>
  <c r="Y101" i="118"/>
  <c r="S102" i="118"/>
  <c r="T102" i="118"/>
  <c r="U102" i="118"/>
  <c r="V102" i="118"/>
  <c r="W102" i="118"/>
  <c r="X102" i="118"/>
  <c r="Y102" i="118"/>
  <c r="S103" i="118"/>
  <c r="T103" i="118"/>
  <c r="U103" i="118"/>
  <c r="V103" i="118"/>
  <c r="W103" i="118"/>
  <c r="X103" i="118"/>
  <c r="Y103" i="118"/>
  <c r="S104" i="118"/>
  <c r="T104" i="118"/>
  <c r="U104" i="118"/>
  <c r="V104" i="118"/>
  <c r="W104" i="118"/>
  <c r="X104" i="118"/>
  <c r="Y104" i="118"/>
  <c r="R104" i="118"/>
  <c r="R103" i="118"/>
  <c r="R102" i="118"/>
  <c r="R101" i="118"/>
  <c r="R100" i="118"/>
  <c r="R99" i="118"/>
  <c r="S93" i="118"/>
  <c r="T93" i="118"/>
  <c r="U93" i="118"/>
  <c r="V93" i="118"/>
  <c r="W93" i="118"/>
  <c r="X93" i="118"/>
  <c r="Y93" i="118"/>
  <c r="S94" i="118"/>
  <c r="T94" i="118"/>
  <c r="U94" i="118"/>
  <c r="V94" i="118"/>
  <c r="W94" i="118"/>
  <c r="X94" i="118"/>
  <c r="Y94" i="118"/>
  <c r="S95" i="118"/>
  <c r="T95" i="118"/>
  <c r="U95" i="118"/>
  <c r="V95" i="118"/>
  <c r="W95" i="118"/>
  <c r="X95" i="118"/>
  <c r="Y95" i="118"/>
  <c r="S96" i="118"/>
  <c r="T96" i="118"/>
  <c r="U96" i="118"/>
  <c r="V96" i="118"/>
  <c r="W96" i="118"/>
  <c r="X96" i="118"/>
  <c r="Y96" i="118"/>
  <c r="S97" i="118"/>
  <c r="T97" i="118"/>
  <c r="U97" i="118"/>
  <c r="V97" i="118"/>
  <c r="W97" i="118"/>
  <c r="X97" i="118"/>
  <c r="Y97" i="118"/>
  <c r="S98" i="118"/>
  <c r="T98" i="118"/>
  <c r="U98" i="118"/>
  <c r="V98" i="118"/>
  <c r="W98" i="118"/>
  <c r="X98" i="118"/>
  <c r="Y98" i="118"/>
  <c r="R98" i="118"/>
  <c r="R97" i="118"/>
  <c r="R96" i="118"/>
  <c r="R95" i="118"/>
  <c r="R94" i="118"/>
  <c r="R93" i="118"/>
  <c r="S87" i="118"/>
  <c r="T87" i="118"/>
  <c r="U87" i="118"/>
  <c r="V87" i="118"/>
  <c r="W87" i="118"/>
  <c r="X87" i="118"/>
  <c r="Y87" i="118"/>
  <c r="S88" i="118"/>
  <c r="T88" i="118"/>
  <c r="U88" i="118"/>
  <c r="V88" i="118"/>
  <c r="W88" i="118"/>
  <c r="X88" i="118"/>
  <c r="Y88" i="118"/>
  <c r="S89" i="118"/>
  <c r="T89" i="118"/>
  <c r="U89" i="118"/>
  <c r="V89" i="118"/>
  <c r="W89" i="118"/>
  <c r="X89" i="118"/>
  <c r="Y89" i="118"/>
  <c r="S90" i="118"/>
  <c r="T90" i="118"/>
  <c r="U90" i="118"/>
  <c r="V90" i="118"/>
  <c r="W90" i="118"/>
  <c r="X90" i="118"/>
  <c r="Y90" i="118"/>
  <c r="S91" i="118"/>
  <c r="T91" i="118"/>
  <c r="U91" i="118"/>
  <c r="V91" i="118"/>
  <c r="W91" i="118"/>
  <c r="X91" i="118"/>
  <c r="Y91" i="118"/>
  <c r="S92" i="118"/>
  <c r="T92" i="118"/>
  <c r="U92" i="118"/>
  <c r="V92" i="118"/>
  <c r="W92" i="118"/>
  <c r="X92" i="118"/>
  <c r="Y92" i="118"/>
  <c r="R92" i="118"/>
  <c r="R91" i="118"/>
  <c r="R90" i="118"/>
  <c r="R89" i="118"/>
  <c r="R88" i="118"/>
  <c r="R87" i="118"/>
  <c r="S81" i="118"/>
  <c r="T81" i="118"/>
  <c r="U81" i="118"/>
  <c r="V81" i="118"/>
  <c r="W81" i="118"/>
  <c r="X81" i="118"/>
  <c r="Y81" i="118"/>
  <c r="S82" i="118"/>
  <c r="T82" i="118"/>
  <c r="U82" i="118"/>
  <c r="V82" i="118"/>
  <c r="W82" i="118"/>
  <c r="X82" i="118"/>
  <c r="Y82" i="118"/>
  <c r="S83" i="118"/>
  <c r="T83" i="118"/>
  <c r="U83" i="118"/>
  <c r="V83" i="118"/>
  <c r="W83" i="118"/>
  <c r="X83" i="118"/>
  <c r="Y83" i="118"/>
  <c r="S84" i="118"/>
  <c r="T84" i="118"/>
  <c r="U84" i="118"/>
  <c r="V84" i="118"/>
  <c r="W84" i="118"/>
  <c r="X84" i="118"/>
  <c r="Y84" i="118"/>
  <c r="S85" i="118"/>
  <c r="T85" i="118"/>
  <c r="U85" i="118"/>
  <c r="V85" i="118"/>
  <c r="W85" i="118"/>
  <c r="X85" i="118"/>
  <c r="Y85" i="118"/>
  <c r="S86" i="118"/>
  <c r="T86" i="118"/>
  <c r="U86" i="118"/>
  <c r="V86" i="118"/>
  <c r="W86" i="118"/>
  <c r="X86" i="118"/>
  <c r="Y86" i="118"/>
  <c r="R86" i="118"/>
  <c r="R85" i="118"/>
  <c r="R84" i="118"/>
  <c r="R83" i="118"/>
  <c r="R82" i="118"/>
  <c r="R81" i="118"/>
  <c r="S75" i="118"/>
  <c r="T75" i="118"/>
  <c r="U75" i="118"/>
  <c r="V75" i="118"/>
  <c r="W75" i="118"/>
  <c r="X75" i="118"/>
  <c r="Y75" i="118"/>
  <c r="S76" i="118"/>
  <c r="T76" i="118"/>
  <c r="U76" i="118"/>
  <c r="V76" i="118"/>
  <c r="W76" i="118"/>
  <c r="X76" i="118"/>
  <c r="Y76" i="118"/>
  <c r="S77" i="118"/>
  <c r="T77" i="118"/>
  <c r="U77" i="118"/>
  <c r="V77" i="118"/>
  <c r="W77" i="118"/>
  <c r="X77" i="118"/>
  <c r="Y77" i="118"/>
  <c r="S78" i="118"/>
  <c r="T78" i="118"/>
  <c r="U78" i="118"/>
  <c r="V78" i="118"/>
  <c r="W78" i="118"/>
  <c r="X78" i="118"/>
  <c r="Y78" i="118"/>
  <c r="S79" i="118"/>
  <c r="T79" i="118"/>
  <c r="U79" i="118"/>
  <c r="V79" i="118"/>
  <c r="W79" i="118"/>
  <c r="X79" i="118"/>
  <c r="Y79" i="118"/>
  <c r="S80" i="118"/>
  <c r="T80" i="118"/>
  <c r="U80" i="118"/>
  <c r="V80" i="118"/>
  <c r="W80" i="118"/>
  <c r="X80" i="118"/>
  <c r="Y80" i="118"/>
  <c r="R80" i="118"/>
  <c r="R79" i="118"/>
  <c r="R78" i="118"/>
  <c r="R77" i="118"/>
  <c r="R76" i="118"/>
  <c r="R75" i="118"/>
  <c r="S69" i="118"/>
  <c r="T69" i="118"/>
  <c r="U69" i="118"/>
  <c r="V69" i="118"/>
  <c r="W69" i="118"/>
  <c r="X69" i="118"/>
  <c r="Y69" i="118"/>
  <c r="S70" i="118"/>
  <c r="T70" i="118"/>
  <c r="U70" i="118"/>
  <c r="V70" i="118"/>
  <c r="W70" i="118"/>
  <c r="X70" i="118"/>
  <c r="Y70" i="118"/>
  <c r="S71" i="118"/>
  <c r="T71" i="118"/>
  <c r="U71" i="118"/>
  <c r="V71" i="118"/>
  <c r="W71" i="118"/>
  <c r="X71" i="118"/>
  <c r="Y71" i="118"/>
  <c r="S72" i="118"/>
  <c r="T72" i="118"/>
  <c r="U72" i="118"/>
  <c r="V72" i="118"/>
  <c r="W72" i="118"/>
  <c r="X72" i="118"/>
  <c r="Y72" i="118"/>
  <c r="S73" i="118"/>
  <c r="T73" i="118"/>
  <c r="U73" i="118"/>
  <c r="V73" i="118"/>
  <c r="W73" i="118"/>
  <c r="X73" i="118"/>
  <c r="Y73" i="118"/>
  <c r="S74" i="118"/>
  <c r="T74" i="118"/>
  <c r="U74" i="118"/>
  <c r="V74" i="118"/>
  <c r="W74" i="118"/>
  <c r="X74" i="118"/>
  <c r="Y74" i="118"/>
  <c r="R74" i="118"/>
  <c r="R73" i="118"/>
  <c r="R72" i="118"/>
  <c r="R71" i="118"/>
  <c r="R70" i="118"/>
  <c r="R69" i="118"/>
  <c r="S63" i="118"/>
  <c r="T63" i="118"/>
  <c r="U63" i="118"/>
  <c r="V63" i="118"/>
  <c r="W63" i="118"/>
  <c r="X63" i="118"/>
  <c r="Y63" i="118"/>
  <c r="S64" i="118"/>
  <c r="T64" i="118"/>
  <c r="U64" i="118"/>
  <c r="V64" i="118"/>
  <c r="W64" i="118"/>
  <c r="X64" i="118"/>
  <c r="Y64" i="118"/>
  <c r="S65" i="118"/>
  <c r="T65" i="118"/>
  <c r="U65" i="118"/>
  <c r="V65" i="118"/>
  <c r="W65" i="118"/>
  <c r="X65" i="118"/>
  <c r="Y65" i="118"/>
  <c r="S66" i="118"/>
  <c r="T66" i="118"/>
  <c r="U66" i="118"/>
  <c r="V66" i="118"/>
  <c r="W66" i="118"/>
  <c r="X66" i="118"/>
  <c r="Y66" i="118"/>
  <c r="S67" i="118"/>
  <c r="T67" i="118"/>
  <c r="U67" i="118"/>
  <c r="V67" i="118"/>
  <c r="W67" i="118"/>
  <c r="X67" i="118"/>
  <c r="Y67" i="118"/>
  <c r="S68" i="118"/>
  <c r="T68" i="118"/>
  <c r="U68" i="118"/>
  <c r="V68" i="118"/>
  <c r="W68" i="118"/>
  <c r="X68" i="118"/>
  <c r="Y68" i="118"/>
  <c r="R68" i="118"/>
  <c r="R67" i="118"/>
  <c r="R66" i="118"/>
  <c r="R65" i="118"/>
  <c r="R64" i="118"/>
  <c r="R63" i="118"/>
  <c r="S57" i="118"/>
  <c r="T57" i="118"/>
  <c r="U57" i="118"/>
  <c r="V57" i="118"/>
  <c r="W57" i="118"/>
  <c r="X57" i="118"/>
  <c r="Y57" i="118"/>
  <c r="S58" i="118"/>
  <c r="T58" i="118"/>
  <c r="U58" i="118"/>
  <c r="V58" i="118"/>
  <c r="W58" i="118"/>
  <c r="X58" i="118"/>
  <c r="Y58" i="118"/>
  <c r="S59" i="118"/>
  <c r="T59" i="118"/>
  <c r="U59" i="118"/>
  <c r="V59" i="118"/>
  <c r="W59" i="118"/>
  <c r="X59" i="118"/>
  <c r="Y59" i="118"/>
  <c r="S60" i="118"/>
  <c r="T60" i="118"/>
  <c r="U60" i="118"/>
  <c r="V60" i="118"/>
  <c r="W60" i="118"/>
  <c r="X60" i="118"/>
  <c r="Y60" i="118"/>
  <c r="S61" i="118"/>
  <c r="T61" i="118"/>
  <c r="U61" i="118"/>
  <c r="V61" i="118"/>
  <c r="W61" i="118"/>
  <c r="X61" i="118"/>
  <c r="Y61" i="118"/>
  <c r="S62" i="118"/>
  <c r="T62" i="118"/>
  <c r="U62" i="118"/>
  <c r="V62" i="118"/>
  <c r="W62" i="118"/>
  <c r="X62" i="118"/>
  <c r="Y62" i="118"/>
  <c r="R62" i="118"/>
  <c r="R61" i="118"/>
  <c r="R60" i="118"/>
  <c r="R59" i="118"/>
  <c r="R58" i="118"/>
  <c r="R57" i="118"/>
  <c r="S51" i="118"/>
  <c r="T51" i="118"/>
  <c r="U51" i="118"/>
  <c r="V51" i="118"/>
  <c r="W51" i="118"/>
  <c r="X51" i="118"/>
  <c r="Y51" i="118"/>
  <c r="S52" i="118"/>
  <c r="T52" i="118"/>
  <c r="U52" i="118"/>
  <c r="V52" i="118"/>
  <c r="W52" i="118"/>
  <c r="X52" i="118"/>
  <c r="Y52" i="118"/>
  <c r="S53" i="118"/>
  <c r="T53" i="118"/>
  <c r="U53" i="118"/>
  <c r="V53" i="118"/>
  <c r="W53" i="118"/>
  <c r="X53" i="118"/>
  <c r="Y53" i="118"/>
  <c r="S54" i="118"/>
  <c r="T54" i="118"/>
  <c r="U54" i="118"/>
  <c r="V54" i="118"/>
  <c r="W54" i="118"/>
  <c r="X54" i="118"/>
  <c r="Y54" i="118"/>
  <c r="S55" i="118"/>
  <c r="T55" i="118"/>
  <c r="U55" i="118"/>
  <c r="V55" i="118"/>
  <c r="W55" i="118"/>
  <c r="X55" i="118"/>
  <c r="Y55" i="118"/>
  <c r="S56" i="118"/>
  <c r="T56" i="118"/>
  <c r="U56" i="118"/>
  <c r="V56" i="118"/>
  <c r="W56" i="118"/>
  <c r="X56" i="118"/>
  <c r="Y56" i="118"/>
  <c r="R56" i="118"/>
  <c r="R55" i="118"/>
  <c r="R54" i="118"/>
  <c r="R53" i="118"/>
  <c r="R52" i="118"/>
  <c r="R51" i="118"/>
  <c r="S45" i="118"/>
  <c r="T45" i="118"/>
  <c r="U45" i="118"/>
  <c r="V45" i="118"/>
  <c r="W45" i="118"/>
  <c r="X45" i="118"/>
  <c r="Y45" i="118"/>
  <c r="S46" i="118"/>
  <c r="T46" i="118"/>
  <c r="U46" i="118"/>
  <c r="V46" i="118"/>
  <c r="W46" i="118"/>
  <c r="X46" i="118"/>
  <c r="Y46" i="118"/>
  <c r="S47" i="118"/>
  <c r="T47" i="118"/>
  <c r="U47" i="118"/>
  <c r="V47" i="118"/>
  <c r="W47" i="118"/>
  <c r="X47" i="118"/>
  <c r="Y47" i="118"/>
  <c r="S48" i="118"/>
  <c r="T48" i="118"/>
  <c r="U48" i="118"/>
  <c r="V48" i="118"/>
  <c r="W48" i="118"/>
  <c r="X48" i="118"/>
  <c r="Y48" i="118"/>
  <c r="S49" i="118"/>
  <c r="T49" i="118"/>
  <c r="U49" i="118"/>
  <c r="V49" i="118"/>
  <c r="W49" i="118"/>
  <c r="X49" i="118"/>
  <c r="Y49" i="118"/>
  <c r="S50" i="118"/>
  <c r="T50" i="118"/>
  <c r="U50" i="118"/>
  <c r="V50" i="118"/>
  <c r="W50" i="118"/>
  <c r="X50" i="118"/>
  <c r="Y50" i="118"/>
  <c r="R50" i="118"/>
  <c r="R49" i="118"/>
  <c r="R48" i="118"/>
  <c r="R47" i="118"/>
  <c r="R46" i="118"/>
  <c r="R45" i="118"/>
  <c r="S39" i="118"/>
  <c r="T39" i="118"/>
  <c r="U39" i="118"/>
  <c r="V39" i="118"/>
  <c r="W39" i="118"/>
  <c r="X39" i="118"/>
  <c r="Y39" i="118"/>
  <c r="S40" i="118"/>
  <c r="T40" i="118"/>
  <c r="U40" i="118"/>
  <c r="V40" i="118"/>
  <c r="W40" i="118"/>
  <c r="X40" i="118"/>
  <c r="Y40" i="118"/>
  <c r="S41" i="118"/>
  <c r="T41" i="118"/>
  <c r="U41" i="118"/>
  <c r="V41" i="118"/>
  <c r="W41" i="118"/>
  <c r="X41" i="118"/>
  <c r="Y41" i="118"/>
  <c r="S42" i="118"/>
  <c r="T42" i="118"/>
  <c r="U42" i="118"/>
  <c r="V42" i="118"/>
  <c r="W42" i="118"/>
  <c r="X42" i="118"/>
  <c r="Y42" i="118"/>
  <c r="S43" i="118"/>
  <c r="T43" i="118"/>
  <c r="U43" i="118"/>
  <c r="V43" i="118"/>
  <c r="W43" i="118"/>
  <c r="X43" i="118"/>
  <c r="Y43" i="118"/>
  <c r="S44" i="118"/>
  <c r="T44" i="118"/>
  <c r="U44" i="118"/>
  <c r="V44" i="118"/>
  <c r="W44" i="118"/>
  <c r="X44" i="118"/>
  <c r="Y44" i="118"/>
  <c r="R44" i="118"/>
  <c r="R43" i="118"/>
  <c r="R42" i="118"/>
  <c r="R41" i="118"/>
  <c r="R40" i="118"/>
  <c r="R39" i="118"/>
  <c r="S33" i="118"/>
  <c r="T33" i="118"/>
  <c r="U33" i="118"/>
  <c r="V33" i="118"/>
  <c r="W33" i="118"/>
  <c r="X33" i="118"/>
  <c r="S34" i="118"/>
  <c r="T34" i="118"/>
  <c r="U34" i="118"/>
  <c r="V34" i="118"/>
  <c r="W34" i="118"/>
  <c r="X34" i="118"/>
  <c r="Y34" i="118"/>
  <c r="S35" i="118"/>
  <c r="T35" i="118"/>
  <c r="U35" i="118"/>
  <c r="V35" i="118"/>
  <c r="W35" i="118"/>
  <c r="X35" i="118"/>
  <c r="Y35" i="118"/>
  <c r="S36" i="118"/>
  <c r="T36" i="118"/>
  <c r="U36" i="118"/>
  <c r="V36" i="118"/>
  <c r="W36" i="118"/>
  <c r="X36" i="118"/>
  <c r="Y36" i="118"/>
  <c r="S37" i="118"/>
  <c r="T37" i="118"/>
  <c r="U37" i="118"/>
  <c r="V37" i="118"/>
  <c r="W37" i="118"/>
  <c r="X37" i="118"/>
  <c r="Y37" i="118"/>
  <c r="S38" i="118"/>
  <c r="T38" i="118"/>
  <c r="U38" i="118"/>
  <c r="V38" i="118"/>
  <c r="W38" i="118"/>
  <c r="X38" i="118"/>
  <c r="Y38" i="118"/>
  <c r="R38" i="118"/>
  <c r="R37" i="118"/>
  <c r="R36" i="118"/>
  <c r="R35" i="118"/>
  <c r="R34" i="118"/>
  <c r="R33" i="118"/>
  <c r="AU27" i="118" l="1"/>
  <c r="AV27" i="118"/>
  <c r="AU28" i="118"/>
  <c r="AV28" i="118"/>
  <c r="AT28" i="118"/>
  <c r="AT27" i="118"/>
  <c r="AQ27" i="118"/>
  <c r="AR27" i="118"/>
  <c r="AQ28" i="118"/>
  <c r="AR28" i="118"/>
  <c r="AP28" i="118"/>
  <c r="AP27" i="118"/>
  <c r="AU26" i="118"/>
  <c r="AV26" i="118"/>
  <c r="AT26" i="118"/>
  <c r="AQ26" i="118"/>
  <c r="AR26" i="118"/>
  <c r="AP26" i="118"/>
  <c r="AU24" i="118"/>
  <c r="AV24" i="118"/>
  <c r="AU25" i="118"/>
  <c r="AV25" i="118"/>
  <c r="AT25" i="118"/>
  <c r="AT24" i="118"/>
  <c r="AQ24" i="118"/>
  <c r="AR24" i="118"/>
  <c r="AQ25" i="118"/>
  <c r="AR25" i="118"/>
  <c r="AP25" i="118"/>
  <c r="AP24" i="118"/>
  <c r="AU23" i="118"/>
  <c r="AV23" i="118"/>
  <c r="AQ23" i="118"/>
  <c r="AR23" i="118"/>
  <c r="AT23" i="118"/>
  <c r="AP23" i="118"/>
  <c r="AU21" i="118"/>
  <c r="AV21" i="118"/>
  <c r="AU22" i="118"/>
  <c r="AV22" i="118"/>
  <c r="AQ21" i="118"/>
  <c r="AR21" i="118"/>
  <c r="AQ22" i="118"/>
  <c r="AR22" i="118"/>
  <c r="AT22" i="118"/>
  <c r="AT21" i="118"/>
  <c r="AP22" i="118"/>
  <c r="AP21" i="118"/>
  <c r="AU20" i="118"/>
  <c r="AV20" i="118"/>
  <c r="AT20" i="118"/>
  <c r="AQ20" i="118"/>
  <c r="AR20" i="118"/>
  <c r="AP20" i="118"/>
  <c r="AU19" i="118"/>
  <c r="AV19" i="118"/>
  <c r="AT19" i="118"/>
  <c r="AU18" i="118"/>
  <c r="AV18" i="118"/>
  <c r="AT18" i="118"/>
  <c r="AQ18" i="118"/>
  <c r="AR18" i="118"/>
  <c r="AQ19" i="118"/>
  <c r="AR19" i="118"/>
  <c r="AP19" i="118"/>
  <c r="AP18" i="118"/>
  <c r="AU17" i="118"/>
  <c r="AV17" i="118"/>
  <c r="AT17" i="118"/>
  <c r="AQ17" i="118"/>
  <c r="AR17" i="118"/>
  <c r="AP17" i="118"/>
  <c r="W26" i="118"/>
  <c r="X26" i="118"/>
  <c r="W27" i="118"/>
  <c r="X27" i="118"/>
  <c r="W28" i="118"/>
  <c r="X28" i="118"/>
  <c r="S26" i="118"/>
  <c r="T26" i="118"/>
  <c r="S27" i="118"/>
  <c r="T27" i="118"/>
  <c r="S28" i="118"/>
  <c r="T28" i="118"/>
  <c r="V28" i="118"/>
  <c r="V27" i="118"/>
  <c r="R28" i="118"/>
  <c r="R27" i="118"/>
  <c r="V26" i="118"/>
  <c r="R26" i="118"/>
  <c r="W23" i="118"/>
  <c r="X23" i="118"/>
  <c r="W24" i="118"/>
  <c r="X24" i="118"/>
  <c r="W25" i="118"/>
  <c r="X25" i="118"/>
  <c r="S23" i="118"/>
  <c r="T23" i="118"/>
  <c r="S24" i="118"/>
  <c r="T24" i="118"/>
  <c r="S25" i="118"/>
  <c r="T25" i="118"/>
  <c r="V25" i="118"/>
  <c r="V24" i="118"/>
  <c r="R25" i="118"/>
  <c r="R24" i="118"/>
  <c r="V23" i="118"/>
  <c r="R23" i="118"/>
  <c r="W21" i="118"/>
  <c r="X21" i="118"/>
  <c r="W22" i="118"/>
  <c r="X22" i="118"/>
  <c r="V22" i="118"/>
  <c r="V21" i="118"/>
  <c r="S21" i="118"/>
  <c r="T21" i="118"/>
  <c r="S22" i="118"/>
  <c r="T22" i="118"/>
  <c r="R22" i="118"/>
  <c r="R21" i="118"/>
  <c r="W20" i="118"/>
  <c r="X20" i="118"/>
  <c r="V20" i="118"/>
  <c r="S20" i="118"/>
  <c r="T20" i="118"/>
  <c r="R20" i="118"/>
  <c r="W19" i="118"/>
  <c r="X19" i="118"/>
  <c r="V19" i="118"/>
  <c r="S19" i="118"/>
  <c r="T19" i="118"/>
  <c r="R19" i="118"/>
  <c r="W18" i="118"/>
  <c r="X18" i="118"/>
  <c r="V18" i="118"/>
  <c r="S18" i="118"/>
  <c r="T18" i="118"/>
  <c r="R18" i="118"/>
  <c r="W17" i="118"/>
  <c r="X17" i="118"/>
  <c r="V17" i="118"/>
  <c r="S17" i="118"/>
  <c r="T17" i="118"/>
  <c r="R17" i="118"/>
  <c r="E17" i="118"/>
  <c r="E163" i="118" s="1"/>
  <c r="E26" i="118" l="1"/>
  <c r="E27" i="118" s="1"/>
  <c r="E28" i="118" s="1"/>
  <c r="E43" i="118"/>
  <c r="E55" i="118"/>
  <c r="E67" i="118"/>
  <c r="E79" i="118"/>
  <c r="E91" i="118"/>
  <c r="E103" i="118"/>
  <c r="E44" i="118"/>
  <c r="E56" i="118"/>
  <c r="E68" i="118"/>
  <c r="E80" i="118"/>
  <c r="E92" i="118"/>
  <c r="E104" i="118"/>
  <c r="E45" i="118"/>
  <c r="E57" i="118"/>
  <c r="E69" i="118"/>
  <c r="E81" i="118"/>
  <c r="E93" i="118"/>
  <c r="E33" i="118"/>
  <c r="E36" i="118"/>
  <c r="E48" i="118"/>
  <c r="E72" i="118"/>
  <c r="E96" i="118"/>
  <c r="E49" i="118"/>
  <c r="E73" i="118"/>
  <c r="E97" i="118"/>
  <c r="E50" i="118"/>
  <c r="E86" i="118"/>
  <c r="E74" i="118"/>
  <c r="E34" i="118"/>
  <c r="E46" i="118"/>
  <c r="E58" i="118"/>
  <c r="E70" i="118"/>
  <c r="E82" i="118"/>
  <c r="E94" i="118"/>
  <c r="E35" i="118"/>
  <c r="E47" i="118"/>
  <c r="E59" i="118"/>
  <c r="E71" i="118"/>
  <c r="E83" i="118"/>
  <c r="E95" i="118"/>
  <c r="E60" i="118"/>
  <c r="E84" i="118"/>
  <c r="E37" i="118"/>
  <c r="E61" i="118"/>
  <c r="E85" i="118"/>
  <c r="E38" i="118"/>
  <c r="E62" i="118"/>
  <c r="E98" i="118"/>
  <c r="E53" i="118"/>
  <c r="E89" i="118"/>
  <c r="E54" i="118"/>
  <c r="E90" i="118"/>
  <c r="E63" i="118"/>
  <c r="E99" i="118"/>
  <c r="E75" i="118"/>
  <c r="E40" i="118"/>
  <c r="E77" i="118"/>
  <c r="E78" i="118"/>
  <c r="E52" i="118"/>
  <c r="E88" i="118"/>
  <c r="E87" i="118"/>
  <c r="E42" i="118"/>
  <c r="E64" i="118"/>
  <c r="E100" i="118"/>
  <c r="E65" i="118"/>
  <c r="E101" i="118"/>
  <c r="E66" i="118"/>
  <c r="E102" i="118"/>
  <c r="E39" i="118"/>
  <c r="E76" i="118"/>
  <c r="E41" i="118"/>
  <c r="E51" i="118"/>
  <c r="E20" i="118"/>
  <c r="E23" i="118"/>
  <c r="E24" i="118" s="1"/>
  <c r="E25" i="118" s="1"/>
  <c r="AC27" i="118"/>
  <c r="AC28" i="118" s="1"/>
  <c r="AB27" i="118"/>
  <c r="AB28" i="118" s="1"/>
  <c r="AC24" i="118"/>
  <c r="AC25" i="118" s="1"/>
  <c r="AB24" i="118"/>
  <c r="AB25" i="118" s="1"/>
  <c r="AC21" i="118"/>
  <c r="AC22" i="118" s="1"/>
  <c r="AB21" i="118"/>
  <c r="AB22" i="118" s="1"/>
  <c r="AC18" i="118"/>
  <c r="AC19" i="118" s="1"/>
  <c r="AB18" i="118"/>
  <c r="AB19" i="118" s="1"/>
  <c r="D27" i="118"/>
  <c r="D28" i="118" s="1"/>
  <c r="D24" i="118"/>
  <c r="D25" i="118" s="1"/>
  <c r="D21" i="118"/>
  <c r="E18" i="118"/>
  <c r="D18" i="118"/>
  <c r="AV16" i="118"/>
  <c r="AU16" i="118"/>
  <c r="AT16" i="118"/>
  <c r="AR16" i="118"/>
  <c r="AQ16" i="118"/>
  <c r="AP16" i="118"/>
  <c r="X16" i="118"/>
  <c r="W16" i="118"/>
  <c r="V16" i="118"/>
  <c r="T16" i="118"/>
  <c r="S16" i="118"/>
  <c r="R16" i="118"/>
  <c r="E19" i="118" l="1"/>
  <c r="E165" i="118" s="1"/>
  <c r="E164" i="118"/>
  <c r="E21" i="118"/>
  <c r="E166" i="118"/>
  <c r="D19" i="118"/>
  <c r="D165" i="118" s="1"/>
  <c r="D164" i="118"/>
  <c r="D22" i="118"/>
  <c r="D168" i="118" s="1"/>
  <c r="D167" i="118"/>
  <c r="W12" i="118"/>
  <c r="W11" i="118"/>
  <c r="W10" i="118"/>
  <c r="W9" i="118"/>
  <c r="W8" i="118"/>
  <c r="W7" i="118"/>
  <c r="W6" i="118"/>
  <c r="B7" i="118"/>
  <c r="B8" i="118"/>
  <c r="B9" i="118"/>
  <c r="B10" i="118"/>
  <c r="B11" i="118"/>
  <c r="B12" i="118"/>
  <c r="B6" i="118"/>
  <c r="B17" i="118" s="1"/>
  <c r="X7" i="118"/>
  <c r="X9" i="118" s="1"/>
  <c r="X10" i="118" s="1"/>
  <c r="X11" i="118" s="1"/>
  <c r="X12" i="118" s="1"/>
  <c r="C7" i="118"/>
  <c r="C9" i="118" s="1"/>
  <c r="C10" i="118" s="1"/>
  <c r="C11" i="118" s="1"/>
  <c r="C12" i="118" s="1"/>
  <c r="E22" i="118" l="1"/>
  <c r="E168" i="118" s="1"/>
  <c r="E167" i="118"/>
  <c r="B166" i="118"/>
  <c r="B168" i="118"/>
  <c r="C168" i="118"/>
  <c r="B164" i="118"/>
  <c r="B165" i="118"/>
  <c r="B167" i="118"/>
  <c r="B163" i="118"/>
  <c r="C166" i="118"/>
  <c r="C163" i="118"/>
  <c r="C164" i="118"/>
  <c r="C165" i="118"/>
  <c r="C167" i="118"/>
  <c r="C38" i="118"/>
  <c r="C44" i="118"/>
  <c r="C50" i="118"/>
  <c r="C56" i="118"/>
  <c r="C62" i="118"/>
  <c r="C68" i="118"/>
  <c r="C74" i="118"/>
  <c r="C80" i="118"/>
  <c r="C86" i="118"/>
  <c r="C92" i="118"/>
  <c r="C98" i="118"/>
  <c r="C104" i="118"/>
  <c r="B39" i="118"/>
  <c r="B45" i="118"/>
  <c r="B51" i="118"/>
  <c r="B57" i="118"/>
  <c r="B63" i="118"/>
  <c r="B69" i="118"/>
  <c r="B75" i="118"/>
  <c r="B81" i="118"/>
  <c r="B87" i="118"/>
  <c r="B93" i="118"/>
  <c r="B99" i="118"/>
  <c r="C33" i="118"/>
  <c r="C39" i="118"/>
  <c r="C45" i="118"/>
  <c r="C51" i="118"/>
  <c r="C63" i="118"/>
  <c r="C69" i="118"/>
  <c r="C75" i="118"/>
  <c r="C81" i="118"/>
  <c r="C87" i="118"/>
  <c r="C93" i="118"/>
  <c r="C99" i="118"/>
  <c r="B33" i="118"/>
  <c r="C40" i="118"/>
  <c r="C52" i="118"/>
  <c r="C64" i="118"/>
  <c r="C70" i="118"/>
  <c r="C76" i="118"/>
  <c r="C88" i="118"/>
  <c r="C94" i="118"/>
  <c r="C100" i="118"/>
  <c r="B41" i="118"/>
  <c r="B53" i="118"/>
  <c r="B65" i="118"/>
  <c r="B77" i="118"/>
  <c r="B89" i="118"/>
  <c r="B101" i="118"/>
  <c r="C47" i="118"/>
  <c r="C59" i="118"/>
  <c r="C71" i="118"/>
  <c r="C83" i="118"/>
  <c r="C101" i="118"/>
  <c r="B36" i="118"/>
  <c r="B54" i="118"/>
  <c r="B66" i="118"/>
  <c r="B90" i="118"/>
  <c r="B78" i="118"/>
  <c r="C57" i="118"/>
  <c r="B84" i="118"/>
  <c r="B34" i="118"/>
  <c r="B40" i="118"/>
  <c r="B46" i="118"/>
  <c r="B52" i="118"/>
  <c r="B58" i="118"/>
  <c r="B64" i="118"/>
  <c r="B70" i="118"/>
  <c r="B76" i="118"/>
  <c r="B82" i="118"/>
  <c r="B88" i="118"/>
  <c r="B94" i="118"/>
  <c r="B100" i="118"/>
  <c r="C34" i="118"/>
  <c r="C46" i="118"/>
  <c r="C58" i="118"/>
  <c r="C82" i="118"/>
  <c r="B35" i="118"/>
  <c r="B47" i="118"/>
  <c r="B59" i="118"/>
  <c r="B71" i="118"/>
  <c r="B83" i="118"/>
  <c r="B95" i="118"/>
  <c r="C35" i="118"/>
  <c r="C41" i="118"/>
  <c r="C53" i="118"/>
  <c r="C65" i="118"/>
  <c r="C77" i="118"/>
  <c r="C89" i="118"/>
  <c r="C95" i="118"/>
  <c r="B42" i="118"/>
  <c r="B48" i="118"/>
  <c r="B60" i="118"/>
  <c r="B72" i="118"/>
  <c r="B96" i="118"/>
  <c r="C43" i="118"/>
  <c r="C61" i="118"/>
  <c r="C79" i="118"/>
  <c r="C97" i="118"/>
  <c r="B44" i="118"/>
  <c r="B62" i="118"/>
  <c r="B80" i="118"/>
  <c r="B98" i="118"/>
  <c r="C48" i="118"/>
  <c r="C66" i="118"/>
  <c r="C84" i="118"/>
  <c r="B102" i="118"/>
  <c r="C49" i="118"/>
  <c r="C85" i="118"/>
  <c r="B86" i="118"/>
  <c r="C72" i="118"/>
  <c r="B55" i="118"/>
  <c r="B73" i="118"/>
  <c r="C73" i="118"/>
  <c r="B92" i="118"/>
  <c r="C60" i="118"/>
  <c r="C96" i="118"/>
  <c r="B61" i="118"/>
  <c r="B79" i="118"/>
  <c r="C103" i="118"/>
  <c r="C37" i="118"/>
  <c r="B56" i="118"/>
  <c r="B97" i="118"/>
  <c r="B37" i="118"/>
  <c r="C42" i="118"/>
  <c r="B43" i="118"/>
  <c r="B49" i="118"/>
  <c r="B67" i="118"/>
  <c r="B85" i="118"/>
  <c r="C102" i="118"/>
  <c r="C67" i="118"/>
  <c r="B103" i="118"/>
  <c r="B50" i="118"/>
  <c r="B68" i="118"/>
  <c r="C36" i="118"/>
  <c r="C54" i="118"/>
  <c r="C90" i="118"/>
  <c r="B104" i="118"/>
  <c r="B91" i="118"/>
  <c r="B127" i="118" s="1"/>
  <c r="C55" i="118"/>
  <c r="C91" i="118"/>
  <c r="B38" i="118"/>
  <c r="B74" i="118"/>
  <c r="C78" i="118"/>
  <c r="Z17" i="118"/>
  <c r="B18" i="118"/>
  <c r="B19" i="118" s="1"/>
  <c r="B20" i="118" s="1"/>
  <c r="C17" i="118"/>
  <c r="C18" i="118" s="1"/>
  <c r="C19" i="118" s="1"/>
  <c r="X8" i="118"/>
  <c r="C8" i="118"/>
  <c r="B128" i="118" l="1"/>
  <c r="B129" i="118" s="1"/>
  <c r="B130" i="118" s="1"/>
  <c r="B131" i="118" s="1"/>
  <c r="B132" i="118" s="1"/>
  <c r="B133" i="118" s="1"/>
  <c r="B134" i="118" s="1"/>
  <c r="B135" i="118" s="1"/>
  <c r="B136" i="118" s="1"/>
  <c r="B137" i="118" s="1"/>
  <c r="B138" i="118" s="1"/>
  <c r="B139" i="118" s="1"/>
  <c r="B140" i="118" s="1"/>
  <c r="B141" i="118" s="1"/>
  <c r="B142" i="118" s="1"/>
  <c r="B152" i="118"/>
  <c r="C127" i="118"/>
  <c r="C128" i="118" s="1"/>
  <c r="C129" i="118" s="1"/>
  <c r="C130" i="118" s="1"/>
  <c r="C131" i="118" s="1"/>
  <c r="C132" i="118" s="1"/>
  <c r="C133" i="118" s="1"/>
  <c r="C134" i="118" s="1"/>
  <c r="C135" i="118" s="1"/>
  <c r="C136" i="118" s="1"/>
  <c r="C137" i="118" s="1"/>
  <c r="C138" i="118" s="1"/>
  <c r="C139" i="118" s="1"/>
  <c r="C140" i="118" s="1"/>
  <c r="C141" i="118" s="1"/>
  <c r="B21" i="118"/>
  <c r="B22" i="118" s="1"/>
  <c r="B23" i="118" s="1"/>
  <c r="C20" i="118"/>
  <c r="C21" i="118" s="1"/>
  <c r="C22" i="118" s="1"/>
  <c r="Z18" i="118"/>
  <c r="Z19" i="118" s="1"/>
  <c r="Z20" i="118" s="1"/>
  <c r="AA17" i="118"/>
  <c r="AA18" i="118" s="1"/>
  <c r="AA19" i="118" s="1"/>
  <c r="H210" i="86"/>
  <c r="G210" i="86"/>
  <c r="F210" i="86"/>
  <c r="B218" i="86"/>
  <c r="B217" i="86"/>
  <c r="B216" i="86"/>
  <c r="B215" i="86"/>
  <c r="B214" i="86"/>
  <c r="B213" i="86"/>
  <c r="F212" i="86"/>
  <c r="H197" i="86"/>
  <c r="G197" i="86"/>
  <c r="F197" i="86"/>
  <c r="B205" i="86"/>
  <c r="B204" i="86"/>
  <c r="B203" i="86"/>
  <c r="B202" i="86"/>
  <c r="B201" i="86"/>
  <c r="B200" i="86"/>
  <c r="F199" i="86"/>
  <c r="F186" i="86"/>
  <c r="H184" i="86"/>
  <c r="G184" i="86"/>
  <c r="F184" i="86"/>
  <c r="B191" i="86"/>
  <c r="B190" i="86"/>
  <c r="B189" i="86"/>
  <c r="B188" i="86"/>
  <c r="B187" i="86"/>
  <c r="E57" i="90"/>
  <c r="D66" i="90"/>
  <c r="D65" i="90"/>
  <c r="E64" i="90"/>
  <c r="D63" i="90"/>
  <c r="D62" i="90"/>
  <c r="E61" i="90"/>
  <c r="AH8" i="118"/>
  <c r="AG8" i="118"/>
  <c r="AF8" i="118"/>
  <c r="D60" i="90"/>
  <c r="M8" i="118"/>
  <c r="L8" i="118"/>
  <c r="K8" i="118"/>
  <c r="D59" i="90"/>
  <c r="E58" i="90"/>
  <c r="E69" i="90"/>
  <c r="G22" i="114"/>
  <c r="C152" i="118" l="1"/>
  <c r="C153" i="118" s="1"/>
  <c r="C154" i="118" s="1"/>
  <c r="C155" i="118" s="1"/>
  <c r="C156" i="118" s="1"/>
  <c r="B153" i="118"/>
  <c r="B154" i="118" s="1"/>
  <c r="B155" i="118" s="1"/>
  <c r="B156" i="118" s="1"/>
  <c r="B143" i="118"/>
  <c r="B144" i="118" s="1"/>
  <c r="B145" i="118" s="1"/>
  <c r="B146" i="118" s="1"/>
  <c r="B147" i="118" s="1"/>
  <c r="C142" i="118"/>
  <c r="C143" i="118" s="1"/>
  <c r="C144" i="118" s="1"/>
  <c r="C145" i="118" s="1"/>
  <c r="C146" i="118" s="1"/>
  <c r="Z21" i="118"/>
  <c r="Z22" i="118" s="1"/>
  <c r="Z23" i="118" s="1"/>
  <c r="AA20" i="118"/>
  <c r="AA21" i="118" s="1"/>
  <c r="AA22" i="118" s="1"/>
  <c r="B24" i="118"/>
  <c r="B25" i="118" s="1"/>
  <c r="B26" i="118" s="1"/>
  <c r="B27" i="118" s="1"/>
  <c r="B28" i="118" s="1"/>
  <c r="C23" i="118"/>
  <c r="C24" i="118" s="1"/>
  <c r="C25" i="118" s="1"/>
  <c r="C26" i="118" s="1"/>
  <c r="C27" i="118" s="1"/>
  <c r="C28" i="118" s="1"/>
  <c r="G23" i="117"/>
  <c r="B148" i="118" l="1"/>
  <c r="B149" i="118" s="1"/>
  <c r="B150" i="118" s="1"/>
  <c r="B151" i="118" s="1"/>
  <c r="C147" i="118"/>
  <c r="C148" i="118" s="1"/>
  <c r="C149" i="118" s="1"/>
  <c r="C150" i="118" s="1"/>
  <c r="C151" i="118" s="1"/>
  <c r="Z24" i="118"/>
  <c r="Z25" i="118" s="1"/>
  <c r="Z26" i="118" s="1"/>
  <c r="Z27" i="118" s="1"/>
  <c r="Z28" i="118" s="1"/>
  <c r="AA23" i="118"/>
  <c r="AA24" i="118" s="1"/>
  <c r="AA25" i="118" s="1"/>
  <c r="AA26" i="118" s="1"/>
  <c r="AA27" i="118" s="1"/>
  <c r="AA28" i="118" s="1"/>
  <c r="B282" i="117"/>
  <c r="B273" i="117"/>
  <c r="B278" i="117" s="1"/>
  <c r="B268" i="117"/>
  <c r="B265" i="117"/>
  <c r="F262" i="117"/>
  <c r="B260" i="117"/>
  <c r="B272" i="117" s="1"/>
  <c r="B277" i="117" s="1"/>
  <c r="F258" i="117"/>
  <c r="B256" i="117"/>
  <c r="B253" i="117"/>
  <c r="B245" i="117"/>
  <c r="L243" i="117"/>
  <c r="K243" i="117"/>
  <c r="J243" i="117"/>
  <c r="I243" i="117"/>
  <c r="H243" i="117"/>
  <c r="G243" i="117"/>
  <c r="F243" i="117"/>
  <c r="E243" i="117"/>
  <c r="L238" i="117"/>
  <c r="K238" i="117"/>
  <c r="J238" i="117"/>
  <c r="I238" i="117"/>
  <c r="H238" i="117"/>
  <c r="G238" i="117"/>
  <c r="F238" i="117"/>
  <c r="E238" i="117"/>
  <c r="L233" i="117"/>
  <c r="K233" i="117"/>
  <c r="J233" i="117"/>
  <c r="I233" i="117"/>
  <c r="H233" i="117"/>
  <c r="G233" i="117"/>
  <c r="F233" i="117"/>
  <c r="E233" i="117"/>
  <c r="L228" i="117"/>
  <c r="K228" i="117"/>
  <c r="J228" i="117"/>
  <c r="I228" i="117"/>
  <c r="H228" i="117"/>
  <c r="G228" i="117"/>
  <c r="F228" i="117"/>
  <c r="E228" i="117"/>
  <c r="L223" i="117"/>
  <c r="K223" i="117"/>
  <c r="J223" i="117"/>
  <c r="I223" i="117"/>
  <c r="H223" i="117"/>
  <c r="G223" i="117"/>
  <c r="F223" i="117"/>
  <c r="E223" i="117"/>
  <c r="L218" i="117"/>
  <c r="K218" i="117"/>
  <c r="J218" i="117"/>
  <c r="I218" i="117"/>
  <c r="H218" i="117"/>
  <c r="G218" i="117"/>
  <c r="F218" i="117"/>
  <c r="E218" i="117"/>
  <c r="L213" i="117"/>
  <c r="K213" i="117"/>
  <c r="J213" i="117"/>
  <c r="I213" i="117"/>
  <c r="H213" i="117"/>
  <c r="G213" i="117"/>
  <c r="F213" i="117"/>
  <c r="E213" i="117"/>
  <c r="L208" i="117"/>
  <c r="K208" i="117"/>
  <c r="J208" i="117"/>
  <c r="I208" i="117"/>
  <c r="H208" i="117"/>
  <c r="G208" i="117"/>
  <c r="F208" i="117"/>
  <c r="E208" i="117"/>
  <c r="B200" i="117"/>
  <c r="B197" i="117"/>
  <c r="B189" i="117"/>
  <c r="L187" i="117"/>
  <c r="K187" i="117"/>
  <c r="J187" i="117"/>
  <c r="I187" i="117"/>
  <c r="H187" i="117"/>
  <c r="G187" i="117"/>
  <c r="F187" i="117"/>
  <c r="E187" i="117"/>
  <c r="B183" i="117"/>
  <c r="B239" i="117" s="1"/>
  <c r="L182" i="117"/>
  <c r="K182" i="117"/>
  <c r="J182" i="117"/>
  <c r="I182" i="117"/>
  <c r="H182" i="117"/>
  <c r="G182" i="117"/>
  <c r="F182" i="117"/>
  <c r="E182" i="117"/>
  <c r="B178" i="117"/>
  <c r="B234" i="117" s="1"/>
  <c r="L177" i="117"/>
  <c r="K177" i="117"/>
  <c r="J177" i="117"/>
  <c r="I177" i="117"/>
  <c r="H177" i="117"/>
  <c r="G177" i="117"/>
  <c r="F177" i="117"/>
  <c r="E177" i="117"/>
  <c r="B173" i="117"/>
  <c r="B229" i="117" s="1"/>
  <c r="L172" i="117"/>
  <c r="K172" i="117"/>
  <c r="J172" i="117"/>
  <c r="I172" i="117"/>
  <c r="H172" i="117"/>
  <c r="G172" i="117"/>
  <c r="F172" i="117"/>
  <c r="E172" i="117"/>
  <c r="B168" i="117"/>
  <c r="B224" i="117" s="1"/>
  <c r="L167" i="117"/>
  <c r="K167" i="117"/>
  <c r="J167" i="117"/>
  <c r="I167" i="117"/>
  <c r="H167" i="117"/>
  <c r="G167" i="117"/>
  <c r="F167" i="117"/>
  <c r="E167" i="117"/>
  <c r="B163" i="117"/>
  <c r="B219" i="117" s="1"/>
  <c r="L162" i="117"/>
  <c r="K162" i="117"/>
  <c r="J162" i="117"/>
  <c r="I162" i="117"/>
  <c r="H162" i="117"/>
  <c r="G162" i="117"/>
  <c r="F162" i="117"/>
  <c r="E162" i="117"/>
  <c r="B158" i="117"/>
  <c r="B214" i="117" s="1"/>
  <c r="L157" i="117"/>
  <c r="K157" i="117"/>
  <c r="J157" i="117"/>
  <c r="I157" i="117"/>
  <c r="H157" i="117"/>
  <c r="G157" i="117"/>
  <c r="F157" i="117"/>
  <c r="E157" i="117"/>
  <c r="B153" i="117"/>
  <c r="B209" i="117" s="1"/>
  <c r="L152" i="117"/>
  <c r="K152" i="117"/>
  <c r="J152" i="117"/>
  <c r="I152" i="117"/>
  <c r="H152" i="117"/>
  <c r="G152" i="117"/>
  <c r="F152" i="117"/>
  <c r="E152" i="117"/>
  <c r="B148" i="117"/>
  <c r="B204" i="117" s="1"/>
  <c r="B145" i="117"/>
  <c r="B142" i="117"/>
  <c r="G137" i="117"/>
  <c r="G192" i="117" s="1"/>
  <c r="G248" i="117" s="1"/>
  <c r="B134" i="117"/>
  <c r="L132" i="117"/>
  <c r="K132" i="117"/>
  <c r="J132" i="117"/>
  <c r="I132" i="117"/>
  <c r="H132" i="117"/>
  <c r="G132" i="117"/>
  <c r="F132" i="117"/>
  <c r="E132" i="117"/>
  <c r="P130" i="117"/>
  <c r="O130" i="117"/>
  <c r="B129" i="117" s="1"/>
  <c r="L128" i="117"/>
  <c r="K128" i="117"/>
  <c r="J128" i="117"/>
  <c r="I128" i="117"/>
  <c r="H128" i="117"/>
  <c r="G128" i="117"/>
  <c r="F128" i="117"/>
  <c r="E128" i="117"/>
  <c r="P126" i="117"/>
  <c r="O126" i="117"/>
  <c r="B125" i="117" s="1"/>
  <c r="L124" i="117"/>
  <c r="K124" i="117"/>
  <c r="J124" i="117"/>
  <c r="I124" i="117"/>
  <c r="H124" i="117"/>
  <c r="G124" i="117"/>
  <c r="F124" i="117"/>
  <c r="E124" i="117"/>
  <c r="P122" i="117"/>
  <c r="O122" i="117"/>
  <c r="B121" i="117" s="1"/>
  <c r="L120" i="117"/>
  <c r="K120" i="117"/>
  <c r="J120" i="117"/>
  <c r="I120" i="117"/>
  <c r="H120" i="117"/>
  <c r="G120" i="117"/>
  <c r="F120" i="117"/>
  <c r="E120" i="117"/>
  <c r="P118" i="117"/>
  <c r="O118" i="117"/>
  <c r="B117" i="117" s="1"/>
  <c r="L116" i="117"/>
  <c r="K116" i="117"/>
  <c r="J116" i="117"/>
  <c r="I116" i="117"/>
  <c r="H116" i="117"/>
  <c r="G116" i="117"/>
  <c r="F116" i="117"/>
  <c r="E116" i="117"/>
  <c r="P114" i="117"/>
  <c r="O114" i="117"/>
  <c r="B113" i="117" s="1"/>
  <c r="L112" i="117"/>
  <c r="L147" i="117" s="1"/>
  <c r="L203" i="117" s="1"/>
  <c r="B109" i="117"/>
  <c r="B106" i="117"/>
  <c r="I102" i="117"/>
  <c r="H102" i="117"/>
  <c r="G102" i="117"/>
  <c r="I101" i="117"/>
  <c r="H101" i="117"/>
  <c r="G101" i="117"/>
  <c r="G103" i="117" s="1"/>
  <c r="B101" i="117"/>
  <c r="I100" i="117"/>
  <c r="H100" i="117"/>
  <c r="G100" i="117"/>
  <c r="D99" i="117"/>
  <c r="P98" i="117"/>
  <c r="O98" i="117"/>
  <c r="B98" i="117" s="1"/>
  <c r="I97" i="117"/>
  <c r="H97" i="117"/>
  <c r="G97" i="117"/>
  <c r="D96" i="117"/>
  <c r="P95" i="117"/>
  <c r="O95" i="117"/>
  <c r="B95" i="117" s="1"/>
  <c r="B94" i="117"/>
  <c r="I93" i="117"/>
  <c r="H93" i="117"/>
  <c r="G93" i="117"/>
  <c r="P91" i="117"/>
  <c r="O91" i="117"/>
  <c r="B91" i="117" s="1"/>
  <c r="I90" i="117"/>
  <c r="H90" i="117"/>
  <c r="G90" i="117"/>
  <c r="D89" i="117"/>
  <c r="D92" i="117" s="1"/>
  <c r="P88" i="117"/>
  <c r="O88" i="117"/>
  <c r="B88" i="117" s="1"/>
  <c r="B87" i="117"/>
  <c r="B86" i="117"/>
  <c r="I85" i="117"/>
  <c r="H85" i="117"/>
  <c r="G85" i="117"/>
  <c r="P83" i="117"/>
  <c r="O83" i="117"/>
  <c r="B83" i="117" s="1"/>
  <c r="I82" i="117"/>
  <c r="H82" i="117"/>
  <c r="G82" i="117"/>
  <c r="D81" i="117"/>
  <c r="D84" i="117" s="1"/>
  <c r="P80" i="117"/>
  <c r="O80" i="117"/>
  <c r="B80" i="117" s="1"/>
  <c r="B79" i="117"/>
  <c r="I78" i="117"/>
  <c r="H78" i="117"/>
  <c r="G78" i="117"/>
  <c r="P76" i="117"/>
  <c r="O76" i="117"/>
  <c r="B76" i="117" s="1"/>
  <c r="I75" i="117"/>
  <c r="H75" i="117"/>
  <c r="G75" i="117"/>
  <c r="D74" i="117"/>
  <c r="D77" i="117" s="1"/>
  <c r="P73" i="117"/>
  <c r="O73" i="117"/>
  <c r="B73" i="117" s="1"/>
  <c r="B72" i="117"/>
  <c r="B71" i="117"/>
  <c r="I70" i="117"/>
  <c r="H70" i="117"/>
  <c r="G70" i="117"/>
  <c r="P68" i="117"/>
  <c r="O68" i="117"/>
  <c r="B68" i="117" s="1"/>
  <c r="I67" i="117"/>
  <c r="H67" i="117"/>
  <c r="G67" i="117"/>
  <c r="D66" i="117"/>
  <c r="D69" i="117" s="1"/>
  <c r="P65" i="117"/>
  <c r="O65" i="117"/>
  <c r="B65" i="117" s="1"/>
  <c r="B64" i="117"/>
  <c r="I63" i="117"/>
  <c r="H63" i="117"/>
  <c r="G63" i="117"/>
  <c r="P61" i="117"/>
  <c r="O61" i="117"/>
  <c r="B61" i="117" s="1"/>
  <c r="I60" i="117"/>
  <c r="H60" i="117"/>
  <c r="G60" i="117"/>
  <c r="D59" i="117"/>
  <c r="B217" i="117" s="1"/>
  <c r="P58" i="117"/>
  <c r="O58" i="117"/>
  <c r="B58" i="117" s="1"/>
  <c r="B57" i="117"/>
  <c r="B56" i="117"/>
  <c r="B55" i="117"/>
  <c r="I54" i="117"/>
  <c r="H54" i="117"/>
  <c r="G54" i="117"/>
  <c r="D54" i="117"/>
  <c r="D53" i="117"/>
  <c r="D52" i="117"/>
  <c r="B52" i="117"/>
  <c r="B51" i="117"/>
  <c r="I50" i="117"/>
  <c r="H50" i="117"/>
  <c r="G50" i="117"/>
  <c r="D50" i="117"/>
  <c r="D49" i="117"/>
  <c r="D48" i="117"/>
  <c r="B48" i="117"/>
  <c r="B47" i="117"/>
  <c r="B46" i="117"/>
  <c r="I45" i="117"/>
  <c r="H45" i="117"/>
  <c r="G45" i="117"/>
  <c r="D45" i="117"/>
  <c r="D44" i="117"/>
  <c r="D43" i="117"/>
  <c r="B43" i="117"/>
  <c r="B42" i="117"/>
  <c r="I41" i="117"/>
  <c r="H41" i="117"/>
  <c r="G41" i="117"/>
  <c r="D41" i="117"/>
  <c r="D40" i="117"/>
  <c r="D39" i="117"/>
  <c r="D67" i="117" s="1"/>
  <c r="D82" i="117" s="1"/>
  <c r="D85" i="117" s="1"/>
  <c r="B39" i="117"/>
  <c r="B38" i="117"/>
  <c r="B37" i="117"/>
  <c r="I36" i="117"/>
  <c r="H36" i="117"/>
  <c r="G36" i="117"/>
  <c r="D36" i="117"/>
  <c r="D35" i="117"/>
  <c r="D34" i="117"/>
  <c r="B34" i="117"/>
  <c r="B33" i="117"/>
  <c r="I32" i="117"/>
  <c r="H32" i="117"/>
  <c r="G32" i="117"/>
  <c r="D32" i="117"/>
  <c r="B187" i="117" s="1"/>
  <c r="D31" i="117"/>
  <c r="B186" i="117" s="1"/>
  <c r="D30" i="117"/>
  <c r="C260" i="117" s="1"/>
  <c r="B30" i="117"/>
  <c r="B29" i="117"/>
  <c r="B28" i="117"/>
  <c r="B27" i="117"/>
  <c r="G25" i="117"/>
  <c r="H25" i="117" s="1"/>
  <c r="I25" i="117" s="1"/>
  <c r="B23" i="117"/>
  <c r="B19" i="117"/>
  <c r="B17" i="117"/>
  <c r="B10" i="117"/>
  <c r="B170" i="117" l="1"/>
  <c r="H103" i="117"/>
  <c r="B212" i="117"/>
  <c r="B207" i="117"/>
  <c r="C250" i="117" s="1"/>
  <c r="B242" i="117"/>
  <c r="B182" i="117"/>
  <c r="D62" i="117"/>
  <c r="D102" i="117" s="1"/>
  <c r="B176" i="117"/>
  <c r="F137" i="117"/>
  <c r="F192" i="117" s="1"/>
  <c r="F248" i="117" s="1"/>
  <c r="B171" i="117"/>
  <c r="D73" i="117"/>
  <c r="D76" i="117" s="1"/>
  <c r="B177" i="117"/>
  <c r="C261" i="117"/>
  <c r="K112" i="117"/>
  <c r="K147" i="117" s="1"/>
  <c r="K203" i="117" s="1"/>
  <c r="C262" i="117"/>
  <c r="B175" i="117"/>
  <c r="B181" i="117"/>
  <c r="D273" i="117"/>
  <c r="D272" i="117"/>
  <c r="B165" i="117"/>
  <c r="B172" i="117"/>
  <c r="B237" i="117"/>
  <c r="D58" i="117"/>
  <c r="I103" i="117"/>
  <c r="B166" i="117"/>
  <c r="B160" i="117"/>
  <c r="B167" i="117"/>
  <c r="B232" i="117"/>
  <c r="B115" i="117"/>
  <c r="B119" i="117"/>
  <c r="B123" i="117"/>
  <c r="B127" i="117"/>
  <c r="B131" i="117"/>
  <c r="B161" i="117"/>
  <c r="D97" i="117"/>
  <c r="B155" i="117"/>
  <c r="B162" i="117"/>
  <c r="B227" i="117"/>
  <c r="D60" i="117"/>
  <c r="D70" i="117"/>
  <c r="D100" i="117" s="1"/>
  <c r="B156" i="117"/>
  <c r="C139" i="117"/>
  <c r="B150" i="117"/>
  <c r="C193" i="117" s="1"/>
  <c r="B157" i="117"/>
  <c r="B185" i="117"/>
  <c r="B222" i="117"/>
  <c r="B151" i="117"/>
  <c r="C194" i="117" s="1"/>
  <c r="B152" i="117"/>
  <c r="B180" i="117"/>
  <c r="J112" i="117" l="1"/>
  <c r="I112" i="117" s="1"/>
  <c r="D80" i="117"/>
  <c r="D83" i="117" s="1"/>
  <c r="B223" i="117"/>
  <c r="B228" i="117"/>
  <c r="B132" i="117"/>
  <c r="B128" i="117"/>
  <c r="B124" i="117"/>
  <c r="B120" i="117"/>
  <c r="B116" i="117"/>
  <c r="B243" i="117"/>
  <c r="B233" i="117"/>
  <c r="B213" i="117"/>
  <c r="D75" i="117"/>
  <c r="D78" i="117" s="1"/>
  <c r="D90" i="117"/>
  <c r="D93" i="117" s="1"/>
  <c r="B238" i="117"/>
  <c r="D63" i="117"/>
  <c r="D103" i="117" s="1"/>
  <c r="B208" i="117"/>
  <c r="B218" i="117"/>
  <c r="D278" i="117"/>
  <c r="D277" i="117"/>
  <c r="B216" i="117"/>
  <c r="D65" i="117"/>
  <c r="D68" i="117" s="1"/>
  <c r="B221" i="117"/>
  <c r="D88" i="117"/>
  <c r="B226" i="117"/>
  <c r="C138" i="117"/>
  <c r="B241" i="117"/>
  <c r="B206" i="117"/>
  <c r="C249" i="117" s="1"/>
  <c r="B211" i="117"/>
  <c r="B231" i="117"/>
  <c r="B130" i="117"/>
  <c r="B126" i="117"/>
  <c r="B122" i="117"/>
  <c r="B118" i="117"/>
  <c r="B114" i="117"/>
  <c r="B236" i="117"/>
  <c r="D61" i="117"/>
  <c r="D101" i="117" s="1"/>
  <c r="J147" i="117" l="1"/>
  <c r="J203" i="117" s="1"/>
  <c r="D91" i="117"/>
  <c r="D98" i="117" s="1"/>
  <c r="D95" i="117"/>
  <c r="H112" i="117"/>
  <c r="I147" i="117"/>
  <c r="I203" i="117" s="1"/>
  <c r="G112" i="117" l="1"/>
  <c r="H147" i="117"/>
  <c r="H203" i="117" s="1"/>
  <c r="F112" i="117" l="1"/>
  <c r="G147" i="117"/>
  <c r="G203" i="117" s="1"/>
  <c r="E112" i="117" l="1"/>
  <c r="E147" i="117" s="1"/>
  <c r="E203" i="117" s="1"/>
  <c r="F147" i="117"/>
  <c r="F203" i="117" s="1"/>
  <c r="B282" i="116" l="1"/>
  <c r="B273" i="116"/>
  <c r="B278" i="116" s="1"/>
  <c r="B268" i="116"/>
  <c r="B265" i="116"/>
  <c r="F262" i="116"/>
  <c r="B260" i="116"/>
  <c r="B272" i="116" s="1"/>
  <c r="B277" i="116" s="1"/>
  <c r="F258" i="116"/>
  <c r="B256" i="116"/>
  <c r="B253" i="116"/>
  <c r="B245" i="116"/>
  <c r="L243" i="116"/>
  <c r="K243" i="116"/>
  <c r="J243" i="116"/>
  <c r="I243" i="116"/>
  <c r="H243" i="116"/>
  <c r="G243" i="116"/>
  <c r="F243" i="116"/>
  <c r="E243" i="116"/>
  <c r="L238" i="116"/>
  <c r="K238" i="116"/>
  <c r="J238" i="116"/>
  <c r="I238" i="116"/>
  <c r="H238" i="116"/>
  <c r="G238" i="116"/>
  <c r="F238" i="116"/>
  <c r="E238" i="116"/>
  <c r="L233" i="116"/>
  <c r="K233" i="116"/>
  <c r="J233" i="116"/>
  <c r="I233" i="116"/>
  <c r="H233" i="116"/>
  <c r="G233" i="116"/>
  <c r="F233" i="116"/>
  <c r="E233" i="116"/>
  <c r="L228" i="116"/>
  <c r="K228" i="116"/>
  <c r="J228" i="116"/>
  <c r="I228" i="116"/>
  <c r="H228" i="116"/>
  <c r="G228" i="116"/>
  <c r="F228" i="116"/>
  <c r="E228" i="116"/>
  <c r="L223" i="116"/>
  <c r="K223" i="116"/>
  <c r="J223" i="116"/>
  <c r="I223" i="116"/>
  <c r="H223" i="116"/>
  <c r="G223" i="116"/>
  <c r="F223" i="116"/>
  <c r="E223" i="116"/>
  <c r="L218" i="116"/>
  <c r="K218" i="116"/>
  <c r="J218" i="116"/>
  <c r="I218" i="116"/>
  <c r="H218" i="116"/>
  <c r="G218" i="116"/>
  <c r="F218" i="116"/>
  <c r="E218" i="116"/>
  <c r="L213" i="116"/>
  <c r="K213" i="116"/>
  <c r="J213" i="116"/>
  <c r="I213" i="116"/>
  <c r="H213" i="116"/>
  <c r="G213" i="116"/>
  <c r="F213" i="116"/>
  <c r="E213" i="116"/>
  <c r="L208" i="116"/>
  <c r="K208" i="116"/>
  <c r="J208" i="116"/>
  <c r="I208" i="116"/>
  <c r="H208" i="116"/>
  <c r="G208" i="116"/>
  <c r="F208" i="116"/>
  <c r="E208" i="116"/>
  <c r="B200" i="116"/>
  <c r="B197" i="116"/>
  <c r="B189" i="116"/>
  <c r="L187" i="116"/>
  <c r="K187" i="116"/>
  <c r="J187" i="116"/>
  <c r="I187" i="116"/>
  <c r="H187" i="116"/>
  <c r="G187" i="116"/>
  <c r="F187" i="116"/>
  <c r="E187" i="116"/>
  <c r="B183" i="116"/>
  <c r="B239" i="116" s="1"/>
  <c r="L182" i="116"/>
  <c r="K182" i="116"/>
  <c r="J182" i="116"/>
  <c r="I182" i="116"/>
  <c r="H182" i="116"/>
  <c r="G182" i="116"/>
  <c r="F182" i="116"/>
  <c r="E182" i="116"/>
  <c r="B178" i="116"/>
  <c r="B234" i="116" s="1"/>
  <c r="L177" i="116"/>
  <c r="K177" i="116"/>
  <c r="J177" i="116"/>
  <c r="I177" i="116"/>
  <c r="H177" i="116"/>
  <c r="G177" i="116"/>
  <c r="F177" i="116"/>
  <c r="E177" i="116"/>
  <c r="B173" i="116"/>
  <c r="B229" i="116" s="1"/>
  <c r="L172" i="116"/>
  <c r="K172" i="116"/>
  <c r="J172" i="116"/>
  <c r="I172" i="116"/>
  <c r="H172" i="116"/>
  <c r="G172" i="116"/>
  <c r="F172" i="116"/>
  <c r="E172" i="116"/>
  <c r="B168" i="116"/>
  <c r="B224" i="116" s="1"/>
  <c r="L167" i="116"/>
  <c r="K167" i="116"/>
  <c r="J167" i="116"/>
  <c r="I167" i="116"/>
  <c r="H167" i="116"/>
  <c r="G167" i="116"/>
  <c r="F167" i="116"/>
  <c r="E167" i="116"/>
  <c r="B163" i="116"/>
  <c r="B219" i="116" s="1"/>
  <c r="L162" i="116"/>
  <c r="K162" i="116"/>
  <c r="J162" i="116"/>
  <c r="I162" i="116"/>
  <c r="H162" i="116"/>
  <c r="G162" i="116"/>
  <c r="F162" i="116"/>
  <c r="E162" i="116"/>
  <c r="B158" i="116"/>
  <c r="B214" i="116" s="1"/>
  <c r="L157" i="116"/>
  <c r="K157" i="116"/>
  <c r="J157" i="116"/>
  <c r="I157" i="116"/>
  <c r="H157" i="116"/>
  <c r="G157" i="116"/>
  <c r="F157" i="116"/>
  <c r="E157" i="116"/>
  <c r="B153" i="116"/>
  <c r="B209" i="116" s="1"/>
  <c r="L152" i="116"/>
  <c r="K152" i="116"/>
  <c r="J152" i="116"/>
  <c r="I152" i="116"/>
  <c r="H152" i="116"/>
  <c r="G152" i="116"/>
  <c r="F152" i="116"/>
  <c r="E152" i="116"/>
  <c r="B148" i="116"/>
  <c r="B204" i="116" s="1"/>
  <c r="B145" i="116"/>
  <c r="B142" i="116"/>
  <c r="G137" i="116"/>
  <c r="F137" i="116" s="1"/>
  <c r="F192" i="116" s="1"/>
  <c r="F248" i="116" s="1"/>
  <c r="B134" i="116"/>
  <c r="L132" i="116"/>
  <c r="K132" i="116"/>
  <c r="J132" i="116"/>
  <c r="I132" i="116"/>
  <c r="H132" i="116"/>
  <c r="G132" i="116"/>
  <c r="F132" i="116"/>
  <c r="E132" i="116"/>
  <c r="P130" i="116"/>
  <c r="O130" i="116"/>
  <c r="B129" i="116" s="1"/>
  <c r="L128" i="116"/>
  <c r="K128" i="116"/>
  <c r="J128" i="116"/>
  <c r="I128" i="116"/>
  <c r="H128" i="116"/>
  <c r="G128" i="116"/>
  <c r="F128" i="116"/>
  <c r="E128" i="116"/>
  <c r="P126" i="116"/>
  <c r="O126" i="116"/>
  <c r="B125" i="116" s="1"/>
  <c r="L124" i="116"/>
  <c r="K124" i="116"/>
  <c r="J124" i="116"/>
  <c r="I124" i="116"/>
  <c r="H124" i="116"/>
  <c r="G124" i="116"/>
  <c r="F124" i="116"/>
  <c r="E124" i="116"/>
  <c r="P122" i="116"/>
  <c r="O122" i="116"/>
  <c r="B121" i="116" s="1"/>
  <c r="L120" i="116"/>
  <c r="K120" i="116"/>
  <c r="J120" i="116"/>
  <c r="I120" i="116"/>
  <c r="H120" i="116"/>
  <c r="G120" i="116"/>
  <c r="F120" i="116"/>
  <c r="E120" i="116"/>
  <c r="P118" i="116"/>
  <c r="O118" i="116"/>
  <c r="B117" i="116" s="1"/>
  <c r="L116" i="116"/>
  <c r="K116" i="116"/>
  <c r="J116" i="116"/>
  <c r="I116" i="116"/>
  <c r="H116" i="116"/>
  <c r="G116" i="116"/>
  <c r="F116" i="116"/>
  <c r="E116" i="116"/>
  <c r="P114" i="116"/>
  <c r="O114" i="116"/>
  <c r="B113" i="116" s="1"/>
  <c r="L112" i="116"/>
  <c r="L147" i="116" s="1"/>
  <c r="L203" i="116" s="1"/>
  <c r="B109" i="116"/>
  <c r="B106" i="116"/>
  <c r="I102" i="116"/>
  <c r="H102" i="116"/>
  <c r="G102" i="116"/>
  <c r="I101" i="116"/>
  <c r="H101" i="116"/>
  <c r="G101" i="116"/>
  <c r="G103" i="116" s="1"/>
  <c r="B101" i="116"/>
  <c r="I100" i="116"/>
  <c r="H100" i="116"/>
  <c r="G100" i="116"/>
  <c r="D99" i="116"/>
  <c r="P98" i="116"/>
  <c r="O98" i="116"/>
  <c r="B98" i="116" s="1"/>
  <c r="I97" i="116"/>
  <c r="H97" i="116"/>
  <c r="G97" i="116"/>
  <c r="D96" i="116"/>
  <c r="P95" i="116"/>
  <c r="O95" i="116"/>
  <c r="B95" i="116" s="1"/>
  <c r="B94" i="116"/>
  <c r="I93" i="116"/>
  <c r="H93" i="116"/>
  <c r="G93" i="116"/>
  <c r="P91" i="116"/>
  <c r="O91" i="116"/>
  <c r="B91" i="116" s="1"/>
  <c r="I90" i="116"/>
  <c r="H90" i="116"/>
  <c r="G90" i="116"/>
  <c r="D89" i="116"/>
  <c r="D92" i="116" s="1"/>
  <c r="P88" i="116"/>
  <c r="O88" i="116"/>
  <c r="B88" i="116" s="1"/>
  <c r="B87" i="116"/>
  <c r="B86" i="116"/>
  <c r="I85" i="116"/>
  <c r="H85" i="116"/>
  <c r="G85" i="116"/>
  <c r="P83" i="116"/>
  <c r="O83" i="116"/>
  <c r="B83" i="116" s="1"/>
  <c r="I82" i="116"/>
  <c r="H82" i="116"/>
  <c r="G82" i="116"/>
  <c r="D81" i="116"/>
  <c r="D84" i="116" s="1"/>
  <c r="P80" i="116"/>
  <c r="O80" i="116"/>
  <c r="B80" i="116" s="1"/>
  <c r="B79" i="116"/>
  <c r="I78" i="116"/>
  <c r="H78" i="116"/>
  <c r="G78" i="116"/>
  <c r="P76" i="116"/>
  <c r="O76" i="116"/>
  <c r="B76" i="116" s="1"/>
  <c r="I75" i="116"/>
  <c r="H75" i="116"/>
  <c r="G75" i="116"/>
  <c r="D74" i="116"/>
  <c r="D77" i="116" s="1"/>
  <c r="P73" i="116"/>
  <c r="O73" i="116"/>
  <c r="B73" i="116" s="1"/>
  <c r="B72" i="116"/>
  <c r="B71" i="116"/>
  <c r="I70" i="116"/>
  <c r="H70" i="116"/>
  <c r="G70" i="116"/>
  <c r="P68" i="116"/>
  <c r="O68" i="116"/>
  <c r="B68" i="116" s="1"/>
  <c r="I67" i="116"/>
  <c r="H67" i="116"/>
  <c r="G67" i="116"/>
  <c r="D66" i="116"/>
  <c r="D69" i="116" s="1"/>
  <c r="P65" i="116"/>
  <c r="O65" i="116"/>
  <c r="B65" i="116" s="1"/>
  <c r="B64" i="116"/>
  <c r="I63" i="116"/>
  <c r="H63" i="116"/>
  <c r="G63" i="116"/>
  <c r="P61" i="116"/>
  <c r="O61" i="116"/>
  <c r="B61" i="116" s="1"/>
  <c r="I60" i="116"/>
  <c r="H60" i="116"/>
  <c r="G60" i="116"/>
  <c r="D59" i="116"/>
  <c r="B217" i="116" s="1"/>
  <c r="P58" i="116"/>
  <c r="O58" i="116"/>
  <c r="B58" i="116" s="1"/>
  <c r="B57" i="116"/>
  <c r="B56" i="116"/>
  <c r="B55" i="116"/>
  <c r="I54" i="116"/>
  <c r="H54" i="116"/>
  <c r="G54" i="116"/>
  <c r="D54" i="116"/>
  <c r="D53" i="116"/>
  <c r="D52" i="116"/>
  <c r="B52" i="116"/>
  <c r="B51" i="116"/>
  <c r="I50" i="116"/>
  <c r="H50" i="116"/>
  <c r="G50" i="116"/>
  <c r="D50" i="116"/>
  <c r="D49" i="116"/>
  <c r="D48" i="116"/>
  <c r="B48" i="116"/>
  <c r="B47" i="116"/>
  <c r="B46" i="116"/>
  <c r="I45" i="116"/>
  <c r="H45" i="116"/>
  <c r="G45" i="116"/>
  <c r="D45" i="116"/>
  <c r="D44" i="116"/>
  <c r="D43" i="116"/>
  <c r="B43" i="116"/>
  <c r="B42" i="116"/>
  <c r="I41" i="116"/>
  <c r="H41" i="116"/>
  <c r="G41" i="116"/>
  <c r="D41" i="116"/>
  <c r="D40" i="116"/>
  <c r="D39" i="116"/>
  <c r="D67" i="116" s="1"/>
  <c r="D82" i="116" s="1"/>
  <c r="D85" i="116" s="1"/>
  <c r="B39" i="116"/>
  <c r="B38" i="116"/>
  <c r="B37" i="116"/>
  <c r="I36" i="116"/>
  <c r="H36" i="116"/>
  <c r="G36" i="116"/>
  <c r="D36" i="116"/>
  <c r="D35" i="116"/>
  <c r="D34" i="116"/>
  <c r="B34" i="116"/>
  <c r="B33" i="116"/>
  <c r="I32" i="116"/>
  <c r="H32" i="116"/>
  <c r="G32" i="116"/>
  <c r="D32" i="116"/>
  <c r="B187" i="116" s="1"/>
  <c r="D31" i="116"/>
  <c r="B186" i="116" s="1"/>
  <c r="D30" i="116"/>
  <c r="C260" i="116" s="1"/>
  <c r="B30" i="116"/>
  <c r="B29" i="116"/>
  <c r="B28" i="116"/>
  <c r="B27" i="116"/>
  <c r="G25" i="116"/>
  <c r="H25" i="116" s="1"/>
  <c r="I25" i="116" s="1"/>
  <c r="B23" i="116"/>
  <c r="B22" i="116"/>
  <c r="B19" i="116"/>
  <c r="B17" i="116"/>
  <c r="B10" i="116"/>
  <c r="B282" i="115"/>
  <c r="B273" i="115"/>
  <c r="B278" i="115" s="1"/>
  <c r="B268" i="115"/>
  <c r="B265" i="115"/>
  <c r="F262" i="115"/>
  <c r="B260" i="115"/>
  <c r="B272" i="115" s="1"/>
  <c r="B277" i="115" s="1"/>
  <c r="F258" i="115"/>
  <c r="B256" i="115"/>
  <c r="B253" i="115"/>
  <c r="B245" i="115"/>
  <c r="L243" i="115"/>
  <c r="K243" i="115"/>
  <c r="J243" i="115"/>
  <c r="I243" i="115"/>
  <c r="H243" i="115"/>
  <c r="G243" i="115"/>
  <c r="F243" i="115"/>
  <c r="E243" i="115"/>
  <c r="L238" i="115"/>
  <c r="K238" i="115"/>
  <c r="J238" i="115"/>
  <c r="I238" i="115"/>
  <c r="H238" i="115"/>
  <c r="G238" i="115"/>
  <c r="F238" i="115"/>
  <c r="E238" i="115"/>
  <c r="L233" i="115"/>
  <c r="K233" i="115"/>
  <c r="J233" i="115"/>
  <c r="I233" i="115"/>
  <c r="H233" i="115"/>
  <c r="G233" i="115"/>
  <c r="F233" i="115"/>
  <c r="E233" i="115"/>
  <c r="L228" i="115"/>
  <c r="K228" i="115"/>
  <c r="J228" i="115"/>
  <c r="I228" i="115"/>
  <c r="H228" i="115"/>
  <c r="G228" i="115"/>
  <c r="F228" i="115"/>
  <c r="E228" i="115"/>
  <c r="L223" i="115"/>
  <c r="K223" i="115"/>
  <c r="J223" i="115"/>
  <c r="I223" i="115"/>
  <c r="H223" i="115"/>
  <c r="G223" i="115"/>
  <c r="F223" i="115"/>
  <c r="E223" i="115"/>
  <c r="L218" i="115"/>
  <c r="K218" i="115"/>
  <c r="J218" i="115"/>
  <c r="I218" i="115"/>
  <c r="H218" i="115"/>
  <c r="G218" i="115"/>
  <c r="F218" i="115"/>
  <c r="E218" i="115"/>
  <c r="L213" i="115"/>
  <c r="K213" i="115"/>
  <c r="J213" i="115"/>
  <c r="I213" i="115"/>
  <c r="H213" i="115"/>
  <c r="G213" i="115"/>
  <c r="F213" i="115"/>
  <c r="E213" i="115"/>
  <c r="L208" i="115"/>
  <c r="K208" i="115"/>
  <c r="J208" i="115"/>
  <c r="I208" i="115"/>
  <c r="H208" i="115"/>
  <c r="G208" i="115"/>
  <c r="F208" i="115"/>
  <c r="E208" i="115"/>
  <c r="B200" i="115"/>
  <c r="B197" i="115"/>
  <c r="B189" i="115"/>
  <c r="L187" i="115"/>
  <c r="K187" i="115"/>
  <c r="J187" i="115"/>
  <c r="I187" i="115"/>
  <c r="H187" i="115"/>
  <c r="G187" i="115"/>
  <c r="F187" i="115"/>
  <c r="E187" i="115"/>
  <c r="B183" i="115"/>
  <c r="B239" i="115" s="1"/>
  <c r="L182" i="115"/>
  <c r="K182" i="115"/>
  <c r="J182" i="115"/>
  <c r="I182" i="115"/>
  <c r="H182" i="115"/>
  <c r="G182" i="115"/>
  <c r="F182" i="115"/>
  <c r="E182" i="115"/>
  <c r="B178" i="115"/>
  <c r="B234" i="115" s="1"/>
  <c r="L177" i="115"/>
  <c r="K177" i="115"/>
  <c r="J177" i="115"/>
  <c r="I177" i="115"/>
  <c r="H177" i="115"/>
  <c r="G177" i="115"/>
  <c r="F177" i="115"/>
  <c r="E177" i="115"/>
  <c r="B173" i="115"/>
  <c r="B229" i="115" s="1"/>
  <c r="L172" i="115"/>
  <c r="K172" i="115"/>
  <c r="J172" i="115"/>
  <c r="I172" i="115"/>
  <c r="H172" i="115"/>
  <c r="G172" i="115"/>
  <c r="F172" i="115"/>
  <c r="E172" i="115"/>
  <c r="B168" i="115"/>
  <c r="B224" i="115" s="1"/>
  <c r="L167" i="115"/>
  <c r="K167" i="115"/>
  <c r="J167" i="115"/>
  <c r="I167" i="115"/>
  <c r="H167" i="115"/>
  <c r="G167" i="115"/>
  <c r="F167" i="115"/>
  <c r="E167" i="115"/>
  <c r="B163" i="115"/>
  <c r="B219" i="115" s="1"/>
  <c r="L162" i="115"/>
  <c r="K162" i="115"/>
  <c r="J162" i="115"/>
  <c r="I162" i="115"/>
  <c r="H162" i="115"/>
  <c r="G162" i="115"/>
  <c r="F162" i="115"/>
  <c r="E162" i="115"/>
  <c r="B158" i="115"/>
  <c r="B214" i="115" s="1"/>
  <c r="L157" i="115"/>
  <c r="K157" i="115"/>
  <c r="J157" i="115"/>
  <c r="I157" i="115"/>
  <c r="H157" i="115"/>
  <c r="G157" i="115"/>
  <c r="F157" i="115"/>
  <c r="E157" i="115"/>
  <c r="B153" i="115"/>
  <c r="B209" i="115" s="1"/>
  <c r="L152" i="115"/>
  <c r="K152" i="115"/>
  <c r="J152" i="115"/>
  <c r="I152" i="115"/>
  <c r="H152" i="115"/>
  <c r="G152" i="115"/>
  <c r="F152" i="115"/>
  <c r="E152" i="115"/>
  <c r="B148" i="115"/>
  <c r="B204" i="115" s="1"/>
  <c r="B145" i="115"/>
  <c r="B142" i="115"/>
  <c r="G137" i="115"/>
  <c r="G192" i="115" s="1"/>
  <c r="G248" i="115" s="1"/>
  <c r="B134" i="115"/>
  <c r="L132" i="115"/>
  <c r="K132" i="115"/>
  <c r="J132" i="115"/>
  <c r="I132" i="115"/>
  <c r="H132" i="115"/>
  <c r="G132" i="115"/>
  <c r="F132" i="115"/>
  <c r="E132" i="115"/>
  <c r="P130" i="115"/>
  <c r="O130" i="115"/>
  <c r="B129" i="115" s="1"/>
  <c r="L128" i="115"/>
  <c r="K128" i="115"/>
  <c r="J128" i="115"/>
  <c r="I128" i="115"/>
  <c r="H128" i="115"/>
  <c r="G128" i="115"/>
  <c r="F128" i="115"/>
  <c r="E128" i="115"/>
  <c r="P126" i="115"/>
  <c r="O126" i="115"/>
  <c r="B125" i="115" s="1"/>
  <c r="L124" i="115"/>
  <c r="K124" i="115"/>
  <c r="J124" i="115"/>
  <c r="I124" i="115"/>
  <c r="H124" i="115"/>
  <c r="G124" i="115"/>
  <c r="F124" i="115"/>
  <c r="E124" i="115"/>
  <c r="P122" i="115"/>
  <c r="O122" i="115"/>
  <c r="B121" i="115" s="1"/>
  <c r="L120" i="115"/>
  <c r="K120" i="115"/>
  <c r="J120" i="115"/>
  <c r="I120" i="115"/>
  <c r="H120" i="115"/>
  <c r="G120" i="115"/>
  <c r="F120" i="115"/>
  <c r="E120" i="115"/>
  <c r="P118" i="115"/>
  <c r="O118" i="115"/>
  <c r="B117" i="115" s="1"/>
  <c r="L116" i="115"/>
  <c r="K116" i="115"/>
  <c r="J116" i="115"/>
  <c r="I116" i="115"/>
  <c r="H116" i="115"/>
  <c r="G116" i="115"/>
  <c r="F116" i="115"/>
  <c r="E116" i="115"/>
  <c r="P114" i="115"/>
  <c r="O114" i="115"/>
  <c r="B113" i="115" s="1"/>
  <c r="L112" i="115"/>
  <c r="L147" i="115" s="1"/>
  <c r="L203" i="115" s="1"/>
  <c r="B109" i="115"/>
  <c r="B106" i="115"/>
  <c r="I102" i="115"/>
  <c r="H102" i="115"/>
  <c r="G102" i="115"/>
  <c r="I101" i="115"/>
  <c r="H101" i="115"/>
  <c r="G101" i="115"/>
  <c r="G103" i="115" s="1"/>
  <c r="B101" i="115"/>
  <c r="I100" i="115"/>
  <c r="H100" i="115"/>
  <c r="G100" i="115"/>
  <c r="D99" i="115"/>
  <c r="P98" i="115"/>
  <c r="O98" i="115"/>
  <c r="B98" i="115" s="1"/>
  <c r="I97" i="115"/>
  <c r="H97" i="115"/>
  <c r="G97" i="115"/>
  <c r="D96" i="115"/>
  <c r="P95" i="115"/>
  <c r="O95" i="115"/>
  <c r="B95" i="115" s="1"/>
  <c r="B94" i="115"/>
  <c r="I93" i="115"/>
  <c r="H93" i="115"/>
  <c r="G93" i="115"/>
  <c r="P91" i="115"/>
  <c r="O91" i="115"/>
  <c r="B91" i="115" s="1"/>
  <c r="I90" i="115"/>
  <c r="H90" i="115"/>
  <c r="G90" i="115"/>
  <c r="D89" i="115"/>
  <c r="D92" i="115" s="1"/>
  <c r="P88" i="115"/>
  <c r="O88" i="115"/>
  <c r="B88" i="115" s="1"/>
  <c r="B87" i="115"/>
  <c r="B86" i="115"/>
  <c r="I85" i="115"/>
  <c r="H85" i="115"/>
  <c r="G85" i="115"/>
  <c r="P83" i="115"/>
  <c r="O83" i="115"/>
  <c r="B83" i="115" s="1"/>
  <c r="I82" i="115"/>
  <c r="H82" i="115"/>
  <c r="G82" i="115"/>
  <c r="D81" i="115"/>
  <c r="D84" i="115" s="1"/>
  <c r="P80" i="115"/>
  <c r="O80" i="115"/>
  <c r="B80" i="115" s="1"/>
  <c r="B79" i="115"/>
  <c r="I78" i="115"/>
  <c r="H78" i="115"/>
  <c r="G78" i="115"/>
  <c r="P76" i="115"/>
  <c r="O76" i="115"/>
  <c r="B76" i="115" s="1"/>
  <c r="I75" i="115"/>
  <c r="H75" i="115"/>
  <c r="G75" i="115"/>
  <c r="D74" i="115"/>
  <c r="D77" i="115" s="1"/>
  <c r="P73" i="115"/>
  <c r="O73" i="115"/>
  <c r="B73" i="115" s="1"/>
  <c r="B72" i="115"/>
  <c r="B71" i="115"/>
  <c r="I70" i="115"/>
  <c r="H70" i="115"/>
  <c r="G70" i="115"/>
  <c r="P68" i="115"/>
  <c r="O68" i="115"/>
  <c r="B68" i="115" s="1"/>
  <c r="I67" i="115"/>
  <c r="H67" i="115"/>
  <c r="G67" i="115"/>
  <c r="D66" i="115"/>
  <c r="D69" i="115" s="1"/>
  <c r="P65" i="115"/>
  <c r="O65" i="115"/>
  <c r="B65" i="115" s="1"/>
  <c r="B64" i="115"/>
  <c r="I63" i="115"/>
  <c r="H63" i="115"/>
  <c r="G63" i="115"/>
  <c r="P61" i="115"/>
  <c r="O61" i="115"/>
  <c r="B61" i="115" s="1"/>
  <c r="I60" i="115"/>
  <c r="H60" i="115"/>
  <c r="G60" i="115"/>
  <c r="D59" i="115"/>
  <c r="B217" i="115" s="1"/>
  <c r="P58" i="115"/>
  <c r="O58" i="115"/>
  <c r="B58" i="115" s="1"/>
  <c r="B57" i="115"/>
  <c r="B56" i="115"/>
  <c r="B55" i="115"/>
  <c r="I54" i="115"/>
  <c r="H54" i="115"/>
  <c r="G54" i="115"/>
  <c r="D54" i="115"/>
  <c r="D53" i="115"/>
  <c r="D52" i="115"/>
  <c r="B52" i="115"/>
  <c r="B51" i="115"/>
  <c r="I50" i="115"/>
  <c r="H50" i="115"/>
  <c r="G50" i="115"/>
  <c r="D50" i="115"/>
  <c r="D49" i="115"/>
  <c r="D48" i="115"/>
  <c r="B48" i="115"/>
  <c r="B47" i="115"/>
  <c r="B46" i="115"/>
  <c r="I45" i="115"/>
  <c r="H45" i="115"/>
  <c r="G45" i="115"/>
  <c r="D45" i="115"/>
  <c r="D44" i="115"/>
  <c r="D43" i="115"/>
  <c r="B43" i="115"/>
  <c r="B42" i="115"/>
  <c r="I41" i="115"/>
  <c r="H41" i="115"/>
  <c r="G41" i="115"/>
  <c r="D41" i="115"/>
  <c r="D40" i="115"/>
  <c r="D39" i="115"/>
  <c r="D67" i="115" s="1"/>
  <c r="D97" i="115" s="1"/>
  <c r="B39" i="115"/>
  <c r="B38" i="115"/>
  <c r="B37" i="115"/>
  <c r="I36" i="115"/>
  <c r="H36" i="115"/>
  <c r="G36" i="115"/>
  <c r="D36" i="115"/>
  <c r="D35" i="115"/>
  <c r="D34" i="115"/>
  <c r="B34" i="115"/>
  <c r="B33" i="115"/>
  <c r="I32" i="115"/>
  <c r="H32" i="115"/>
  <c r="G32" i="115"/>
  <c r="D32" i="115"/>
  <c r="B187" i="115" s="1"/>
  <c r="D31" i="115"/>
  <c r="B186" i="115" s="1"/>
  <c r="D30" i="115"/>
  <c r="C260" i="115" s="1"/>
  <c r="B30" i="115"/>
  <c r="B29" i="115"/>
  <c r="B28" i="115"/>
  <c r="B27" i="115"/>
  <c r="G25" i="115"/>
  <c r="H25" i="115" s="1"/>
  <c r="I25" i="115" s="1"/>
  <c r="B23" i="115"/>
  <c r="B22" i="115"/>
  <c r="B19" i="115"/>
  <c r="B17" i="115"/>
  <c r="B10" i="115"/>
  <c r="H103" i="116" l="1"/>
  <c r="I103" i="116"/>
  <c r="H103" i="115"/>
  <c r="B212" i="115"/>
  <c r="B175" i="116"/>
  <c r="D62" i="115"/>
  <c r="D102" i="115" s="1"/>
  <c r="B237" i="115"/>
  <c r="D73" i="116"/>
  <c r="D76" i="116" s="1"/>
  <c r="B165" i="115"/>
  <c r="B170" i="115"/>
  <c r="B175" i="115"/>
  <c r="B181" i="115"/>
  <c r="G192" i="116"/>
  <c r="G248" i="116" s="1"/>
  <c r="B242" i="116"/>
  <c r="D73" i="115"/>
  <c r="D76" i="115" s="1"/>
  <c r="B160" i="115"/>
  <c r="B166" i="115"/>
  <c r="B171" i="115"/>
  <c r="B176" i="115"/>
  <c r="B182" i="115"/>
  <c r="B162" i="115"/>
  <c r="B167" i="115"/>
  <c r="B172" i="115"/>
  <c r="B177" i="115"/>
  <c r="B181" i="116"/>
  <c r="B207" i="115"/>
  <c r="C250" i="115" s="1"/>
  <c r="K112" i="116"/>
  <c r="B170" i="116"/>
  <c r="B176" i="116"/>
  <c r="B182" i="116"/>
  <c r="B155" i="115"/>
  <c r="C261" i="115"/>
  <c r="C262" i="115"/>
  <c r="I103" i="115"/>
  <c r="B166" i="116"/>
  <c r="B171" i="116"/>
  <c r="B177" i="116"/>
  <c r="B212" i="116"/>
  <c r="B161" i="116"/>
  <c r="B167" i="116"/>
  <c r="C261" i="116"/>
  <c r="D60" i="116"/>
  <c r="D63" i="116" s="1"/>
  <c r="D103" i="116" s="1"/>
  <c r="B155" i="116"/>
  <c r="B162" i="116"/>
  <c r="C262" i="116"/>
  <c r="D58" i="115"/>
  <c r="B221" i="115" s="1"/>
  <c r="K112" i="115"/>
  <c r="J112" i="115" s="1"/>
  <c r="I112" i="115" s="1"/>
  <c r="F137" i="115"/>
  <c r="F192" i="115" s="1"/>
  <c r="F248" i="115" s="1"/>
  <c r="B242" i="115"/>
  <c r="B156" i="116"/>
  <c r="B207" i="116"/>
  <c r="C250" i="116" s="1"/>
  <c r="D272" i="116"/>
  <c r="D273" i="116"/>
  <c r="D62" i="116"/>
  <c r="D102" i="116" s="1"/>
  <c r="B165" i="116"/>
  <c r="B172" i="116"/>
  <c r="B237" i="116"/>
  <c r="D58" i="116"/>
  <c r="B160" i="116"/>
  <c r="B232" i="116"/>
  <c r="B115" i="116"/>
  <c r="B119" i="116"/>
  <c r="B123" i="116"/>
  <c r="B127" i="116"/>
  <c r="B131" i="116"/>
  <c r="B227" i="116"/>
  <c r="D70" i="116"/>
  <c r="D100" i="116" s="1"/>
  <c r="C139" i="116"/>
  <c r="B150" i="116"/>
  <c r="C193" i="116" s="1"/>
  <c r="B157" i="116"/>
  <c r="B185" i="116"/>
  <c r="B222" i="116"/>
  <c r="D97" i="116"/>
  <c r="B151" i="116"/>
  <c r="C194" i="116" s="1"/>
  <c r="B152" i="116"/>
  <c r="B180" i="116"/>
  <c r="D272" i="115"/>
  <c r="D273" i="115"/>
  <c r="B232" i="115"/>
  <c r="B115" i="115"/>
  <c r="B119" i="115"/>
  <c r="B123" i="115"/>
  <c r="B127" i="115"/>
  <c r="B131" i="115"/>
  <c r="B161" i="115"/>
  <c r="D60" i="115"/>
  <c r="D70" i="115"/>
  <c r="D100" i="115" s="1"/>
  <c r="B156" i="115"/>
  <c r="B227" i="115"/>
  <c r="C139" i="115"/>
  <c r="B150" i="115"/>
  <c r="C193" i="115" s="1"/>
  <c r="B157" i="115"/>
  <c r="B185" i="115"/>
  <c r="B222" i="115"/>
  <c r="D82" i="115"/>
  <c r="D85" i="115" s="1"/>
  <c r="B151" i="115"/>
  <c r="C194" i="115" s="1"/>
  <c r="B152" i="115"/>
  <c r="B180" i="115"/>
  <c r="B243" i="116" l="1"/>
  <c r="D65" i="115"/>
  <c r="D68" i="115" s="1"/>
  <c r="B208" i="116"/>
  <c r="B228" i="116"/>
  <c r="B238" i="116"/>
  <c r="B233" i="116"/>
  <c r="D80" i="116"/>
  <c r="D83" i="116" s="1"/>
  <c r="D80" i="115"/>
  <c r="D83" i="115" s="1"/>
  <c r="B216" i="115"/>
  <c r="B236" i="115"/>
  <c r="B130" i="115"/>
  <c r="B126" i="115"/>
  <c r="B122" i="115"/>
  <c r="B241" i="115"/>
  <c r="D61" i="115"/>
  <c r="D101" i="115" s="1"/>
  <c r="D88" i="115"/>
  <c r="B206" i="115"/>
  <c r="C249" i="115" s="1"/>
  <c r="B114" i="115"/>
  <c r="B211" i="115"/>
  <c r="B118" i="115"/>
  <c r="B231" i="115"/>
  <c r="K147" i="116"/>
  <c r="K203" i="116" s="1"/>
  <c r="J112" i="116"/>
  <c r="B226" i="115"/>
  <c r="K147" i="115"/>
  <c r="K203" i="115" s="1"/>
  <c r="C138" i="115"/>
  <c r="J147" i="115"/>
  <c r="J203" i="115" s="1"/>
  <c r="B223" i="116"/>
  <c r="B116" i="116"/>
  <c r="B120" i="116"/>
  <c r="B213" i="116"/>
  <c r="B124" i="116"/>
  <c r="D90" i="116"/>
  <c r="D93" i="116" s="1"/>
  <c r="D75" i="116"/>
  <c r="D78" i="116" s="1"/>
  <c r="B128" i="116"/>
  <c r="B132" i="116"/>
  <c r="B218" i="116"/>
  <c r="B216" i="116"/>
  <c r="B221" i="116"/>
  <c r="B241" i="116"/>
  <c r="D65" i="116"/>
  <c r="D68" i="116" s="1"/>
  <c r="B226" i="116"/>
  <c r="C138" i="116"/>
  <c r="B206" i="116"/>
  <c r="C249" i="116" s="1"/>
  <c r="B211" i="116"/>
  <c r="B231" i="116"/>
  <c r="D88" i="116"/>
  <c r="B130" i="116"/>
  <c r="B126" i="116"/>
  <c r="B122" i="116"/>
  <c r="B118" i="116"/>
  <c r="B114" i="116"/>
  <c r="B236" i="116"/>
  <c r="D61" i="116"/>
  <c r="D101" i="116" s="1"/>
  <c r="D278" i="116"/>
  <c r="D277" i="116"/>
  <c r="B120" i="115"/>
  <c r="B223" i="115"/>
  <c r="B132" i="115"/>
  <c r="B124" i="115"/>
  <c r="B238" i="115"/>
  <c r="D63" i="115"/>
  <c r="D103" i="115" s="1"/>
  <c r="D90" i="115"/>
  <c r="D93" i="115" s="1"/>
  <c r="B228" i="115"/>
  <c r="B128" i="115"/>
  <c r="B116" i="115"/>
  <c r="D75" i="115"/>
  <c r="D78" i="115" s="1"/>
  <c r="B243" i="115"/>
  <c r="B208" i="115"/>
  <c r="B213" i="115"/>
  <c r="B218" i="115"/>
  <c r="B233" i="115"/>
  <c r="D278" i="115"/>
  <c r="D277" i="115"/>
  <c r="H112" i="115"/>
  <c r="I147" i="115"/>
  <c r="I203" i="115" s="1"/>
  <c r="D95" i="115" l="1"/>
  <c r="D91" i="115"/>
  <c r="D98" i="115" s="1"/>
  <c r="J147" i="116"/>
  <c r="J203" i="116" s="1"/>
  <c r="I112" i="116"/>
  <c r="D91" i="116"/>
  <c r="D98" i="116" s="1"/>
  <c r="D95" i="116"/>
  <c r="G112" i="115"/>
  <c r="H147" i="115"/>
  <c r="H203" i="115" s="1"/>
  <c r="B192" i="86"/>
  <c r="B182" i="86"/>
  <c r="B181" i="86"/>
  <c r="I147" i="86"/>
  <c r="H147" i="86"/>
  <c r="G147" i="86"/>
  <c r="H143" i="86"/>
  <c r="I143" i="86"/>
  <c r="G143" i="86"/>
  <c r="H137" i="86"/>
  <c r="I137" i="86"/>
  <c r="G137" i="86"/>
  <c r="H133" i="86"/>
  <c r="I133" i="86"/>
  <c r="G133" i="86"/>
  <c r="H127" i="86"/>
  <c r="I127" i="86"/>
  <c r="G127" i="86"/>
  <c r="H123" i="86"/>
  <c r="I123" i="86"/>
  <c r="G123" i="86"/>
  <c r="E146" i="86"/>
  <c r="E145" i="86"/>
  <c r="E144" i="86"/>
  <c r="E143" i="86"/>
  <c r="E142" i="86"/>
  <c r="E141" i="86"/>
  <c r="E140" i="86"/>
  <c r="E139" i="86"/>
  <c r="E137" i="86"/>
  <c r="E136" i="86"/>
  <c r="E135" i="86"/>
  <c r="E134" i="86"/>
  <c r="E133" i="86"/>
  <c r="E132" i="86"/>
  <c r="E131" i="86"/>
  <c r="E130" i="86"/>
  <c r="E129" i="86"/>
  <c r="E127" i="86"/>
  <c r="E126" i="86"/>
  <c r="E125" i="86"/>
  <c r="E124" i="86"/>
  <c r="E119" i="86"/>
  <c r="E123" i="86"/>
  <c r="E122" i="86"/>
  <c r="E121" i="86"/>
  <c r="H112" i="116" l="1"/>
  <c r="I147" i="116"/>
  <c r="I203" i="116" s="1"/>
  <c r="F112" i="115"/>
  <c r="G147" i="115"/>
  <c r="G203" i="115" s="1"/>
  <c r="E120" i="86"/>
  <c r="E147" i="86"/>
  <c r="B115" i="86"/>
  <c r="G117" i="86"/>
  <c r="B105" i="86"/>
  <c r="B106" i="86"/>
  <c r="B107" i="86"/>
  <c r="B108" i="86"/>
  <c r="B109" i="86"/>
  <c r="B112" i="86"/>
  <c r="F103" i="90"/>
  <c r="AG11" i="123" s="1"/>
  <c r="G103" i="90"/>
  <c r="AH11" i="123" s="1"/>
  <c r="E103" i="90"/>
  <c r="AF11" i="123" s="1"/>
  <c r="F102" i="90"/>
  <c r="AG10" i="123" s="1"/>
  <c r="G102" i="90"/>
  <c r="AH10" i="123" s="1"/>
  <c r="E102" i="90"/>
  <c r="AF10" i="123" s="1"/>
  <c r="F100" i="90"/>
  <c r="L11" i="123" s="1"/>
  <c r="G100" i="90"/>
  <c r="M11" i="123" s="1"/>
  <c r="E100" i="90"/>
  <c r="K11" i="123" s="1"/>
  <c r="F99" i="90"/>
  <c r="L10" i="123" s="1"/>
  <c r="G99" i="90"/>
  <c r="M10" i="123" s="1"/>
  <c r="E99" i="90"/>
  <c r="K10" i="123" s="1"/>
  <c r="E101" i="90"/>
  <c r="E98" i="90"/>
  <c r="E97" i="90"/>
  <c r="F96" i="90"/>
  <c r="AG11" i="122" s="1"/>
  <c r="G96" i="90"/>
  <c r="AH11" i="122" s="1"/>
  <c r="E96" i="90"/>
  <c r="AF11" i="122" s="1"/>
  <c r="F95" i="90"/>
  <c r="AG10" i="122" s="1"/>
  <c r="G95" i="90"/>
  <c r="AH10" i="122" s="1"/>
  <c r="E95" i="90"/>
  <c r="AF10" i="122" s="1"/>
  <c r="E94" i="90"/>
  <c r="F93" i="90"/>
  <c r="L11" i="122" s="1"/>
  <c r="G93" i="90"/>
  <c r="M11" i="122" s="1"/>
  <c r="E93" i="90"/>
  <c r="K11" i="122" s="1"/>
  <c r="F92" i="90"/>
  <c r="L10" i="122" s="1"/>
  <c r="G92" i="90"/>
  <c r="M10" i="122" s="1"/>
  <c r="E92" i="90"/>
  <c r="K10" i="122" s="1"/>
  <c r="E91" i="90"/>
  <c r="E90" i="90"/>
  <c r="F89" i="90"/>
  <c r="G89" i="90"/>
  <c r="E89" i="90"/>
  <c r="F88" i="90"/>
  <c r="G88" i="90"/>
  <c r="E88" i="90"/>
  <c r="E87" i="90"/>
  <c r="F86" i="90"/>
  <c r="G86" i="90"/>
  <c r="E86" i="90"/>
  <c r="F85" i="90"/>
  <c r="G85" i="90"/>
  <c r="E85" i="90"/>
  <c r="E84" i="90"/>
  <c r="E83" i="90"/>
  <c r="F78" i="90"/>
  <c r="G78" i="90"/>
  <c r="E78" i="90"/>
  <c r="F77" i="90"/>
  <c r="G77" i="90"/>
  <c r="E77" i="90"/>
  <c r="F75" i="90"/>
  <c r="AG9" i="122" s="1"/>
  <c r="G75" i="90"/>
  <c r="AH9" i="122" s="1"/>
  <c r="E75" i="90"/>
  <c r="AF9" i="122" s="1"/>
  <c r="F74" i="90"/>
  <c r="L9" i="122" s="1"/>
  <c r="G74" i="90"/>
  <c r="M9" i="122" s="1"/>
  <c r="E74" i="90"/>
  <c r="K9" i="122" s="1"/>
  <c r="F72" i="90"/>
  <c r="G72" i="90"/>
  <c r="E72" i="90"/>
  <c r="F71" i="90"/>
  <c r="G71" i="90"/>
  <c r="E71" i="90"/>
  <c r="D78" i="90"/>
  <c r="D77" i="90"/>
  <c r="E76" i="90"/>
  <c r="D75" i="90"/>
  <c r="D74" i="90"/>
  <c r="E73" i="90"/>
  <c r="D72" i="90"/>
  <c r="D71" i="90"/>
  <c r="E70" i="90"/>
  <c r="F55" i="90"/>
  <c r="G55" i="90"/>
  <c r="E55" i="90"/>
  <c r="F54" i="90"/>
  <c r="G54" i="90"/>
  <c r="E54" i="90"/>
  <c r="F52" i="90"/>
  <c r="AG7" i="122" s="1"/>
  <c r="G52" i="90"/>
  <c r="AH7" i="122" s="1"/>
  <c r="E52" i="90"/>
  <c r="AF7" i="122" s="1"/>
  <c r="F51" i="90"/>
  <c r="L7" i="122" s="1"/>
  <c r="G51" i="90"/>
  <c r="M7" i="122" s="1"/>
  <c r="E51" i="90"/>
  <c r="K7" i="122" s="1"/>
  <c r="F49" i="90"/>
  <c r="G49" i="90"/>
  <c r="E49" i="90"/>
  <c r="F48" i="90"/>
  <c r="G48" i="90"/>
  <c r="E48" i="90"/>
  <c r="D55" i="90"/>
  <c r="D54" i="90"/>
  <c r="E53" i="90"/>
  <c r="D52" i="90"/>
  <c r="D51" i="90"/>
  <c r="E50" i="90"/>
  <c r="D49" i="90"/>
  <c r="D48" i="90"/>
  <c r="E47" i="90"/>
  <c r="F44" i="90"/>
  <c r="AG6" i="123" s="1"/>
  <c r="G44" i="90"/>
  <c r="AH6" i="123" s="1"/>
  <c r="E44" i="90"/>
  <c r="AF6" i="123" s="1"/>
  <c r="F43" i="90"/>
  <c r="L6" i="123" s="1"/>
  <c r="G43" i="90"/>
  <c r="M6" i="123" s="1"/>
  <c r="E43" i="90"/>
  <c r="K6" i="123" s="1"/>
  <c r="F41" i="90"/>
  <c r="AG6" i="122" s="1"/>
  <c r="G41" i="90"/>
  <c r="AH6" i="122" s="1"/>
  <c r="E41" i="90"/>
  <c r="AF6" i="122" s="1"/>
  <c r="F40" i="90"/>
  <c r="L6" i="122" s="1"/>
  <c r="G40" i="90"/>
  <c r="M6" i="122" s="1"/>
  <c r="E40" i="90"/>
  <c r="K6" i="122" s="1"/>
  <c r="F38" i="90"/>
  <c r="G38" i="90"/>
  <c r="E38" i="90"/>
  <c r="F37" i="90"/>
  <c r="G37" i="90"/>
  <c r="E37" i="90"/>
  <c r="D44" i="90"/>
  <c r="D43" i="90"/>
  <c r="E42" i="90"/>
  <c r="D41" i="90"/>
  <c r="D40" i="90"/>
  <c r="E39" i="90"/>
  <c r="D38" i="90"/>
  <c r="D37" i="90"/>
  <c r="E36" i="90"/>
  <c r="AG9" i="118" l="1"/>
  <c r="K7" i="118"/>
  <c r="M7" i="118"/>
  <c r="L7" i="118"/>
  <c r="K9" i="118"/>
  <c r="AF7" i="118"/>
  <c r="AH7" i="118"/>
  <c r="M9" i="118"/>
  <c r="AG7" i="118"/>
  <c r="L9" i="118"/>
  <c r="AF9" i="118"/>
  <c r="AH9" i="118"/>
  <c r="AF11" i="118"/>
  <c r="AH11" i="118"/>
  <c r="AG11" i="118"/>
  <c r="AF6" i="118"/>
  <c r="AH6" i="118"/>
  <c r="L10" i="118"/>
  <c r="AG10" i="118"/>
  <c r="M6" i="118"/>
  <c r="M10" i="118"/>
  <c r="AG6" i="118"/>
  <c r="K11" i="118"/>
  <c r="M11" i="118"/>
  <c r="K6" i="118"/>
  <c r="L11" i="118"/>
  <c r="L6" i="118"/>
  <c r="K10" i="118"/>
  <c r="AF10" i="118"/>
  <c r="AH10" i="118"/>
  <c r="G112" i="116"/>
  <c r="H147" i="116"/>
  <c r="H203" i="116" s="1"/>
  <c r="F147" i="115"/>
  <c r="F203" i="115" s="1"/>
  <c r="E112" i="115"/>
  <c r="E147" i="115" s="1"/>
  <c r="E203" i="115" s="1"/>
  <c r="E79" i="90"/>
  <c r="B23" i="114"/>
  <c r="D79" i="90" s="1"/>
  <c r="B282" i="114"/>
  <c r="B273" i="114"/>
  <c r="B278" i="114" s="1"/>
  <c r="B268" i="114"/>
  <c r="B265" i="114"/>
  <c r="F262" i="114"/>
  <c r="B260" i="114"/>
  <c r="B272" i="114" s="1"/>
  <c r="B277" i="114" s="1"/>
  <c r="F258" i="114"/>
  <c r="B256" i="114"/>
  <c r="B253" i="114"/>
  <c r="B245" i="114"/>
  <c r="L243" i="114"/>
  <c r="K243" i="114"/>
  <c r="J243" i="114"/>
  <c r="I243" i="114"/>
  <c r="H243" i="114"/>
  <c r="G243" i="114"/>
  <c r="F243" i="114"/>
  <c r="E243" i="114"/>
  <c r="L238" i="114"/>
  <c r="K238" i="114"/>
  <c r="J238" i="114"/>
  <c r="I238" i="114"/>
  <c r="H238" i="114"/>
  <c r="G238" i="114"/>
  <c r="F238" i="114"/>
  <c r="E238" i="114"/>
  <c r="L233" i="114"/>
  <c r="K233" i="114"/>
  <c r="J233" i="114"/>
  <c r="I233" i="114"/>
  <c r="H233" i="114"/>
  <c r="G233" i="114"/>
  <c r="F233" i="114"/>
  <c r="E233" i="114"/>
  <c r="L228" i="114"/>
  <c r="K228" i="114"/>
  <c r="J228" i="114"/>
  <c r="I228" i="114"/>
  <c r="H228" i="114"/>
  <c r="G228" i="114"/>
  <c r="F228" i="114"/>
  <c r="E228" i="114"/>
  <c r="L223" i="114"/>
  <c r="K223" i="114"/>
  <c r="J223" i="114"/>
  <c r="I223" i="114"/>
  <c r="H223" i="114"/>
  <c r="G223" i="114"/>
  <c r="F223" i="114"/>
  <c r="E223" i="114"/>
  <c r="L218" i="114"/>
  <c r="K218" i="114"/>
  <c r="J218" i="114"/>
  <c r="I218" i="114"/>
  <c r="H218" i="114"/>
  <c r="G218" i="114"/>
  <c r="F218" i="114"/>
  <c r="E218" i="114"/>
  <c r="L213" i="114"/>
  <c r="K213" i="114"/>
  <c r="J213" i="114"/>
  <c r="I213" i="114"/>
  <c r="H213" i="114"/>
  <c r="G213" i="114"/>
  <c r="F213" i="114"/>
  <c r="E213" i="114"/>
  <c r="L208" i="114"/>
  <c r="K208" i="114"/>
  <c r="J208" i="114"/>
  <c r="I208" i="114"/>
  <c r="H208" i="114"/>
  <c r="G208" i="114"/>
  <c r="F208" i="114"/>
  <c r="E208" i="114"/>
  <c r="B200" i="114"/>
  <c r="B197" i="114"/>
  <c r="B189" i="114"/>
  <c r="L187" i="114"/>
  <c r="K187" i="114"/>
  <c r="J187" i="114"/>
  <c r="I187" i="114"/>
  <c r="H187" i="114"/>
  <c r="G187" i="114"/>
  <c r="F187" i="114"/>
  <c r="E187" i="114"/>
  <c r="B183" i="114"/>
  <c r="B239" i="114" s="1"/>
  <c r="L182" i="114"/>
  <c r="K182" i="114"/>
  <c r="J182" i="114"/>
  <c r="I182" i="114"/>
  <c r="H182" i="114"/>
  <c r="G182" i="114"/>
  <c r="F182" i="114"/>
  <c r="E182" i="114"/>
  <c r="B178" i="114"/>
  <c r="B234" i="114" s="1"/>
  <c r="L177" i="114"/>
  <c r="K177" i="114"/>
  <c r="J177" i="114"/>
  <c r="I177" i="114"/>
  <c r="H177" i="114"/>
  <c r="G177" i="114"/>
  <c r="F177" i="114"/>
  <c r="E177" i="114"/>
  <c r="B173" i="114"/>
  <c r="B229" i="114" s="1"/>
  <c r="L172" i="114"/>
  <c r="K172" i="114"/>
  <c r="J172" i="114"/>
  <c r="I172" i="114"/>
  <c r="H172" i="114"/>
  <c r="G172" i="114"/>
  <c r="F172" i="114"/>
  <c r="E172" i="114"/>
  <c r="B168" i="114"/>
  <c r="B224" i="114" s="1"/>
  <c r="L167" i="114"/>
  <c r="K167" i="114"/>
  <c r="J167" i="114"/>
  <c r="I167" i="114"/>
  <c r="H167" i="114"/>
  <c r="G167" i="114"/>
  <c r="F167" i="114"/>
  <c r="E167" i="114"/>
  <c r="B163" i="114"/>
  <c r="B219" i="114" s="1"/>
  <c r="L162" i="114"/>
  <c r="K162" i="114"/>
  <c r="J162" i="114"/>
  <c r="I162" i="114"/>
  <c r="H162" i="114"/>
  <c r="G162" i="114"/>
  <c r="F162" i="114"/>
  <c r="E162" i="114"/>
  <c r="B158" i="114"/>
  <c r="B214" i="114" s="1"/>
  <c r="L157" i="114"/>
  <c r="K157" i="114"/>
  <c r="J157" i="114"/>
  <c r="I157" i="114"/>
  <c r="H157" i="114"/>
  <c r="G157" i="114"/>
  <c r="F157" i="114"/>
  <c r="E157" i="114"/>
  <c r="B153" i="114"/>
  <c r="B209" i="114" s="1"/>
  <c r="L152" i="114"/>
  <c r="K152" i="114"/>
  <c r="J152" i="114"/>
  <c r="I152" i="114"/>
  <c r="H152" i="114"/>
  <c r="G152" i="114"/>
  <c r="F152" i="114"/>
  <c r="E152" i="114"/>
  <c r="B148" i="114"/>
  <c r="B204" i="114" s="1"/>
  <c r="B145" i="114"/>
  <c r="B142" i="114"/>
  <c r="G137" i="114"/>
  <c r="G192" i="114" s="1"/>
  <c r="G248" i="114" s="1"/>
  <c r="B134" i="114"/>
  <c r="L132" i="114"/>
  <c r="K132" i="114"/>
  <c r="J132" i="114"/>
  <c r="I132" i="114"/>
  <c r="H132" i="114"/>
  <c r="G132" i="114"/>
  <c r="F132" i="114"/>
  <c r="E132" i="114"/>
  <c r="P130" i="114"/>
  <c r="O130" i="114"/>
  <c r="B129" i="114" s="1"/>
  <c r="L128" i="114"/>
  <c r="K128" i="114"/>
  <c r="J128" i="114"/>
  <c r="I128" i="114"/>
  <c r="H128" i="114"/>
  <c r="G128" i="114"/>
  <c r="F128" i="114"/>
  <c r="E128" i="114"/>
  <c r="P126" i="114"/>
  <c r="O126" i="114"/>
  <c r="B125" i="114" s="1"/>
  <c r="L124" i="114"/>
  <c r="K124" i="114"/>
  <c r="J124" i="114"/>
  <c r="I124" i="114"/>
  <c r="H124" i="114"/>
  <c r="G124" i="114"/>
  <c r="F124" i="114"/>
  <c r="E124" i="114"/>
  <c r="P122" i="114"/>
  <c r="O122" i="114"/>
  <c r="B121" i="114" s="1"/>
  <c r="L120" i="114"/>
  <c r="K120" i="114"/>
  <c r="J120" i="114"/>
  <c r="I120" i="114"/>
  <c r="H120" i="114"/>
  <c r="G120" i="114"/>
  <c r="F120" i="114"/>
  <c r="E120" i="114"/>
  <c r="P118" i="114"/>
  <c r="O118" i="114"/>
  <c r="B117" i="114" s="1"/>
  <c r="L116" i="114"/>
  <c r="K116" i="114"/>
  <c r="J116" i="114"/>
  <c r="I116" i="114"/>
  <c r="H116" i="114"/>
  <c r="G116" i="114"/>
  <c r="F116" i="114"/>
  <c r="E116" i="114"/>
  <c r="P114" i="114"/>
  <c r="O114" i="114"/>
  <c r="B113" i="114" s="1"/>
  <c r="L112" i="114"/>
  <c r="L147" i="114" s="1"/>
  <c r="L203" i="114" s="1"/>
  <c r="B109" i="114"/>
  <c r="B106" i="114"/>
  <c r="I102" i="114"/>
  <c r="H102" i="114"/>
  <c r="G102" i="114"/>
  <c r="I101" i="114"/>
  <c r="H101" i="114"/>
  <c r="G101" i="114"/>
  <c r="G103" i="114" s="1"/>
  <c r="B101" i="114"/>
  <c r="I100" i="114"/>
  <c r="H100" i="114"/>
  <c r="G100" i="114"/>
  <c r="D99" i="114"/>
  <c r="P98" i="114"/>
  <c r="O98" i="114"/>
  <c r="B98" i="114" s="1"/>
  <c r="I97" i="114"/>
  <c r="H97" i="114"/>
  <c r="G97" i="114"/>
  <c r="D96" i="114"/>
  <c r="P95" i="114"/>
  <c r="O95" i="114"/>
  <c r="B95" i="114" s="1"/>
  <c r="B94" i="114"/>
  <c r="I93" i="114"/>
  <c r="H93" i="114"/>
  <c r="G93" i="114"/>
  <c r="P91" i="114"/>
  <c r="O91" i="114"/>
  <c r="B91" i="114" s="1"/>
  <c r="I90" i="114"/>
  <c r="H90" i="114"/>
  <c r="G90" i="114"/>
  <c r="D89" i="114"/>
  <c r="D92" i="114" s="1"/>
  <c r="P88" i="114"/>
  <c r="O88" i="114"/>
  <c r="B88" i="114"/>
  <c r="B87" i="114"/>
  <c r="B86" i="114"/>
  <c r="I85" i="114"/>
  <c r="H85" i="114"/>
  <c r="G85" i="114"/>
  <c r="P83" i="114"/>
  <c r="O83" i="114"/>
  <c r="B83" i="114" s="1"/>
  <c r="I82" i="114"/>
  <c r="H82" i="114"/>
  <c r="G82" i="114"/>
  <c r="D81" i="114"/>
  <c r="D84" i="114" s="1"/>
  <c r="P80" i="114"/>
  <c r="O80" i="114"/>
  <c r="B80" i="114" s="1"/>
  <c r="B79" i="114"/>
  <c r="I78" i="114"/>
  <c r="H78" i="114"/>
  <c r="G78" i="114"/>
  <c r="P76" i="114"/>
  <c r="O76" i="114"/>
  <c r="B76" i="114" s="1"/>
  <c r="I75" i="114"/>
  <c r="H75" i="114"/>
  <c r="G75" i="114"/>
  <c r="D74" i="114"/>
  <c r="D77" i="114" s="1"/>
  <c r="P73" i="114"/>
  <c r="O73" i="114"/>
  <c r="B73" i="114" s="1"/>
  <c r="B72" i="114"/>
  <c r="B71" i="114"/>
  <c r="I70" i="114"/>
  <c r="H70" i="114"/>
  <c r="G70" i="114"/>
  <c r="P68" i="114"/>
  <c r="O68" i="114"/>
  <c r="B68" i="114" s="1"/>
  <c r="I67" i="114"/>
  <c r="H67" i="114"/>
  <c r="G67" i="114"/>
  <c r="D66" i="114"/>
  <c r="D69" i="114" s="1"/>
  <c r="P65" i="114"/>
  <c r="O65" i="114"/>
  <c r="B65" i="114" s="1"/>
  <c r="B64" i="114"/>
  <c r="I63" i="114"/>
  <c r="H63" i="114"/>
  <c r="G63" i="114"/>
  <c r="P61" i="114"/>
  <c r="O61" i="114"/>
  <c r="B61" i="114" s="1"/>
  <c r="I60" i="114"/>
  <c r="H60" i="114"/>
  <c r="G60" i="114"/>
  <c r="D59" i="114"/>
  <c r="B131" i="114" s="1"/>
  <c r="P58" i="114"/>
  <c r="O58" i="114"/>
  <c r="B58" i="114" s="1"/>
  <c r="B57" i="114"/>
  <c r="B56" i="114"/>
  <c r="B55" i="114"/>
  <c r="I54" i="114"/>
  <c r="H54" i="114"/>
  <c r="G54" i="114"/>
  <c r="D54" i="114"/>
  <c r="D53" i="114"/>
  <c r="D52" i="114"/>
  <c r="B52" i="114"/>
  <c r="B51" i="114"/>
  <c r="I50" i="114"/>
  <c r="H50" i="114"/>
  <c r="G50" i="114"/>
  <c r="D50" i="114"/>
  <c r="D49" i="114"/>
  <c r="D48" i="114"/>
  <c r="B48" i="114"/>
  <c r="B47" i="114"/>
  <c r="B46" i="114"/>
  <c r="I45" i="114"/>
  <c r="H45" i="114"/>
  <c r="G45" i="114"/>
  <c r="D45" i="114"/>
  <c r="D44" i="114"/>
  <c r="D43" i="114"/>
  <c r="B43" i="114"/>
  <c r="B42" i="114"/>
  <c r="I41" i="114"/>
  <c r="H41" i="114"/>
  <c r="G41" i="114"/>
  <c r="D41" i="114"/>
  <c r="D40" i="114"/>
  <c r="D39" i="114"/>
  <c r="D67" i="114" s="1"/>
  <c r="D97" i="114" s="1"/>
  <c r="B39" i="114"/>
  <c r="B38" i="114"/>
  <c r="B37" i="114"/>
  <c r="I36" i="114"/>
  <c r="H36" i="114"/>
  <c r="G36" i="114"/>
  <c r="D36" i="114"/>
  <c r="D35" i="114"/>
  <c r="D34" i="114"/>
  <c r="B34" i="114"/>
  <c r="B33" i="114"/>
  <c r="I32" i="114"/>
  <c r="H32" i="114"/>
  <c r="G32" i="114"/>
  <c r="D32" i="114"/>
  <c r="B162" i="114" s="1"/>
  <c r="D31" i="114"/>
  <c r="B161" i="114" s="1"/>
  <c r="D30" i="114"/>
  <c r="B160" i="114" s="1"/>
  <c r="B30" i="114"/>
  <c r="B29" i="114"/>
  <c r="B28" i="114"/>
  <c r="B27" i="114"/>
  <c r="G25" i="114"/>
  <c r="H25" i="114" s="1"/>
  <c r="I25" i="114" s="1"/>
  <c r="B22" i="114"/>
  <c r="B19" i="114"/>
  <c r="B17" i="114"/>
  <c r="B10" i="114"/>
  <c r="AB9" i="122" l="1"/>
  <c r="G9" i="123"/>
  <c r="G9" i="122"/>
  <c r="AB9" i="123"/>
  <c r="F137" i="114"/>
  <c r="F192" i="114" s="1"/>
  <c r="F248" i="114" s="1"/>
  <c r="H103" i="114"/>
  <c r="AB9" i="118"/>
  <c r="G9" i="118"/>
  <c r="F112" i="116"/>
  <c r="G147" i="116"/>
  <c r="G203" i="116" s="1"/>
  <c r="B232" i="114"/>
  <c r="B187" i="114"/>
  <c r="D60" i="114"/>
  <c r="B124" i="114" s="1"/>
  <c r="B217" i="114"/>
  <c r="C262" i="114"/>
  <c r="K112" i="114"/>
  <c r="C139" i="114"/>
  <c r="B212" i="114"/>
  <c r="B242" i="114"/>
  <c r="B186" i="114"/>
  <c r="B227" i="114"/>
  <c r="C261" i="114"/>
  <c r="B151" i="114"/>
  <c r="C194" i="114" s="1"/>
  <c r="B181" i="114"/>
  <c r="B152" i="114"/>
  <c r="B182" i="114"/>
  <c r="B222" i="114"/>
  <c r="B237" i="114"/>
  <c r="B175" i="114"/>
  <c r="B185" i="114"/>
  <c r="B180" i="114"/>
  <c r="B176" i="114"/>
  <c r="B155" i="114"/>
  <c r="B156" i="114"/>
  <c r="B207" i="114"/>
  <c r="C250" i="114" s="1"/>
  <c r="D58" i="114"/>
  <c r="B118" i="114" s="1"/>
  <c r="D70" i="114"/>
  <c r="D100" i="114" s="1"/>
  <c r="B150" i="114"/>
  <c r="C193" i="114" s="1"/>
  <c r="B157" i="114"/>
  <c r="C260" i="114"/>
  <c r="D82" i="114"/>
  <c r="D85" i="114" s="1"/>
  <c r="B170" i="114"/>
  <c r="B177" i="114"/>
  <c r="D62" i="114"/>
  <c r="D102" i="114" s="1"/>
  <c r="B171" i="114"/>
  <c r="I103" i="114"/>
  <c r="B165" i="114"/>
  <c r="B172" i="114"/>
  <c r="D73" i="114"/>
  <c r="B166" i="114"/>
  <c r="B167" i="114"/>
  <c r="B115" i="114"/>
  <c r="B119" i="114"/>
  <c r="B123" i="114"/>
  <c r="B127" i="114"/>
  <c r="M27" i="122" l="1"/>
  <c r="M28" i="122"/>
  <c r="M26" i="122"/>
  <c r="M27" i="118"/>
  <c r="M26" i="118"/>
  <c r="M28" i="118"/>
  <c r="M28" i="123"/>
  <c r="M27" i="123"/>
  <c r="M26" i="123"/>
  <c r="AK27" i="118"/>
  <c r="AK28" i="118"/>
  <c r="AK26" i="118"/>
  <c r="AK27" i="123"/>
  <c r="AK28" i="123"/>
  <c r="AK26" i="123"/>
  <c r="AK27" i="122"/>
  <c r="AK26" i="122"/>
  <c r="AK28" i="122"/>
  <c r="B228" i="114"/>
  <c r="B213" i="114"/>
  <c r="B238" i="114"/>
  <c r="D90" i="114"/>
  <c r="D93" i="114" s="1"/>
  <c r="F147" i="116"/>
  <c r="F203" i="116" s="1"/>
  <c r="E112" i="116"/>
  <c r="E147" i="116" s="1"/>
  <c r="E203" i="116" s="1"/>
  <c r="B128" i="114"/>
  <c r="B120" i="114"/>
  <c r="D63" i="114"/>
  <c r="D103" i="114" s="1"/>
  <c r="B243" i="114"/>
  <c r="B233" i="114"/>
  <c r="B218" i="114"/>
  <c r="B116" i="114"/>
  <c r="D75" i="114"/>
  <c r="D78" i="114" s="1"/>
  <c r="B208" i="114"/>
  <c r="B132" i="114"/>
  <c r="B223" i="114"/>
  <c r="K147" i="114"/>
  <c r="K203" i="114" s="1"/>
  <c r="J112" i="114"/>
  <c r="B231" i="114"/>
  <c r="B236" i="114"/>
  <c r="B130" i="114"/>
  <c r="B241" i="114"/>
  <c r="C138" i="114"/>
  <c r="B122" i="114"/>
  <c r="D273" i="114"/>
  <c r="D272" i="114"/>
  <c r="B226" i="114"/>
  <c r="D65" i="114"/>
  <c r="D68" i="114" s="1"/>
  <c r="B221" i="114"/>
  <c r="B211" i="114"/>
  <c r="D61" i="114"/>
  <c r="D101" i="114" s="1"/>
  <c r="B216" i="114"/>
  <c r="B126" i="114"/>
  <c r="B114" i="114"/>
  <c r="B206" i="114"/>
  <c r="C249" i="114" s="1"/>
  <c r="D88" i="114"/>
  <c r="D95" i="114" s="1"/>
  <c r="D76" i="114"/>
  <c r="D80" i="114"/>
  <c r="D83" i="114" s="1"/>
  <c r="J147" i="114" l="1"/>
  <c r="J203" i="114" s="1"/>
  <c r="I112" i="114"/>
  <c r="D91" i="114"/>
  <c r="D98" i="114" s="1"/>
  <c r="D278" i="114"/>
  <c r="D277" i="114"/>
  <c r="I147" i="114" l="1"/>
  <c r="I203" i="114" s="1"/>
  <c r="H112" i="114"/>
  <c r="G23" i="113"/>
  <c r="B282" i="113"/>
  <c r="B273" i="113"/>
  <c r="B278" i="113" s="1"/>
  <c r="B268" i="113"/>
  <c r="B265" i="113"/>
  <c r="F262" i="113"/>
  <c r="B260" i="113"/>
  <c r="B272" i="113" s="1"/>
  <c r="B277" i="113" s="1"/>
  <c r="F258" i="113"/>
  <c r="B256" i="113"/>
  <c r="B253" i="113"/>
  <c r="B245" i="113"/>
  <c r="L243" i="113"/>
  <c r="K243" i="113"/>
  <c r="J243" i="113"/>
  <c r="I243" i="113"/>
  <c r="H243" i="113"/>
  <c r="G243" i="113"/>
  <c r="F243" i="113"/>
  <c r="E243" i="113"/>
  <c r="L238" i="113"/>
  <c r="K238" i="113"/>
  <c r="J238" i="113"/>
  <c r="I238" i="113"/>
  <c r="H238" i="113"/>
  <c r="G238" i="113"/>
  <c r="F238" i="113"/>
  <c r="E238" i="113"/>
  <c r="L233" i="113"/>
  <c r="K233" i="113"/>
  <c r="J233" i="113"/>
  <c r="I233" i="113"/>
  <c r="H233" i="113"/>
  <c r="G233" i="113"/>
  <c r="F233" i="113"/>
  <c r="E233" i="113"/>
  <c r="L228" i="113"/>
  <c r="K228" i="113"/>
  <c r="J228" i="113"/>
  <c r="I228" i="113"/>
  <c r="H228" i="113"/>
  <c r="G228" i="113"/>
  <c r="F228" i="113"/>
  <c r="E228" i="113"/>
  <c r="L223" i="113"/>
  <c r="K223" i="113"/>
  <c r="J223" i="113"/>
  <c r="I223" i="113"/>
  <c r="H223" i="113"/>
  <c r="G223" i="113"/>
  <c r="F223" i="113"/>
  <c r="E223" i="113"/>
  <c r="L218" i="113"/>
  <c r="K218" i="113"/>
  <c r="J218" i="113"/>
  <c r="I218" i="113"/>
  <c r="H218" i="113"/>
  <c r="G218" i="113"/>
  <c r="F218" i="113"/>
  <c r="E218" i="113"/>
  <c r="L213" i="113"/>
  <c r="K213" i="113"/>
  <c r="J213" i="113"/>
  <c r="I213" i="113"/>
  <c r="H213" i="113"/>
  <c r="G213" i="113"/>
  <c r="F213" i="113"/>
  <c r="E213" i="113"/>
  <c r="L208" i="113"/>
  <c r="K208" i="113"/>
  <c r="J208" i="113"/>
  <c r="I208" i="113"/>
  <c r="H208" i="113"/>
  <c r="G208" i="113"/>
  <c r="F208" i="113"/>
  <c r="E208" i="113"/>
  <c r="B200" i="113"/>
  <c r="B197" i="113"/>
  <c r="B189" i="113"/>
  <c r="L187" i="113"/>
  <c r="K187" i="113"/>
  <c r="J187" i="113"/>
  <c r="I187" i="113"/>
  <c r="H187" i="113"/>
  <c r="G187" i="113"/>
  <c r="F187" i="113"/>
  <c r="E187" i="113"/>
  <c r="B183" i="113"/>
  <c r="B239" i="113" s="1"/>
  <c r="L182" i="113"/>
  <c r="K182" i="113"/>
  <c r="J182" i="113"/>
  <c r="I182" i="113"/>
  <c r="H182" i="113"/>
  <c r="G182" i="113"/>
  <c r="F182" i="113"/>
  <c r="E182" i="113"/>
  <c r="B178" i="113"/>
  <c r="B234" i="113" s="1"/>
  <c r="L177" i="113"/>
  <c r="K177" i="113"/>
  <c r="J177" i="113"/>
  <c r="I177" i="113"/>
  <c r="H177" i="113"/>
  <c r="G177" i="113"/>
  <c r="F177" i="113"/>
  <c r="E177" i="113"/>
  <c r="B173" i="113"/>
  <c r="B229" i="113" s="1"/>
  <c r="L172" i="113"/>
  <c r="K172" i="113"/>
  <c r="J172" i="113"/>
  <c r="I172" i="113"/>
  <c r="H172" i="113"/>
  <c r="G172" i="113"/>
  <c r="F172" i="113"/>
  <c r="E172" i="113"/>
  <c r="B168" i="113"/>
  <c r="B224" i="113" s="1"/>
  <c r="L167" i="113"/>
  <c r="K167" i="113"/>
  <c r="J167" i="113"/>
  <c r="I167" i="113"/>
  <c r="H167" i="113"/>
  <c r="G167" i="113"/>
  <c r="F167" i="113"/>
  <c r="E167" i="113"/>
  <c r="B163" i="113"/>
  <c r="B219" i="113" s="1"/>
  <c r="L162" i="113"/>
  <c r="K162" i="113"/>
  <c r="J162" i="113"/>
  <c r="I162" i="113"/>
  <c r="H162" i="113"/>
  <c r="G162" i="113"/>
  <c r="F162" i="113"/>
  <c r="E162" i="113"/>
  <c r="B158" i="113"/>
  <c r="B214" i="113" s="1"/>
  <c r="L157" i="113"/>
  <c r="K157" i="113"/>
  <c r="J157" i="113"/>
  <c r="I157" i="113"/>
  <c r="H157" i="113"/>
  <c r="G157" i="113"/>
  <c r="F157" i="113"/>
  <c r="E157" i="113"/>
  <c r="B153" i="113"/>
  <c r="B209" i="113" s="1"/>
  <c r="L152" i="113"/>
  <c r="K152" i="113"/>
  <c r="J152" i="113"/>
  <c r="I152" i="113"/>
  <c r="H152" i="113"/>
  <c r="G152" i="113"/>
  <c r="F152" i="113"/>
  <c r="E152" i="113"/>
  <c r="B148" i="113"/>
  <c r="B204" i="113" s="1"/>
  <c r="B145" i="113"/>
  <c r="B142" i="113"/>
  <c r="G137" i="113"/>
  <c r="F137" i="113" s="1"/>
  <c r="F192" i="113" s="1"/>
  <c r="F248" i="113" s="1"/>
  <c r="B134" i="113"/>
  <c r="L132" i="113"/>
  <c r="K132" i="113"/>
  <c r="J132" i="113"/>
  <c r="I132" i="113"/>
  <c r="H132" i="113"/>
  <c r="G132" i="113"/>
  <c r="F132" i="113"/>
  <c r="E132" i="113"/>
  <c r="P130" i="113"/>
  <c r="O130" i="113"/>
  <c r="B129" i="113" s="1"/>
  <c r="L128" i="113"/>
  <c r="K128" i="113"/>
  <c r="J128" i="113"/>
  <c r="I128" i="113"/>
  <c r="H128" i="113"/>
  <c r="G128" i="113"/>
  <c r="F128" i="113"/>
  <c r="E128" i="113"/>
  <c r="P126" i="113"/>
  <c r="O126" i="113"/>
  <c r="B125" i="113" s="1"/>
  <c r="L124" i="113"/>
  <c r="K124" i="113"/>
  <c r="J124" i="113"/>
  <c r="I124" i="113"/>
  <c r="H124" i="113"/>
  <c r="G124" i="113"/>
  <c r="F124" i="113"/>
  <c r="E124" i="113"/>
  <c r="P122" i="113"/>
  <c r="O122" i="113"/>
  <c r="B121" i="113" s="1"/>
  <c r="L120" i="113"/>
  <c r="K120" i="113"/>
  <c r="J120" i="113"/>
  <c r="I120" i="113"/>
  <c r="H120" i="113"/>
  <c r="G120" i="113"/>
  <c r="F120" i="113"/>
  <c r="E120" i="113"/>
  <c r="P118" i="113"/>
  <c r="O118" i="113"/>
  <c r="B117" i="113" s="1"/>
  <c r="L116" i="113"/>
  <c r="K116" i="113"/>
  <c r="J116" i="113"/>
  <c r="I116" i="113"/>
  <c r="H116" i="113"/>
  <c r="G116" i="113"/>
  <c r="F116" i="113"/>
  <c r="E116" i="113"/>
  <c r="P114" i="113"/>
  <c r="O114" i="113"/>
  <c r="B113" i="113" s="1"/>
  <c r="L112" i="113"/>
  <c r="L147" i="113" s="1"/>
  <c r="L203" i="113" s="1"/>
  <c r="B109" i="113"/>
  <c r="B106" i="113"/>
  <c r="I102" i="113"/>
  <c r="H102" i="113"/>
  <c r="G102" i="113"/>
  <c r="I101" i="113"/>
  <c r="H101" i="113"/>
  <c r="G101" i="113"/>
  <c r="G103" i="113" s="1"/>
  <c r="B101" i="113"/>
  <c r="I100" i="113"/>
  <c r="H100" i="113"/>
  <c r="G100" i="113"/>
  <c r="D99" i="113"/>
  <c r="P98" i="113"/>
  <c r="O98" i="113"/>
  <c r="B98" i="113" s="1"/>
  <c r="I97" i="113"/>
  <c r="H97" i="113"/>
  <c r="G97" i="113"/>
  <c r="D96" i="113"/>
  <c r="P95" i="113"/>
  <c r="O95" i="113"/>
  <c r="B95" i="113" s="1"/>
  <c r="B94" i="113"/>
  <c r="I93" i="113"/>
  <c r="H93" i="113"/>
  <c r="G93" i="113"/>
  <c r="P91" i="113"/>
  <c r="O91" i="113"/>
  <c r="B91" i="113" s="1"/>
  <c r="I90" i="113"/>
  <c r="H90" i="113"/>
  <c r="G90" i="113"/>
  <c r="D89" i="113"/>
  <c r="D92" i="113" s="1"/>
  <c r="P88" i="113"/>
  <c r="O88" i="113"/>
  <c r="B88" i="113" s="1"/>
  <c r="B87" i="113"/>
  <c r="B86" i="113"/>
  <c r="I85" i="113"/>
  <c r="H85" i="113"/>
  <c r="G85" i="113"/>
  <c r="P83" i="113"/>
  <c r="O83" i="113"/>
  <c r="B83" i="113" s="1"/>
  <c r="I82" i="113"/>
  <c r="H82" i="113"/>
  <c r="G82" i="113"/>
  <c r="D81" i="113"/>
  <c r="D84" i="113" s="1"/>
  <c r="P80" i="113"/>
  <c r="O80" i="113"/>
  <c r="B80" i="113" s="1"/>
  <c r="B79" i="113"/>
  <c r="I78" i="113"/>
  <c r="H78" i="113"/>
  <c r="G78" i="113"/>
  <c r="P76" i="113"/>
  <c r="O76" i="113"/>
  <c r="B76" i="113" s="1"/>
  <c r="I75" i="113"/>
  <c r="H75" i="113"/>
  <c r="G75" i="113"/>
  <c r="D74" i="113"/>
  <c r="D77" i="113" s="1"/>
  <c r="P73" i="113"/>
  <c r="O73" i="113"/>
  <c r="B73" i="113" s="1"/>
  <c r="B72" i="113"/>
  <c r="B71" i="113"/>
  <c r="I70" i="113"/>
  <c r="H70" i="113"/>
  <c r="G70" i="113"/>
  <c r="P68" i="113"/>
  <c r="O68" i="113"/>
  <c r="B68" i="113" s="1"/>
  <c r="I67" i="113"/>
  <c r="H67" i="113"/>
  <c r="G67" i="113"/>
  <c r="D66" i="113"/>
  <c r="D69" i="113" s="1"/>
  <c r="P65" i="113"/>
  <c r="O65" i="113"/>
  <c r="B65" i="113" s="1"/>
  <c r="B64" i="113"/>
  <c r="I63" i="113"/>
  <c r="H63" i="113"/>
  <c r="G63" i="113"/>
  <c r="P61" i="113"/>
  <c r="O61" i="113"/>
  <c r="B61" i="113" s="1"/>
  <c r="I60" i="113"/>
  <c r="H60" i="113"/>
  <c r="G60" i="113"/>
  <c r="D59" i="113"/>
  <c r="B227" i="113" s="1"/>
  <c r="P58" i="113"/>
  <c r="O58" i="113"/>
  <c r="B58" i="113" s="1"/>
  <c r="B57" i="113"/>
  <c r="B56" i="113"/>
  <c r="B55" i="113"/>
  <c r="I54" i="113"/>
  <c r="H54" i="113"/>
  <c r="G54" i="113"/>
  <c r="D54" i="113"/>
  <c r="D53" i="113"/>
  <c r="D52" i="113"/>
  <c r="B52" i="113"/>
  <c r="B51" i="113"/>
  <c r="I50" i="113"/>
  <c r="H50" i="113"/>
  <c r="G50" i="113"/>
  <c r="D50" i="113"/>
  <c r="D49" i="113"/>
  <c r="D48" i="113"/>
  <c r="B48" i="113"/>
  <c r="B47" i="113"/>
  <c r="B46" i="113"/>
  <c r="I45" i="113"/>
  <c r="H45" i="113"/>
  <c r="G45" i="113"/>
  <c r="D45" i="113"/>
  <c r="D44" i="113"/>
  <c r="D43" i="113"/>
  <c r="B43" i="113"/>
  <c r="B42" i="113"/>
  <c r="I41" i="113"/>
  <c r="H41" i="113"/>
  <c r="G41" i="113"/>
  <c r="D41" i="113"/>
  <c r="D40" i="113"/>
  <c r="D39" i="113"/>
  <c r="D67" i="113" s="1"/>
  <c r="B39" i="113"/>
  <c r="B38" i="113"/>
  <c r="B37" i="113"/>
  <c r="I36" i="113"/>
  <c r="H36" i="113"/>
  <c r="G36" i="113"/>
  <c r="D36" i="113"/>
  <c r="D35" i="113"/>
  <c r="D34" i="113"/>
  <c r="B34" i="113"/>
  <c r="B33" i="113"/>
  <c r="I32" i="113"/>
  <c r="H32" i="113"/>
  <c r="G32" i="113"/>
  <c r="D32" i="113"/>
  <c r="B167" i="113" s="1"/>
  <c r="D31" i="113"/>
  <c r="B161" i="113" s="1"/>
  <c r="D30" i="113"/>
  <c r="B155" i="113" s="1"/>
  <c r="B30" i="113"/>
  <c r="B29" i="113"/>
  <c r="B28" i="113"/>
  <c r="B27" i="113"/>
  <c r="G25" i="113"/>
  <c r="H25" i="113" s="1"/>
  <c r="I25" i="113" s="1"/>
  <c r="B23" i="113"/>
  <c r="B19" i="113"/>
  <c r="B17" i="113"/>
  <c r="B10" i="113"/>
  <c r="H102" i="91"/>
  <c r="I102" i="91"/>
  <c r="G102" i="91"/>
  <c r="H101" i="91"/>
  <c r="I101" i="91"/>
  <c r="G101" i="91"/>
  <c r="I100" i="91"/>
  <c r="H100" i="91"/>
  <c r="G100" i="91"/>
  <c r="D99" i="91"/>
  <c r="P98" i="91"/>
  <c r="O98" i="91"/>
  <c r="B98" i="91" s="1"/>
  <c r="I97" i="91"/>
  <c r="H97" i="91"/>
  <c r="G97" i="91"/>
  <c r="D96" i="91"/>
  <c r="P95" i="91"/>
  <c r="O95" i="91"/>
  <c r="B95" i="91" s="1"/>
  <c r="B94" i="91"/>
  <c r="B87" i="91"/>
  <c r="P83" i="91"/>
  <c r="O83" i="91"/>
  <c r="B83" i="91" s="1"/>
  <c r="P80" i="91"/>
  <c r="O80" i="91"/>
  <c r="B80" i="91" s="1"/>
  <c r="I85" i="91"/>
  <c r="H85" i="91"/>
  <c r="G85" i="91"/>
  <c r="I82" i="91"/>
  <c r="H82" i="91"/>
  <c r="G82" i="91"/>
  <c r="D81" i="91"/>
  <c r="D84" i="91" s="1"/>
  <c r="B79" i="91"/>
  <c r="B72" i="91"/>
  <c r="P68" i="91"/>
  <c r="O68" i="91"/>
  <c r="B68" i="91" s="1"/>
  <c r="P65" i="91"/>
  <c r="O65" i="91"/>
  <c r="B65" i="91" s="1"/>
  <c r="I70" i="91"/>
  <c r="H70" i="91"/>
  <c r="G70" i="91"/>
  <c r="I67" i="91"/>
  <c r="H67" i="91"/>
  <c r="G67" i="91"/>
  <c r="D66" i="91"/>
  <c r="D69" i="91" s="1"/>
  <c r="B64" i="91"/>
  <c r="B57" i="91"/>
  <c r="I54" i="91"/>
  <c r="H54" i="91"/>
  <c r="G54" i="91"/>
  <c r="D54" i="91"/>
  <c r="D53" i="91"/>
  <c r="D52" i="91"/>
  <c r="B52" i="91"/>
  <c r="B51" i="91"/>
  <c r="B47" i="91"/>
  <c r="I45" i="91"/>
  <c r="H45" i="91"/>
  <c r="G45" i="91"/>
  <c r="D45" i="91"/>
  <c r="D44" i="91"/>
  <c r="D43" i="91"/>
  <c r="B43" i="91"/>
  <c r="B42" i="91"/>
  <c r="B38" i="91"/>
  <c r="I36" i="91"/>
  <c r="H36" i="91"/>
  <c r="G36" i="91"/>
  <c r="D36" i="91"/>
  <c r="D35" i="91"/>
  <c r="D34" i="91"/>
  <c r="B34" i="91"/>
  <c r="B29" i="91"/>
  <c r="B33" i="91"/>
  <c r="G43" i="92" l="1"/>
  <c r="H103" i="113"/>
  <c r="B186" i="113"/>
  <c r="H147" i="114"/>
  <c r="H203" i="114" s="1"/>
  <c r="G112" i="114"/>
  <c r="B156" i="113"/>
  <c r="B185" i="113"/>
  <c r="B150" i="113"/>
  <c r="C193" i="113" s="1"/>
  <c r="B180" i="113"/>
  <c r="B181" i="113"/>
  <c r="D97" i="113"/>
  <c r="D70" i="113"/>
  <c r="D100" i="113" s="1"/>
  <c r="B207" i="113"/>
  <c r="C250" i="113" s="1"/>
  <c r="B157" i="113"/>
  <c r="B177" i="113"/>
  <c r="B151" i="113"/>
  <c r="C194" i="113" s="1"/>
  <c r="B152" i="113"/>
  <c r="B222" i="113"/>
  <c r="C262" i="113"/>
  <c r="G192" i="113"/>
  <c r="G248" i="113" s="1"/>
  <c r="D60" i="113"/>
  <c r="B208" i="113" s="1"/>
  <c r="B187" i="113"/>
  <c r="B217" i="113"/>
  <c r="C139" i="113"/>
  <c r="K112" i="113"/>
  <c r="B162" i="113"/>
  <c r="B175" i="113"/>
  <c r="B182" i="113"/>
  <c r="C260" i="113"/>
  <c r="B212" i="113"/>
  <c r="B176" i="113"/>
  <c r="C261" i="113"/>
  <c r="B170" i="113"/>
  <c r="B242" i="113"/>
  <c r="D82" i="113"/>
  <c r="D85" i="113" s="1"/>
  <c r="D62" i="113"/>
  <c r="D102" i="113" s="1"/>
  <c r="B171" i="113"/>
  <c r="D58" i="113"/>
  <c r="I103" i="113"/>
  <c r="B165" i="113"/>
  <c r="B172" i="113"/>
  <c r="B237" i="113"/>
  <c r="D73" i="113"/>
  <c r="B166" i="113"/>
  <c r="B160" i="113"/>
  <c r="B232" i="113"/>
  <c r="B115" i="113"/>
  <c r="B119" i="113"/>
  <c r="B123" i="113"/>
  <c r="B127" i="113"/>
  <c r="B131" i="113"/>
  <c r="D57" i="80"/>
  <c r="B23" i="82"/>
  <c r="B24" i="82"/>
  <c r="B25" i="82"/>
  <c r="B26" i="82"/>
  <c r="B27" i="82"/>
  <c r="B28" i="82"/>
  <c r="B29" i="82"/>
  <c r="B22" i="82"/>
  <c r="F112" i="114" l="1"/>
  <c r="G147" i="114"/>
  <c r="G203" i="114" s="1"/>
  <c r="B128" i="113"/>
  <c r="B124" i="113"/>
  <c r="B120" i="113"/>
  <c r="B116" i="113"/>
  <c r="D273" i="113"/>
  <c r="D272" i="113"/>
  <c r="B243" i="113"/>
  <c r="B132" i="113"/>
  <c r="B213" i="113"/>
  <c r="D90" i="113"/>
  <c r="D93" i="113" s="1"/>
  <c r="B218" i="113"/>
  <c r="B223" i="113"/>
  <c r="B228" i="113"/>
  <c r="D75" i="113"/>
  <c r="D78" i="113" s="1"/>
  <c r="D63" i="113"/>
  <c r="D103" i="113" s="1"/>
  <c r="B233" i="113"/>
  <c r="B238" i="113"/>
  <c r="K147" i="113"/>
  <c r="K203" i="113" s="1"/>
  <c r="J112" i="113"/>
  <c r="B226" i="113"/>
  <c r="C138" i="113"/>
  <c r="D88" i="113"/>
  <c r="B241" i="113"/>
  <c r="B221" i="113"/>
  <c r="B231" i="113"/>
  <c r="D61" i="113"/>
  <c r="D101" i="113" s="1"/>
  <c r="B130" i="113"/>
  <c r="B126" i="113"/>
  <c r="B122" i="113"/>
  <c r="B118" i="113"/>
  <c r="B114" i="113"/>
  <c r="B206" i="113"/>
  <c r="C249" i="113" s="1"/>
  <c r="B211" i="113"/>
  <c r="D65" i="113"/>
  <c r="D68" i="113" s="1"/>
  <c r="B236" i="113"/>
  <c r="B216" i="113"/>
  <c r="D76" i="113"/>
  <c r="D80" i="113"/>
  <c r="D83" i="113" s="1"/>
  <c r="G137" i="91"/>
  <c r="I93" i="91"/>
  <c r="H93" i="91"/>
  <c r="G93" i="91"/>
  <c r="P91" i="91"/>
  <c r="O91" i="91"/>
  <c r="B91" i="91" s="1"/>
  <c r="I90" i="91"/>
  <c r="H90" i="91"/>
  <c r="G90" i="91"/>
  <c r="D89" i="91"/>
  <c r="D92" i="91" s="1"/>
  <c r="P88" i="91"/>
  <c r="O88" i="91"/>
  <c r="B88" i="91" s="1"/>
  <c r="B86" i="91"/>
  <c r="I78" i="91"/>
  <c r="H78" i="91"/>
  <c r="G78" i="91"/>
  <c r="P76" i="91"/>
  <c r="O76" i="91"/>
  <c r="B76" i="91" s="1"/>
  <c r="I75" i="91"/>
  <c r="H75" i="91"/>
  <c r="G75" i="91"/>
  <c r="D74" i="91"/>
  <c r="D77" i="91" s="1"/>
  <c r="P73" i="91"/>
  <c r="O73" i="91"/>
  <c r="B73" i="91" s="1"/>
  <c r="B71" i="91"/>
  <c r="B56" i="91"/>
  <c r="B46" i="91"/>
  <c r="B37" i="91"/>
  <c r="B28" i="91"/>
  <c r="I41" i="91"/>
  <c r="H41" i="91"/>
  <c r="G41" i="91"/>
  <c r="D41" i="91"/>
  <c r="D40" i="91"/>
  <c r="D39" i="91"/>
  <c r="D67" i="91" s="1"/>
  <c r="D97" i="91" s="1"/>
  <c r="B39" i="91"/>
  <c r="I50" i="91"/>
  <c r="H50" i="91"/>
  <c r="G50" i="91"/>
  <c r="D50" i="91"/>
  <c r="D49" i="91"/>
  <c r="D48" i="91"/>
  <c r="B48" i="91"/>
  <c r="D58" i="80"/>
  <c r="F147" i="114" l="1"/>
  <c r="F203" i="114" s="1"/>
  <c r="E112" i="114"/>
  <c r="E147" i="114" s="1"/>
  <c r="E203" i="114" s="1"/>
  <c r="D278" i="113"/>
  <c r="D277" i="113"/>
  <c r="J147" i="113"/>
  <c r="J203" i="113" s="1"/>
  <c r="I112" i="113"/>
  <c r="D95" i="113"/>
  <c r="D91" i="113"/>
  <c r="D98" i="113" s="1"/>
  <c r="D70" i="91"/>
  <c r="D100" i="91" s="1"/>
  <c r="D82" i="91"/>
  <c r="D85" i="91" s="1"/>
  <c r="F104" i="90"/>
  <c r="G104" i="90"/>
  <c r="E104" i="90"/>
  <c r="L12" i="122" l="1"/>
  <c r="AG12" i="122"/>
  <c r="M12" i="122"/>
  <c r="AH12" i="122"/>
  <c r="AF12" i="122"/>
  <c r="K12" i="122"/>
  <c r="M12" i="118"/>
  <c r="AH12" i="118"/>
  <c r="AG12" i="118"/>
  <c r="L12" i="118"/>
  <c r="AF12" i="118"/>
  <c r="K12" i="118"/>
  <c r="I147" i="113"/>
  <c r="I203" i="113" s="1"/>
  <c r="H112" i="113"/>
  <c r="H147" i="113" l="1"/>
  <c r="H203" i="113" s="1"/>
  <c r="G112" i="113"/>
  <c r="G147" i="113" l="1"/>
  <c r="G203" i="113" s="1"/>
  <c r="F112" i="113"/>
  <c r="F147" i="113" l="1"/>
  <c r="F203" i="113" s="1"/>
  <c r="E112" i="113"/>
  <c r="E147" i="113" s="1"/>
  <c r="E203" i="113" s="1"/>
  <c r="B38" i="81" l="1"/>
  <c r="B37" i="81"/>
  <c r="B36" i="81"/>
  <c r="B35" i="81"/>
  <c r="C2" i="80" l="1"/>
  <c r="B10" i="81" l="1"/>
  <c r="D12" i="89"/>
  <c r="E12" i="89"/>
  <c r="D12" i="84"/>
  <c r="E12" i="84"/>
  <c r="P79" i="83"/>
  <c r="P177" i="83"/>
  <c r="P288" i="83" l="1"/>
  <c r="P246" i="83"/>
  <c r="P8" i="83"/>
  <c r="O8" i="83" l="1"/>
  <c r="P233" i="83" l="1"/>
  <c r="P220" i="83"/>
  <c r="H63" i="91"/>
  <c r="H60" i="91"/>
  <c r="H32" i="91"/>
  <c r="P275" i="83" l="1"/>
  <c r="O275" i="83"/>
  <c r="B17" i="90"/>
  <c r="E47" i="81"/>
  <c r="B6" i="82"/>
  <c r="B6" i="81"/>
  <c r="B6" i="117" l="1"/>
  <c r="B6" i="116"/>
  <c r="B6" i="115"/>
  <c r="B6" i="114"/>
  <c r="B6" i="113"/>
  <c r="B6" i="89"/>
  <c r="B6" i="92"/>
  <c r="B6" i="91"/>
  <c r="B6" i="84"/>
  <c r="B6" i="83"/>
  <c r="B6" i="90"/>
  <c r="B6" i="86"/>
  <c r="D53" i="80" l="1"/>
  <c r="D52" i="80"/>
  <c r="P109" i="83"/>
  <c r="O109" i="83"/>
  <c r="P58" i="86"/>
  <c r="O58" i="86"/>
  <c r="O35" i="86"/>
  <c r="O93" i="83"/>
  <c r="O335" i="83"/>
  <c r="O322" i="83"/>
  <c r="O288" i="83"/>
  <c r="O79" i="83"/>
  <c r="O45" i="81"/>
  <c r="I63" i="91"/>
  <c r="G63" i="91"/>
  <c r="I60" i="91"/>
  <c r="G60" i="91"/>
  <c r="I32" i="91"/>
  <c r="G32" i="91"/>
  <c r="O22" i="86"/>
  <c r="B53" i="89"/>
  <c r="B43" i="89"/>
  <c r="B33" i="89"/>
  <c r="B23" i="89"/>
  <c r="B13" i="89"/>
  <c r="B23" i="84"/>
  <c r="B33" i="84"/>
  <c r="B43" i="84"/>
  <c r="B53" i="84"/>
  <c r="B155" i="83"/>
  <c r="B150" i="83"/>
  <c r="D62" i="80"/>
  <c r="D44" i="80"/>
  <c r="D45" i="80"/>
  <c r="D46" i="80"/>
  <c r="D47" i="80"/>
  <c r="D48" i="80"/>
  <c r="D43" i="80"/>
  <c r="G22" i="115" l="1"/>
  <c r="G22" i="116"/>
  <c r="B193" i="117"/>
  <c r="B138" i="117"/>
  <c r="B249" i="117"/>
  <c r="B193" i="115"/>
  <c r="B249" i="115"/>
  <c r="B138" i="115"/>
  <c r="B138" i="116"/>
  <c r="B193" i="116"/>
  <c r="B249" i="116"/>
  <c r="B249" i="114"/>
  <c r="B193" i="114"/>
  <c r="B138" i="114"/>
  <c r="B249" i="113"/>
  <c r="B193" i="113"/>
  <c r="B138" i="113"/>
  <c r="G22" i="91"/>
  <c r="B249" i="91"/>
  <c r="B193" i="91"/>
  <c r="B138" i="91"/>
  <c r="D37" i="82" l="1"/>
  <c r="B101" i="91"/>
  <c r="D59" i="91"/>
  <c r="D31" i="91"/>
  <c r="B176" i="91" s="1"/>
  <c r="H10" i="81"/>
  <c r="B28" i="90"/>
  <c r="B9" i="90"/>
  <c r="B8" i="90"/>
  <c r="E46" i="90"/>
  <c r="E35" i="90"/>
  <c r="D30" i="92" l="1"/>
  <c r="H103" i="91"/>
  <c r="I103" i="91"/>
  <c r="G103" i="91"/>
  <c r="B123" i="91"/>
  <c r="B127" i="91"/>
  <c r="B212" i="91"/>
  <c r="B217" i="91"/>
  <c r="B232" i="91"/>
  <c r="B151" i="91"/>
  <c r="C194" i="91" s="1"/>
  <c r="B131" i="91"/>
  <c r="B156" i="91"/>
  <c r="B222" i="91"/>
  <c r="B166" i="91"/>
  <c r="B119" i="91"/>
  <c r="B181" i="91"/>
  <c r="B207" i="91"/>
  <c r="C250" i="91" s="1"/>
  <c r="B171" i="91"/>
  <c r="B237" i="91"/>
  <c r="C261" i="91"/>
  <c r="B186" i="91"/>
  <c r="C139" i="91"/>
  <c r="B161" i="91"/>
  <c r="B227" i="91"/>
  <c r="B115" i="91"/>
  <c r="B242" i="91"/>
  <c r="D62" i="91"/>
  <c r="D102" i="91" s="1"/>
  <c r="B8" i="89"/>
  <c r="B19" i="92"/>
  <c r="B10" i="91"/>
  <c r="B253" i="91"/>
  <c r="B19" i="91"/>
  <c r="B106" i="91"/>
  <c r="B142" i="91"/>
  <c r="B197" i="91"/>
  <c r="B183" i="91"/>
  <c r="B178" i="91"/>
  <c r="B173" i="91"/>
  <c r="B168" i="91"/>
  <c r="B163" i="91"/>
  <c r="B158" i="91"/>
  <c r="B153" i="91"/>
  <c r="B148" i="91"/>
  <c r="D63" i="80"/>
  <c r="D64" i="80"/>
  <c r="B2" i="86"/>
  <c r="D56" i="80"/>
  <c r="D55" i="80"/>
  <c r="B347" i="83"/>
  <c r="B259" i="83"/>
  <c r="B140" i="83"/>
  <c r="B76" i="83"/>
  <c r="B12" i="83"/>
  <c r="B4" i="82"/>
  <c r="B115" i="81"/>
  <c r="B97" i="81"/>
  <c r="B75" i="81"/>
  <c r="B69" i="81"/>
  <c r="G193" i="114" l="1"/>
  <c r="G193" i="117"/>
  <c r="G193" i="113"/>
  <c r="G193" i="116"/>
  <c r="G193" i="115"/>
  <c r="F194" i="114"/>
  <c r="F194" i="117"/>
  <c r="F194" i="113"/>
  <c r="F194" i="116"/>
  <c r="F194" i="91"/>
  <c r="F193" i="91"/>
  <c r="G194" i="117"/>
  <c r="G194" i="113"/>
  <c r="F193" i="114"/>
  <c r="F193" i="117"/>
  <c r="F193" i="113"/>
  <c r="F193" i="116"/>
  <c r="G193" i="91"/>
  <c r="F193" i="115"/>
  <c r="G194" i="91"/>
  <c r="G194" i="115"/>
  <c r="F194" i="115"/>
  <c r="G194" i="114"/>
  <c r="G194" i="116"/>
  <c r="G138" i="117"/>
  <c r="G249" i="117"/>
  <c r="G250" i="117"/>
  <c r="F250" i="117"/>
  <c r="F139" i="117"/>
  <c r="F138" i="117"/>
  <c r="F249" i="117"/>
  <c r="G139" i="117"/>
  <c r="F250" i="115"/>
  <c r="G139" i="115"/>
  <c r="G250" i="115"/>
  <c r="G249" i="116"/>
  <c r="F139" i="115"/>
  <c r="F249" i="115"/>
  <c r="F138" i="115"/>
  <c r="G250" i="116"/>
  <c r="F139" i="116"/>
  <c r="G139" i="116"/>
  <c r="G249" i="115"/>
  <c r="G138" i="115"/>
  <c r="F138" i="116"/>
  <c r="G138" i="116"/>
  <c r="F250" i="116"/>
  <c r="F249" i="116"/>
  <c r="G250" i="114"/>
  <c r="G139" i="114"/>
  <c r="F250" i="114"/>
  <c r="F138" i="114"/>
  <c r="G138" i="114"/>
  <c r="G249" i="114"/>
  <c r="F139" i="114"/>
  <c r="F249" i="114"/>
  <c r="G139" i="91"/>
  <c r="F250" i="113"/>
  <c r="F249" i="113"/>
  <c r="F249" i="91"/>
  <c r="G249" i="91"/>
  <c r="G138" i="91"/>
  <c r="G250" i="113"/>
  <c r="G138" i="113"/>
  <c r="F139" i="91"/>
  <c r="F138" i="113"/>
  <c r="F138" i="91"/>
  <c r="G250" i="91"/>
  <c r="G139" i="113"/>
  <c r="G249" i="113"/>
  <c r="F250" i="91"/>
  <c r="F139" i="113"/>
  <c r="B4" i="117"/>
  <c r="B4" i="115"/>
  <c r="B4" i="116"/>
  <c r="B2" i="117"/>
  <c r="B2" i="115"/>
  <c r="B2" i="116"/>
  <c r="B4" i="114"/>
  <c r="B4" i="113"/>
  <c r="B2" i="114"/>
  <c r="B2" i="113"/>
  <c r="G44" i="92"/>
  <c r="G192" i="91"/>
  <c r="F137" i="91"/>
  <c r="F192" i="91" s="1"/>
  <c r="B2" i="92"/>
  <c r="B2" i="89"/>
  <c r="B2" i="91"/>
  <c r="B43" i="81"/>
  <c r="C30" i="81"/>
  <c r="B26" i="81"/>
  <c r="B5" i="81"/>
  <c r="C8" i="80"/>
  <c r="C6" i="80"/>
  <c r="B150" i="86"/>
  <c r="B392" i="83"/>
  <c r="P22" i="86" l="1"/>
  <c r="P45" i="81"/>
  <c r="H112" i="81"/>
  <c r="P48" i="81"/>
  <c r="B50" i="81" l="1"/>
  <c r="O48" i="81"/>
  <c r="P47" i="81"/>
  <c r="O47" i="81"/>
  <c r="F258" i="91" l="1"/>
  <c r="L187" i="91"/>
  <c r="K187" i="91"/>
  <c r="J187" i="91"/>
  <c r="I187" i="91"/>
  <c r="H187" i="91"/>
  <c r="G187" i="91"/>
  <c r="F187" i="91"/>
  <c r="E187" i="91"/>
  <c r="L182" i="91"/>
  <c r="K182" i="91"/>
  <c r="J182" i="91"/>
  <c r="I182" i="91"/>
  <c r="H182" i="91"/>
  <c r="G182" i="91"/>
  <c r="F182" i="91"/>
  <c r="E182" i="91"/>
  <c r="L177" i="91"/>
  <c r="K177" i="91"/>
  <c r="J177" i="91"/>
  <c r="I177" i="91"/>
  <c r="H177" i="91"/>
  <c r="G177" i="91"/>
  <c r="F177" i="91"/>
  <c r="E177" i="91"/>
  <c r="L172" i="91"/>
  <c r="K172" i="91"/>
  <c r="J172" i="91"/>
  <c r="I172" i="91"/>
  <c r="H172" i="91"/>
  <c r="G172" i="91"/>
  <c r="F172" i="91"/>
  <c r="E172" i="91"/>
  <c r="L167" i="91"/>
  <c r="K167" i="91"/>
  <c r="J167" i="91"/>
  <c r="I167" i="91"/>
  <c r="H167" i="91"/>
  <c r="G167" i="91"/>
  <c r="F167" i="91"/>
  <c r="E167" i="91"/>
  <c r="L162" i="91"/>
  <c r="K162" i="91"/>
  <c r="J162" i="91"/>
  <c r="I162" i="91"/>
  <c r="H162" i="91"/>
  <c r="G162" i="91"/>
  <c r="F162" i="91"/>
  <c r="E162" i="91"/>
  <c r="L157" i="91"/>
  <c r="K157" i="91"/>
  <c r="J157" i="91"/>
  <c r="I157" i="91"/>
  <c r="H157" i="91"/>
  <c r="G157" i="91"/>
  <c r="F157" i="91"/>
  <c r="E157" i="91"/>
  <c r="L132" i="91"/>
  <c r="K132" i="91"/>
  <c r="J132" i="91"/>
  <c r="I132" i="91"/>
  <c r="H132" i="91"/>
  <c r="G132" i="91"/>
  <c r="F132" i="91"/>
  <c r="E132" i="91"/>
  <c r="L128" i="91"/>
  <c r="K128" i="91"/>
  <c r="J128" i="91"/>
  <c r="I128" i="91"/>
  <c r="H128" i="91"/>
  <c r="G128" i="91"/>
  <c r="F128" i="91"/>
  <c r="E128" i="91"/>
  <c r="L124" i="91"/>
  <c r="K124" i="91"/>
  <c r="J124" i="91"/>
  <c r="I124" i="91"/>
  <c r="H124" i="91"/>
  <c r="G124" i="91"/>
  <c r="F124" i="91"/>
  <c r="E124" i="91"/>
  <c r="L120" i="91"/>
  <c r="K120" i="91"/>
  <c r="J120" i="91"/>
  <c r="I120" i="91"/>
  <c r="H120" i="91"/>
  <c r="G120" i="91"/>
  <c r="F120" i="91"/>
  <c r="E120" i="91"/>
  <c r="F116" i="91"/>
  <c r="G116" i="91"/>
  <c r="H116" i="91"/>
  <c r="I116" i="91"/>
  <c r="J116" i="91"/>
  <c r="K116" i="91"/>
  <c r="L116" i="91"/>
  <c r="E116" i="91"/>
  <c r="B23" i="91"/>
  <c r="P35" i="86"/>
  <c r="P302" i="83"/>
  <c r="O37" i="82"/>
  <c r="P37" i="82"/>
  <c r="B11" i="90"/>
  <c r="L243" i="91"/>
  <c r="K243" i="91"/>
  <c r="J243" i="91"/>
  <c r="I243" i="91"/>
  <c r="H243" i="91"/>
  <c r="G243" i="91"/>
  <c r="F243" i="91"/>
  <c r="E243" i="91"/>
  <c r="L238" i="91"/>
  <c r="K238" i="91"/>
  <c r="J238" i="91"/>
  <c r="I238" i="91"/>
  <c r="H238" i="91"/>
  <c r="G238" i="91"/>
  <c r="F238" i="91"/>
  <c r="E238" i="91"/>
  <c r="L233" i="91"/>
  <c r="K233" i="91"/>
  <c r="J233" i="91"/>
  <c r="I233" i="91"/>
  <c r="H233" i="91"/>
  <c r="G233" i="91"/>
  <c r="F233" i="91"/>
  <c r="E233" i="91"/>
  <c r="L228" i="91"/>
  <c r="K228" i="91"/>
  <c r="J228" i="91"/>
  <c r="I228" i="91"/>
  <c r="H228" i="91"/>
  <c r="G228" i="91"/>
  <c r="F228" i="91"/>
  <c r="E228" i="91"/>
  <c r="L223" i="91"/>
  <c r="K223" i="91"/>
  <c r="J223" i="91"/>
  <c r="I223" i="91"/>
  <c r="H223" i="91"/>
  <c r="G223" i="91"/>
  <c r="F223" i="91"/>
  <c r="E223" i="91"/>
  <c r="L218" i="91"/>
  <c r="K218" i="91"/>
  <c r="J218" i="91"/>
  <c r="I218" i="91"/>
  <c r="H218" i="91"/>
  <c r="G218" i="91"/>
  <c r="F218" i="91"/>
  <c r="E218" i="91"/>
  <c r="L213" i="91"/>
  <c r="K213" i="91"/>
  <c r="J213" i="91"/>
  <c r="I213" i="91"/>
  <c r="H213" i="91"/>
  <c r="G213" i="91"/>
  <c r="F213" i="91"/>
  <c r="E213" i="91"/>
  <c r="L208" i="91"/>
  <c r="K208" i="91"/>
  <c r="J208" i="91"/>
  <c r="I208" i="91"/>
  <c r="H208" i="91"/>
  <c r="G208" i="91"/>
  <c r="F208" i="91"/>
  <c r="E208" i="91"/>
  <c r="B126" i="83"/>
  <c r="B125" i="83"/>
  <c r="B124" i="83"/>
  <c r="J39" i="83"/>
  <c r="G39" i="83"/>
  <c r="E39" i="83"/>
  <c r="C39" i="83"/>
  <c r="P13" i="90" l="1"/>
  <c r="O13" i="90"/>
  <c r="B167" i="86" l="1"/>
  <c r="B153" i="86"/>
  <c r="B27" i="91" l="1"/>
  <c r="J131" i="81"/>
  <c r="O177" i="83"/>
  <c r="B71" i="86" l="1"/>
  <c r="B239" i="91" l="1"/>
  <c r="B234" i="91"/>
  <c r="O75" i="92" l="1"/>
  <c r="O61" i="92"/>
  <c r="O350" i="83"/>
  <c r="O302" i="83"/>
  <c r="B302" i="83" s="1"/>
  <c r="O262" i="83"/>
  <c r="O191" i="83"/>
  <c r="O128" i="83"/>
  <c r="O64" i="83"/>
  <c r="P75" i="92"/>
  <c r="P61" i="92"/>
  <c r="P350" i="83"/>
  <c r="P335" i="83"/>
  <c r="P322" i="83"/>
  <c r="P262" i="83"/>
  <c r="P191" i="83"/>
  <c r="P128" i="83"/>
  <c r="P93" i="83"/>
  <c r="P64" i="83"/>
  <c r="B18" i="83" l="1"/>
  <c r="G34" i="92" l="1"/>
  <c r="H31" i="92"/>
  <c r="G31" i="92"/>
  <c r="G28" i="92"/>
  <c r="I27" i="92"/>
  <c r="H27" i="92"/>
  <c r="I26" i="92"/>
  <c r="I43" i="92" s="1"/>
  <c r="H26" i="92"/>
  <c r="H43" i="92" s="1"/>
  <c r="F262" i="91"/>
  <c r="L152" i="91"/>
  <c r="K152" i="91"/>
  <c r="J152" i="91"/>
  <c r="I152" i="91"/>
  <c r="H152" i="91"/>
  <c r="G152" i="91"/>
  <c r="F152" i="91"/>
  <c r="E152" i="91"/>
  <c r="H28" i="92" l="1"/>
  <c r="I28" i="92"/>
  <c r="B131" i="81" l="1"/>
  <c r="E131" i="81"/>
  <c r="B229" i="91" l="1"/>
  <c r="B282" i="91"/>
  <c r="B260" i="91" l="1"/>
  <c r="B272" i="91" s="1"/>
  <c r="B277" i="91" s="1"/>
  <c r="B256" i="91"/>
  <c r="B22" i="86"/>
  <c r="B273" i="91"/>
  <c r="B278" i="91" s="1"/>
  <c r="B268" i="91"/>
  <c r="B265" i="91"/>
  <c r="B245" i="91"/>
  <c r="B200" i="91"/>
  <c r="B110" i="117" l="1"/>
  <c r="B201" i="117"/>
  <c r="B201" i="116"/>
  <c r="B201" i="115"/>
  <c r="B110" i="116"/>
  <c r="B110" i="115"/>
  <c r="B110" i="114"/>
  <c r="B201" i="114"/>
  <c r="B110" i="113"/>
  <c r="B201" i="113"/>
  <c r="B87" i="86"/>
  <c r="B103" i="86"/>
  <c r="B38" i="86"/>
  <c r="B110" i="91"/>
  <c r="B201" i="91"/>
  <c r="B52" i="86"/>
  <c r="B134" i="91"/>
  <c r="O246" i="83"/>
  <c r="O233" i="83"/>
  <c r="O220" i="83"/>
  <c r="B163" i="83"/>
  <c r="D48" i="82" l="1"/>
  <c r="B48" i="82"/>
  <c r="D43" i="82"/>
  <c r="B43" i="82"/>
  <c r="D52" i="82"/>
  <c r="B52" i="82"/>
  <c r="B42" i="82"/>
  <c r="L112" i="91" l="1"/>
  <c r="K112" i="91" l="1"/>
  <c r="J112" i="91" s="1"/>
  <c r="I112" i="91" s="1"/>
  <c r="H112" i="91" s="1"/>
  <c r="G112" i="91" s="1"/>
  <c r="F112" i="91" s="1"/>
  <c r="P102" i="86"/>
  <c r="L147" i="91"/>
  <c r="B145" i="83"/>
  <c r="B143" i="83"/>
  <c r="J147" i="91" l="1"/>
  <c r="J203" i="91" s="1"/>
  <c r="I147" i="91"/>
  <c r="I203" i="91" s="1"/>
  <c r="H147" i="91"/>
  <c r="H203" i="91" s="1"/>
  <c r="G147" i="91"/>
  <c r="G203" i="91" s="1"/>
  <c r="K147" i="91"/>
  <c r="K203" i="91" s="1"/>
  <c r="E112" i="91"/>
  <c r="O102" i="86" s="1"/>
  <c r="F147" i="91"/>
  <c r="F203" i="91" s="1"/>
  <c r="L203" i="91"/>
  <c r="P130" i="91"/>
  <c r="O130" i="91"/>
  <c r="P126" i="91"/>
  <c r="O126" i="91"/>
  <c r="P122" i="91"/>
  <c r="O122" i="91"/>
  <c r="P118" i="91"/>
  <c r="O118" i="91"/>
  <c r="P114" i="91"/>
  <c r="O114" i="91"/>
  <c r="E147" i="91" l="1"/>
  <c r="E203" i="91" s="1"/>
  <c r="B22" i="91" l="1"/>
  <c r="B364" i="83" l="1"/>
  <c r="B89" i="92" l="1"/>
  <c r="B75" i="92"/>
  <c r="B61" i="92"/>
  <c r="B48" i="92"/>
  <c r="E44" i="92"/>
  <c r="B44" i="92"/>
  <c r="E43" i="92"/>
  <c r="G41" i="92"/>
  <c r="B38" i="92"/>
  <c r="I34" i="92"/>
  <c r="H34" i="92"/>
  <c r="D34" i="92"/>
  <c r="D32" i="92"/>
  <c r="B32" i="92"/>
  <c r="B43" i="92" s="1"/>
  <c r="I31" i="92"/>
  <c r="D31" i="92"/>
  <c r="D29" i="92"/>
  <c r="B29" i="92"/>
  <c r="D104" i="90" s="1"/>
  <c r="D28" i="92"/>
  <c r="D26" i="92"/>
  <c r="B26" i="92"/>
  <c r="G24" i="92"/>
  <c r="H24" i="92" s="1"/>
  <c r="I24" i="92" s="1"/>
  <c r="B22" i="92"/>
  <c r="B189" i="91"/>
  <c r="B145" i="91"/>
  <c r="B129" i="91"/>
  <c r="B125" i="91"/>
  <c r="B121" i="91"/>
  <c r="B117" i="91"/>
  <c r="B113" i="91"/>
  <c r="B109" i="91"/>
  <c r="P61" i="91"/>
  <c r="O61" i="91"/>
  <c r="P58" i="91"/>
  <c r="O58" i="91"/>
  <c r="B55" i="91"/>
  <c r="D32" i="91"/>
  <c r="D30" i="91"/>
  <c r="D73" i="91" s="1"/>
  <c r="B30" i="91"/>
  <c r="G25" i="91"/>
  <c r="B17" i="91"/>
  <c r="D76" i="91" l="1"/>
  <c r="D80" i="91"/>
  <c r="D83" i="91" s="1"/>
  <c r="D58" i="91"/>
  <c r="B150" i="91"/>
  <c r="C193" i="91" s="1"/>
  <c r="B175" i="91"/>
  <c r="B160" i="91"/>
  <c r="B165" i="91"/>
  <c r="B185" i="91"/>
  <c r="B155" i="91"/>
  <c r="B180" i="91"/>
  <c r="C260" i="91"/>
  <c r="B170" i="91"/>
  <c r="D60" i="91"/>
  <c r="B162" i="91"/>
  <c r="B172" i="91"/>
  <c r="B187" i="91"/>
  <c r="C262" i="91"/>
  <c r="B157" i="91"/>
  <c r="B167" i="91"/>
  <c r="B152" i="91"/>
  <c r="B182" i="91"/>
  <c r="B177" i="91"/>
  <c r="B17" i="92"/>
  <c r="B224" i="91"/>
  <c r="B219" i="91"/>
  <c r="B209" i="91"/>
  <c r="B214" i="91"/>
  <c r="B61" i="91"/>
  <c r="B58" i="91"/>
  <c r="B204" i="91"/>
  <c r="H44" i="92"/>
  <c r="I44" i="92"/>
  <c r="H41" i="92"/>
  <c r="I41" i="92" s="1"/>
  <c r="H25" i="91"/>
  <c r="B35" i="86"/>
  <c r="B86" i="90" l="1"/>
  <c r="B93" i="90"/>
  <c r="B89" i="90"/>
  <c r="B103" i="90"/>
  <c r="B96" i="90"/>
  <c r="B100" i="90"/>
  <c r="B85" i="90"/>
  <c r="B92" i="90"/>
  <c r="B102" i="90"/>
  <c r="B99" i="90"/>
  <c r="B88" i="90"/>
  <c r="B95" i="90"/>
  <c r="D88" i="91"/>
  <c r="D91" i="91" s="1"/>
  <c r="D98" i="91" s="1"/>
  <c r="D65" i="91"/>
  <c r="D68" i="91" s="1"/>
  <c r="D75" i="91"/>
  <c r="D78" i="91" s="1"/>
  <c r="D90" i="91"/>
  <c r="D63" i="91"/>
  <c r="D103" i="91" s="1"/>
  <c r="B243" i="91"/>
  <c r="B228" i="91"/>
  <c r="B213" i="91"/>
  <c r="B124" i="91"/>
  <c r="B238" i="91"/>
  <c r="B116" i="91"/>
  <c r="B223" i="91"/>
  <c r="B132" i="91"/>
  <c r="B233" i="91"/>
  <c r="B218" i="91"/>
  <c r="B128" i="91"/>
  <c r="B208" i="91"/>
  <c r="B120" i="91"/>
  <c r="D273" i="91"/>
  <c r="D272" i="91"/>
  <c r="D61" i="91"/>
  <c r="B231" i="91"/>
  <c r="B216" i="91"/>
  <c r="B126" i="91"/>
  <c r="B241" i="91"/>
  <c r="B114" i="91"/>
  <c r="B226" i="91"/>
  <c r="C138" i="91"/>
  <c r="B211" i="91"/>
  <c r="B122" i="91"/>
  <c r="B221" i="91"/>
  <c r="B130" i="91"/>
  <c r="B118" i="91"/>
  <c r="B236" i="91"/>
  <c r="B206" i="91"/>
  <c r="C249" i="91" s="1"/>
  <c r="I25" i="91"/>
  <c r="D95" i="91" l="1"/>
  <c r="D278" i="91"/>
  <c r="D277" i="91"/>
  <c r="D101" i="91"/>
  <c r="D93" i="91"/>
  <c r="F248" i="91"/>
  <c r="G248" i="91"/>
  <c r="B128" i="83" l="1"/>
  <c r="B122" i="83"/>
  <c r="B93" i="83"/>
  <c r="B15" i="83" l="1"/>
  <c r="E33" i="90" l="1"/>
  <c r="B30" i="90"/>
  <c r="B15" i="90"/>
  <c r="G14" i="90"/>
  <c r="F14" i="90"/>
  <c r="E14" i="90"/>
  <c r="D14" i="90"/>
  <c r="C14" i="90"/>
  <c r="B14" i="90"/>
  <c r="B102" i="86"/>
  <c r="B99" i="86"/>
  <c r="I96" i="86"/>
  <c r="H96" i="86"/>
  <c r="G96" i="86"/>
  <c r="B96" i="86"/>
  <c r="B95" i="86"/>
  <c r="B94" i="86"/>
  <c r="B93" i="86"/>
  <c r="B92" i="86"/>
  <c r="B91" i="86"/>
  <c r="G89" i="86"/>
  <c r="H117" i="86" s="1"/>
  <c r="B86" i="86"/>
  <c r="B83" i="86"/>
  <c r="B58" i="86"/>
  <c r="B56" i="86"/>
  <c r="E54" i="86"/>
  <c r="B51" i="86"/>
  <c r="B21" i="86"/>
  <c r="B18" i="86"/>
  <c r="B16" i="86"/>
  <c r="B15" i="86"/>
  <c r="B14" i="86"/>
  <c r="B13" i="86"/>
  <c r="B12" i="86"/>
  <c r="P10" i="86"/>
  <c r="B10" i="86" s="1"/>
  <c r="B13" i="84"/>
  <c r="B10" i="84"/>
  <c r="B10" i="89" s="1"/>
  <c r="B8" i="84"/>
  <c r="B378" i="83"/>
  <c r="B350" i="83"/>
  <c r="B335" i="83"/>
  <c r="B322" i="83"/>
  <c r="B320" i="83"/>
  <c r="B319" i="83"/>
  <c r="B318" i="83"/>
  <c r="B316" i="83"/>
  <c r="B288" i="83"/>
  <c r="B275" i="83"/>
  <c r="B262" i="83"/>
  <c r="B246" i="83"/>
  <c r="B233" i="83"/>
  <c r="B220" i="83"/>
  <c r="B207" i="83"/>
  <c r="B204" i="83"/>
  <c r="B191" i="83"/>
  <c r="B177" i="83"/>
  <c r="B109" i="83"/>
  <c r="B79" i="83"/>
  <c r="B64" i="83"/>
  <c r="B35" i="83"/>
  <c r="B22" i="83"/>
  <c r="B10" i="83"/>
  <c r="B9" i="83"/>
  <c r="B8" i="83"/>
  <c r="B35" i="82"/>
  <c r="L33" i="82"/>
  <c r="K33" i="82"/>
  <c r="J33" i="82"/>
  <c r="I33" i="82"/>
  <c r="H33" i="82"/>
  <c r="G33" i="82"/>
  <c r="F33" i="82"/>
  <c r="E33" i="82"/>
  <c r="D33" i="82"/>
  <c r="B33" i="82"/>
  <c r="L20" i="82"/>
  <c r="K20" i="82"/>
  <c r="J20" i="82"/>
  <c r="I20" i="82"/>
  <c r="H20" i="82"/>
  <c r="G20" i="82"/>
  <c r="F20" i="82"/>
  <c r="E20" i="82"/>
  <c r="D20" i="82"/>
  <c r="B20" i="82"/>
  <c r="B15" i="82"/>
  <c r="B12" i="82"/>
  <c r="B10" i="82"/>
  <c r="L8" i="82"/>
  <c r="K8" i="82"/>
  <c r="J8" i="82"/>
  <c r="I8" i="82"/>
  <c r="H8" i="82"/>
  <c r="G8" i="82"/>
  <c r="F8" i="82"/>
  <c r="E8" i="82"/>
  <c r="D8" i="82"/>
  <c r="B8" i="82"/>
  <c r="J130" i="81"/>
  <c r="E130" i="81"/>
  <c r="B130" i="81"/>
  <c r="B128" i="81"/>
  <c r="L126" i="81"/>
  <c r="K126" i="81"/>
  <c r="J126" i="81"/>
  <c r="I126" i="81"/>
  <c r="H126" i="81"/>
  <c r="F126" i="81"/>
  <c r="E126" i="81"/>
  <c r="D126" i="81"/>
  <c r="C126" i="81"/>
  <c r="B122" i="81"/>
  <c r="B119" i="81"/>
  <c r="B118" i="81"/>
  <c r="B117" i="81"/>
  <c r="L115" i="81"/>
  <c r="K115" i="81"/>
  <c r="J115" i="81"/>
  <c r="I115" i="81"/>
  <c r="H115" i="81"/>
  <c r="F115" i="81"/>
  <c r="E115" i="81"/>
  <c r="D115" i="81"/>
  <c r="C115" i="81"/>
  <c r="B107" i="81"/>
  <c r="B105" i="81"/>
  <c r="B103" i="81"/>
  <c r="B101" i="81"/>
  <c r="B99" i="81"/>
  <c r="B85" i="81"/>
  <c r="B84" i="81"/>
  <c r="B81" i="81"/>
  <c r="B79" i="81"/>
  <c r="B77" i="81"/>
  <c r="B71" i="81"/>
  <c r="L69" i="81"/>
  <c r="K69" i="81"/>
  <c r="J69" i="81"/>
  <c r="I69" i="81"/>
  <c r="H69" i="81"/>
  <c r="F69" i="81"/>
  <c r="E69" i="81"/>
  <c r="D69" i="81"/>
  <c r="C69" i="81"/>
  <c r="P65" i="81"/>
  <c r="O65" i="81"/>
  <c r="L63" i="81"/>
  <c r="K63" i="81"/>
  <c r="J63" i="81"/>
  <c r="I63" i="81"/>
  <c r="H63" i="81"/>
  <c r="F63" i="81"/>
  <c r="E63" i="81"/>
  <c r="D63" i="81"/>
  <c r="C63" i="81"/>
  <c r="B63" i="81"/>
  <c r="B45" i="81"/>
  <c r="B47" i="81"/>
  <c r="B40" i="81"/>
  <c r="B28" i="81"/>
  <c r="L26" i="81"/>
  <c r="K26" i="81"/>
  <c r="J26" i="81"/>
  <c r="I26" i="81"/>
  <c r="H26" i="81"/>
  <c r="F26" i="81"/>
  <c r="E26" i="81"/>
  <c r="D26" i="81"/>
  <c r="C26" i="81"/>
  <c r="B8" i="117" l="1"/>
  <c r="B8" i="116"/>
  <c r="B8" i="115"/>
  <c r="B9" i="117"/>
  <c r="B9" i="116"/>
  <c r="B9" i="115"/>
  <c r="B13" i="117"/>
  <c r="B13" i="115"/>
  <c r="B13" i="116"/>
  <c r="B12" i="117"/>
  <c r="B12" i="116"/>
  <c r="B12" i="115"/>
  <c r="B14" i="117"/>
  <c r="B14" i="115"/>
  <c r="B14" i="116"/>
  <c r="B15" i="117"/>
  <c r="B15" i="115"/>
  <c r="B15" i="116"/>
  <c r="B16" i="117"/>
  <c r="B16" i="116"/>
  <c r="B16" i="115"/>
  <c r="B8" i="114"/>
  <c r="B8" i="113"/>
  <c r="B9" i="114"/>
  <c r="B9" i="113"/>
  <c r="B12" i="114"/>
  <c r="B12" i="113"/>
  <c r="B15" i="114"/>
  <c r="B15" i="113"/>
  <c r="B14" i="114"/>
  <c r="B14" i="113"/>
  <c r="B16" i="114"/>
  <c r="B16" i="113"/>
  <c r="B13" i="114"/>
  <c r="B13" i="113"/>
  <c r="B10" i="92"/>
  <c r="B14" i="92"/>
  <c r="B15" i="92"/>
  <c r="B12" i="92"/>
  <c r="B13" i="92"/>
  <c r="B16" i="92"/>
  <c r="B4" i="91"/>
  <c r="B4" i="86"/>
  <c r="B4" i="89"/>
  <c r="B4" i="84"/>
  <c r="B4" i="90"/>
  <c r="B4" i="92"/>
  <c r="B4" i="83"/>
  <c r="B8" i="91"/>
  <c r="B8" i="92"/>
  <c r="B8" i="86"/>
  <c r="B9" i="92"/>
  <c r="B9" i="91"/>
  <c r="B9" i="86"/>
  <c r="B12" i="91"/>
  <c r="B13" i="91"/>
  <c r="B15" i="91"/>
  <c r="B14" i="91"/>
  <c r="B16" i="91"/>
  <c r="D65" i="81"/>
  <c r="B13" i="90"/>
  <c r="B5" i="82"/>
  <c r="C15" i="90"/>
  <c r="G15" i="90"/>
  <c r="F15" i="90"/>
  <c r="E15" i="90"/>
  <c r="D15" i="90"/>
  <c r="F54" i="86"/>
  <c r="G54" i="86" s="1"/>
  <c r="H89" i="86"/>
  <c r="F33" i="90"/>
  <c r="G33" i="90" s="1"/>
  <c r="B5" i="117" l="1"/>
  <c r="B5" i="116"/>
  <c r="B5" i="115"/>
  <c r="B5" i="114"/>
  <c r="B5" i="113"/>
  <c r="I89" i="86"/>
  <c r="I117" i="86"/>
  <c r="B5" i="90"/>
  <c r="B5" i="83"/>
  <c r="B5" i="84"/>
  <c r="B5" i="86"/>
  <c r="B5" i="91"/>
  <c r="B5" i="92"/>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tc={D01C2DD5-9683-4BDA-862B-CCF82949889B}</author>
  </authors>
  <commentList>
    <comment ref="G112" authorId="0" shapeId="0" xr:uid="{D01C2DD5-9683-4BDA-862B-CCF82949889B}">
      <text>
        <t>[Threaded comment]
Your version of Excel allows you to read this threaded comment; however, any edits to it will get removed if the file is opened in a newer version of Excel. Learn more: https://go.microsoft.com/fwlink/?linkid=870924
Comment:
    Modified this formula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tc={8C5DB4D2-938A-48B3-A3EE-8B586884B047}</author>
  </authors>
  <commentList>
    <comment ref="R18" authorId="0" shapeId="0" xr:uid="{8C5DB4D2-938A-48B3-A3EE-8B586884B047}">
      <text>
        <t>[Threaded comment]
Your version of Excel allows you to read this threaded comment; however, any edits to it will get removed if the file is opened in a newer version of Excel. Learn more: https://go.microsoft.com/fwlink/?linkid=870924
Comment:
    Modified this formula: Replaced G65 to G73</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tc={A4A9CABB-F7F6-4673-A37E-C7AF80930064}</author>
  </authors>
  <commentList>
    <comment ref="AT22" authorId="0" shapeId="0" xr:uid="{A4A9CABB-F7F6-4673-A37E-C7AF80930064}">
      <text>
        <t>[Threaded comment]
Your version of Excel allows you to read this threaded comment; however, any edits to it will get removed if the file is opened in a newer version of Excel. Learn more: https://go.microsoft.com/fwlink/?linkid=870924
Comment:
    Fixed this formula. It referred to Other countries instead of US</t>
      </text>
    </comment>
  </commentList>
</comments>
</file>

<file path=xl/sharedStrings.xml><?xml version="1.0" encoding="utf-8"?>
<sst xmlns="http://schemas.openxmlformats.org/spreadsheetml/2006/main" count="5313" uniqueCount="800">
  <si>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</si>
  <si>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</si>
  <si>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</si>
  <si>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</si>
  <si>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</si>
  <si>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</si>
  <si>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</si>
  <si>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</si>
  <si>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</si>
  <si>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</si>
  <si>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</si>
  <si>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</si>
  <si>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</si>
  <si>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</si>
  <si>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</si>
  <si>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</si>
  <si>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</si>
  <si>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</si>
  <si>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</si>
  <si>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</si>
  <si>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</si>
  <si>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</si>
  <si>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</si>
  <si>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</si>
  <si>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</si>
  <si>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</si>
  <si>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</si>
  <si>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</si>
  <si>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</si>
  <si>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</si>
  <si>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</si>
  <si>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</si>
  <si>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</si>
  <si>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</si>
  <si>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</si>
  <si>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</si>
  <si>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</si>
  <si>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</si>
  <si>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</si>
  <si>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</si>
  <si>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</si>
  <si>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</si>
  <si>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</si>
  <si>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</si>
  <si>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</si>
  <si>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</si>
  <si>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</si>
  <si>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</si>
  <si>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</si>
  <si>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</si>
  <si>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</si>
  <si>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</si>
  <si>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</si>
  <si>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</si>
  <si>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</si>
  <si>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</si>
  <si>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</si>
  <si>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</si>
  <si>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</si>
  <si>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</si>
  <si>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</si>
  <si>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</si>
  <si>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</si>
  <si>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</si>
  <si>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</si>
  <si>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</si>
  <si>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</si>
  <si>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</si>
  <si>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</si>
  <si>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</si>
  <si>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</si>
  <si>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</si>
  <si>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</si>
  <si>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</si>
  <si>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</si>
  <si>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</si>
  <si>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</si>
  <si>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</si>
  <si>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</si>
  <si>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</si>
  <si>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</si>
  <si>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</si>
  <si>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</si>
  <si>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</si>
  <si>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</si>
  <si>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</si>
  <si>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</si>
  <si>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</si>
  <si>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</si>
  <si>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</si>
  <si>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</si>
  <si>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</si>
  <si>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</si>
  <si>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</si>
  <si>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</si>
  <si>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</si>
  <si>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</si>
  <si>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</si>
  <si>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</si>
  <si>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</si>
  <si>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</si>
  <si>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</si>
  <si>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</si>
  <si>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</si>
  <si>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</si>
  <si>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</si>
  <si>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</si>
  <si>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</si>
  <si>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</si>
  <si>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</si>
  <si>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</si>
  <si>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</si>
  <si>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</si>
  <si>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</si>
  <si>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</si>
  <si>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</si>
  <si>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</si>
  <si>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</si>
  <si>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</si>
  <si>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</si>
  <si>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</si>
  <si>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</si>
  <si>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</si>
  <si>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</si>
  <si>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</si>
  <si>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</si>
  <si>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</si>
  <si>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</si>
  <si>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</si>
  <si>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</si>
  <si>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</si>
  <si>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</si>
  <si>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</si>
  <si>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</si>
  <si>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</si>
  <si>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</si>
  <si>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</si>
  <si>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</si>
  <si>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</si>
  <si>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</si>
  <si>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</si>
  <si>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</si>
  <si>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</si>
  <si>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</si>
  <si>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</si>
  <si>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</si>
  <si>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</si>
  <si>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</si>
  <si>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</si>
  <si>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</si>
  <si>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</si>
  <si>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Verification</t>
  </si>
  <si>
    <t>Vérification</t>
  </si>
  <si>
    <t>Indicate your firm's trade level with respect to the goods in Canada:</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</si>
  <si>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</si>
  <si>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</si>
  <si>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</si>
  <si>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</si>
  <si>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</si>
  <si>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</si>
  <si>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</si>
  <si>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</si>
  <si>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</si>
  <si>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</si>
  <si>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</si>
  <si>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</si>
  <si>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</si>
  <si>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</si>
  <si>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</si>
  <si>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</si>
  <si>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</si>
  <si>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</si>
  <si>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</si>
  <si>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</si>
  <si>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</si>
  <si>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</si>
  <si>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</si>
  <si>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</si>
  <si>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</si>
  <si>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</si>
  <si>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</si>
  <si>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</si>
  <si>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</si>
  <si>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</si>
  <si>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</si>
  <si>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</si>
  <si>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</si>
  <si>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</si>
  <si>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</si>
  <si>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</si>
  <si>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</si>
  <si>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</si>
  <si>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</si>
  <si>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</si>
  <si>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</si>
  <si>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</si>
  <si>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</si>
  <si>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</si>
  <si>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</si>
  <si>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</si>
  <si>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</si>
  <si>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</si>
  <si>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</si>
  <si>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</si>
  <si>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</si>
  <si>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Provide the proportion of your import sales value that is represented by delivery costs.</t>
  </si>
  <si>
    <t>Indiquez la proportion de la valeur de vos ventes à l’importation qui est représentée par les frais de livraison.</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</si>
  <si>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</si>
  <si>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</si>
  <si>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</si>
  <si>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</si>
  <si>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</si>
  <si>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</si>
  <si>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</si>
  <si>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</si>
  <si>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</si>
  <si>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</si>
  <si>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</si>
  <si>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</si>
  <si>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</si>
  <si>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</si>
  <si>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</si>
  <si>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If not listed above, other trade level is:</t>
  </si>
  <si>
    <t>Si non mentionné ci-dessus, l'autre niveau commercial est :</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</si>
  <si>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</si>
  <si>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</si>
  <si>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</si>
  <si>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</si>
  <si>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</si>
  <si>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</si>
  <si>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</si>
  <si>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</si>
  <si>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</si>
  <si>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</si>
  <si>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</si>
  <si>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</si>
  <si>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</si>
  <si>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</si>
  <si>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</si>
  <si>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</si>
  <si>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</si>
  <si>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</si>
  <si>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</si>
  <si>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</si>
  <si>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</si>
  <si>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</si>
  <si>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</si>
  <si>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</si>
  <si>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</si>
  <si>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</si>
  <si>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</si>
  <si>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</si>
  <si>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</si>
  <si>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</si>
  <si>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</si>
  <si>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</si>
  <si>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</si>
  <si>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</si>
  <si>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</si>
  <si>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</si>
  <si>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</si>
  <si>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</si>
  <si>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</si>
  <si>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</si>
  <si>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</si>
  <si>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</si>
  <si>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</si>
  <si>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</si>
  <si>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</si>
  <si>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</si>
  <si>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</si>
  <si>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</si>
  <si>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</si>
  <si>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</si>
  <si>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</si>
  <si>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</si>
  <si>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</si>
  <si>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</si>
  <si>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</si>
  <si>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Question 26</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</si>
  <si>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</si>
  <si>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</si>
  <si>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</si>
  <si>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</si>
  <si>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</si>
  <si>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</si>
  <si>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</si>
  <si>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</si>
  <si>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</si>
  <si>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</si>
  <si>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</si>
  <si>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</si>
  <si>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</si>
  <si>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</si>
  <si>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Unit of measure (singular)</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</si>
  <si>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</si>
  <si>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</si>
  <si>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</si>
  <si>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</si>
  <si>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</si>
  <si>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</si>
  <si>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</si>
  <si>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</si>
  <si>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</si>
  <si>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If no, explain why CBSA import data indicates that you imported using the HS codes listed on the Info tab during this period.</t>
  </si>
  <si>
    <t>Si non, expliquez pourquoi les données d'importation de l'ASFC indiquent que vous avez importé en utilisant les codes SH énumérés dans l'onglet Info au cours de cette période.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</si>
  <si>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</si>
  <si>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</si>
  <si>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</si>
  <si>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</si>
  <si>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</si>
  <si>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</si>
  <si>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</si>
  <si>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</si>
  <si>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</si>
  <si>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</si>
  <si>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</si>
  <si>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</si>
  <si>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</si>
  <si>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</si>
  <si>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</si>
  <si>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</si>
  <si>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</si>
  <si>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</si>
  <si>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</si>
  <si>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</si>
  <si>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</si>
  <si>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</si>
  <si>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</si>
  <si>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</si>
  <si>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</si>
  <si>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</si>
  <si>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</si>
  <si>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</si>
  <si>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</si>
  <si>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</si>
  <si>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</si>
  <si>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</si>
  <si>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</si>
  <si>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</si>
  <si>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</si>
  <si>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</si>
  <si>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</si>
  <si>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</si>
  <si>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</si>
  <si>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</si>
  <si>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</si>
  <si>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</si>
  <si>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</si>
  <si>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</si>
  <si>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</si>
  <si>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</si>
  <si>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</si>
  <si>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</si>
  <si>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</si>
  <si>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Other country 4</t>
  </si>
  <si>
    <t>Autre pays 4</t>
  </si>
  <si>
    <t>Other country 5</t>
  </si>
  <si>
    <t>Autre pays 5</t>
  </si>
  <si>
    <t>Imp-Exp Question 1</t>
  </si>
  <si>
    <t>Imp-Exp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</si>
  <si>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</si>
  <si>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</si>
  <si>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</si>
  <si>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</si>
  <si>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</si>
  <si>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</si>
  <si>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</si>
  <si>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</si>
  <si>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</si>
  <si>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</si>
  <si>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</si>
  <si>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</si>
  <si>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</si>
  <si>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</si>
  <si>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</si>
  <si>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</si>
  <si>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</si>
  <si>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</si>
  <si>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</si>
  <si>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</si>
  <si>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</si>
  <si>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Jun-Dec 2023</t>
  </si>
  <si>
    <t>juin-déc 2023</t>
  </si>
  <si>
    <t>April-June 2025</t>
  </si>
  <si>
    <t>avril-juin 2025</t>
  </si>
  <si>
    <t>n/a</t>
  </si>
  <si>
    <t>CBSA Determination Date</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</si>
  <si>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</si>
  <si>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</si>
  <si>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</si>
  <si>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</si>
  <si>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</si>
  <si>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</si>
  <si>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</si>
  <si>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</si>
  <si>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Comment on how the Canadian market for the goods has changed in 2025. Has your firm’s import strategy for the goods changed? Has the domestic price premium for the goods changed as a result of any promotional efforts to buy Canadian products?</t>
  </si>
  <si>
    <t>Sélectionnez oui ou non</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</si>
  <si>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</si>
  <si>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</si>
  <si>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</si>
  <si>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</si>
  <si>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</si>
  <si>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</si>
  <si>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</si>
  <si>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</si>
  <si>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Commentez la façon dont le marché canadien des marchandises a changé en 2025. La stratégie d’importation de votre entreprise pour les marchandises a-t-elle changé? La majoration du prix intérieur des marchandises a-t-elle changé à la suite d'efforts promotionnels visant à acheter des produits canadiens?</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</si>
  <si>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</si>
  <si>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Indiquez dans quels segments de marché ces marchandises sont vendues.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</si>
  <si>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</si>
  <si>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</si>
  <si>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</si>
  <si>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</si>
  <si>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</si>
  <si>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</si>
  <si>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</si>
  <si>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</si>
  <si>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</si>
  <si>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</si>
  <si>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Delivery cost is included in the selling price.</t>
  </si>
  <si>
    <t>Delivery cost is charged to the purchaser.</t>
  </si>
  <si>
    <t>Delivery cost is assumed and arranged by the purchaser.</t>
  </si>
  <si>
    <t xml:space="preserve"> Les frais de livraison sont inclus dans le prix de vente.</t>
  </si>
  <si>
    <t xml:space="preserve"> Les frais de livraison sont facturés à l’acheteur.</t>
  </si>
  <si>
    <t xml:space="preserve"> Les frais de livraison sont pris en charge par l’acheteur.</t>
  </si>
  <si>
    <t>Truck Bodies</t>
  </si>
  <si>
    <t>carrosseries de camions</t>
  </si>
  <si>
    <t>dumping and subsidization</t>
  </si>
  <si>
    <t>le dumping et le subventionnement</t>
  </si>
  <si>
    <t>China</t>
  </si>
  <si>
    <t>de la Chine</t>
  </si>
  <si>
    <t>Rhonda Heintzman</t>
  </si>
  <si>
    <t>Rhonda.Heintzman@tribunal.gc.ca</t>
  </si>
  <si>
    <t>613-558-5983</t>
  </si>
  <si>
    <t>Truck bodies, having an exterior length of 8.5 feet to 32 feet, inclusively, of maximum exterior width of 103 inches, whether assembled or unassembled, being the structure or fixture designed to be affixed to a truck chassis for the primary purpose of containing or supporting goods for on-road transportation, whether insulated or not, and whether equipped with refrigerating equipment or not, as well as truck body kits, assemblies, or subassemblies.</t>
  </si>
  <si>
    <t>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t>
  </si>
  <si>
    <t>units</t>
  </si>
  <si>
    <t>unités</t>
  </si>
  <si>
    <t>unit</t>
  </si>
  <si>
    <t>unité</t>
  </si>
  <si>
    <t>July 2024 - June 2025</t>
  </si>
  <si>
    <t>juillet 2024 - juin 2025</t>
  </si>
  <si>
    <t>Chine</t>
  </si>
  <si>
    <t>Excluding</t>
  </si>
  <si>
    <t>Mais à  l'exclusion</t>
  </si>
  <si>
    <t>truck bodies for the primary purpose of bulk transporting liquids or gases;</t>
  </si>
  <si>
    <t>des carrosseries de camions avant tout destinées au transport en vrac de liquides ou de gaz;</t>
  </si>
  <si>
    <t>refuse truck bodies, being specialized truck bodies designed and constructed for the primary purpose of collecting, compacting, and transporting solid waste, of the kind used for municipal waste collection; and</t>
  </si>
  <si>
    <t>des carrosseries de camions à ordures, lesquelles sont des carrosseries spécialisées conçues et bâties avant tout pour la collecte, le compactage et le transport de déchets solides, du genre qu’on emploie pour la collecte de déchets municipale;</t>
  </si>
  <si>
    <t>truck bodies that incorporate a hydraulic or mechanical system that permits the body to be elevated, tipped, or tilted for loading or unloading, such as dump truck bodies used for the transport of bulk materials such as sand, gravel, or demolition debris, and flatbed tow truck bodies used for the transport of vehicles.</t>
  </si>
  <si>
    <t>des carrosseries de camions qu’un système hydraulique ou mécanique permet d’élever, de basculer ou d’incliner pour le chargement ou le déchargement; par exemple, les carrosseries de camions à benne basculante servant au transport en vrac de sable, de gravier, de débris de démolition, etc. et des carrosseries de camions de remorquage à plateforme servant au transport de véhicules.</t>
  </si>
  <si>
    <t>A truck body is a broad term that describes the load-carrying structure mounted on a truck chassis (often also known as a “cab chassis”, a “cab and chassis”, or a “cut-away chassis”). A truck body can encompass a wide range of types, including enclosed cargo bodies, refrigerated bodies, and flatbeds.</t>
  </si>
  <si>
    <t xml:space="preserve">Une carrosserie de camion est un terme large qui décrit la structure porteuse montée sur un châssis de camion (souvent aussi appelé « châssis cabine », « cabine et châssis » ou « châssis découpé ou tronqué»). Une carrosserie de camion (appelé aussi «boîte de camion»), peut englober une grande variété de types, y compris des carrosseries fermées (ou boîtes fermées), des carrosseries réfrigérées (ou boîtes réfrigérées) et des plates-formes. </t>
  </si>
  <si>
    <t>For greater certainty, the subject goods include enclosed dry freight bodies, refrigerated bodies, and other cargo-carrying truck bodies, whether or not equipped with auxiliary equipment such as liftgates, cargo handling systems, or custom interior fittings, provided that the primary purpose of the body remains the transportation of goods. The presence of such auxiliary equipment or fittings does not alter the classification of the goods as subject truck bodies.</t>
  </si>
  <si>
    <t>Pour plus de certitude, les marchandises concernées incluent les carrosseries fermées de fret sec, les carrosseries réfrigérées et autres carrosseries de camions transportant la marchandise, qu’elles soient équipées ou non d’équipements auxiliaires tels que des hayons élévateurs, des systèmes de manutention de cargaison ou des équipements intérieurs sur mesure, à condition que la fonction principale de la carrosserie reste le transport de marchandises. La présence de tels équipements auxiliaires ou accessoires ne modifie pas la classification des marchandises comme carrosseries de camions concernées.</t>
  </si>
  <si>
    <t>Truck bodies do not include the truck chassis, which include the vehicle’s frame and drivetrain; truck bodies relate only to the structure or fixture that attaches or affixes to the chassis of the vehicle. Trucks and vehicles and their parts, such as wheels, axles, cabs or suspensions are not subject goods.</t>
  </si>
  <si>
    <t>Les carrosseries de camion n’incluent pas le châssis du camion, qui inclut le châssis et la transmission du véhicule; les carrosseries des camions concernent uniquement la structure ou le dispositif qui est attaché ou fixé au châssis du véhicule. Les camions et véhicules ainsi que leurs pièces, telles que les roues, essieux, cabines ou suspensions, ne sont pas inclus dans les marchandises visées.</t>
  </si>
  <si>
    <t>Goods that are pulled by a truck or truck chassis, rather than mounted onto or affixed to the chassis, are not within the scope of the subject goods. The product definition is limited to truck bodies that form an integral structure of the vehicle itself, not separate towable equipment. For example, semi-trailers, container chassis, and other detachable trailers are not included because they are not “structures designed to be affixed to a truck chassis.” They are instead designed to be hitched to and hauled by a truck, rather than mounted on or affixed to a truck chassis.</t>
  </si>
  <si>
    <t>Les marchandises tractées par un camion ou un châssis de camion, plutôt que montées ou fixées sur le châssis, ne relèvent pas du champ d’application des marchandises en question. La définition du produit se limite aux carrosseries de camions qui forment une structure intégrale du véhicule lui-même, et non à l’équipement remorquable séparé. Par exemple, les semi-remorques, châssis de conteneurs et autres remorques détachables ne sont pas inclus parce qu’ils ne sont pas des « structures conçues pour être fixées sur un châssis de camion ». Ils sont plutôt conçus pour être attelés et transportés par un camion, plutôt que montés ou fixés sur un châssis de camion.</t>
  </si>
  <si>
    <t>As the subject goods expressly have as their primary purpose the transportation of goods (other than bulk liquids or gases), they do not include bodies designed primarily for the transportation of passengers or the provision of non-cargo services, such as recreational vehicles, motorhomes, firetrucks, buses, or designed primarily for other specialized service vehicles such as man-bucket trucks or boom trucks that do not have as their primary purpose the transportation of goods. For greater certainty, the determination of whether a truck body is included in the subject goods is made at the time of importation, based on its design and purpose at that point in time. The fact that equipment or features may later be added to the body post-importation, which alter its use or purpose, does not exclude it from the scope of the subject goods as defined at the time of entry.</t>
  </si>
  <si>
    <t>Comme les marchandises concernées ont expressément pour but principal le transport de marchandises (autres que des liquides en vrac ou gaz), elles n’incluent pas les carrosseries conçues principalement pour le transport de passagers ou la fourniture de services non liés au fret, tels que les véhicules récréatifs, les camping-cars, les camions de pompiers, les autobus, ou autres véhicules conçus principalement pour des services spécialisés tels que les camions-nacelles ou les camions-grues, qui n’ont pas pour but principal le transport de marchandises. Pour plus de certitude, la détermination de savoir si une carrosserie de camion est incluse dans les marchandises concernées est faite au moment de l’importation, en fonction de sa conception et de son objectif à ce moment-là. Le fait que de l’équipement ou des caractéristiques puissent être ajoutés ultérieurement à la carrosserie après son importation, ce qui en modifie l’usage ou la finalité, ne l’exclut pas de la portée des marchandises en question telle que définie au moment de l’entrée.</t>
  </si>
  <si>
    <t>The reference to “exterior length” in the product definition means the measurement taken from the outer surface of the front wall of the truck body to the outer surface at the rear of the truck body, excluding any ancillary equipment affixed to the structure. Such excluded equipment includes, but is not limited to, refrigeration units, liftgates, catwalks, aerodynamic fairings, lighting assemblies, or any other removable or accessory components.</t>
  </si>
  <si>
    <t>La référence à la « longueur extérieure » dans la définition du produit signifie la mesure prise de la surface extérieure de la paroi avant de la carrosserie du camion jusqu’à la surface extérieure à l’arrière de la carrosserie du camion, excluant tout équipement auxiliaire fixé à la structure. Cet équipement exclu inclut, sans s’y limiter, les unités de réfrigération, les hayons élévateurs, les passerelles, les carénages aérodynamiques, les ensembles d’éclairage ou tout autre composant amovible ou accessoire.</t>
  </si>
  <si>
    <t>Although the subject goods include unassembled truck bodies or unassembled assemblies or subassemblies thereof, the subject goods do not include the individual parts or components that may be used to manufacture a truck body or its subassemblies when imported as individual components. For example, steel I-beams, plywood sheets, or sheets of aluminum are not subject goods unless they form part of a subassembly or assembly.</t>
  </si>
  <si>
    <t>Distributor / dealer</t>
  </si>
  <si>
    <t>Distributeur / concessionnaire</t>
  </si>
  <si>
    <t>Utilisateur final / opérateur de grande flotte</t>
  </si>
  <si>
    <t>End user / large fleet operator</t>
  </si>
  <si>
    <t>Refrigerated units</t>
  </si>
  <si>
    <t>Unités réfrigérées</t>
  </si>
  <si>
    <t>Dry freight units</t>
  </si>
  <si>
    <t>All other</t>
  </si>
  <si>
    <t>Tout autre</t>
  </si>
  <si>
    <t>Q4</t>
  </si>
  <si>
    <t>T4</t>
  </si>
  <si>
    <t>Massive importation extra periods</t>
  </si>
  <si>
    <t>January 2025</t>
  </si>
  <si>
    <t>janvier 2025</t>
  </si>
  <si>
    <t>janvier 2026</t>
  </si>
  <si>
    <t>distributors/dealers</t>
  </si>
  <si>
    <t>distributeurs/concessionnaires</t>
  </si>
  <si>
    <t>utilisateurs finals/opérateurs de grande flotte</t>
  </si>
  <si>
    <t>end users/large fleet operators</t>
  </si>
  <si>
    <t>December 31</t>
  </si>
  <si>
    <t>31 décembre</t>
  </si>
  <si>
    <t>8707.90.90.10, 8707.90.90.39, 8707.90.90.40, 8707.90.90.90, 8708.29.99.90</t>
  </si>
  <si>
    <t xml:space="preserve">Bien que les marchandises en cause incluent des carrosseries de camion non assemblées ou des ensembles ou sous-ensembles non assemblés, les marchandises en cause n’incluent pas les pièces ou composants individuels pouvant être utilisés pour fabriquer une carrosserie de camion ou ses sous-ensembles lorsqu’ils sont importés comme composants individuels. Par exemple, les poutres en acier en I, les feuilles de contreplaqué ou les feuilles d’aluminium ne sont pas des biens soumis à moins de faire partie d’un sous-ensemble ou d’un assemblage. </t>
  </si>
  <si>
    <t>The product definition expressly includes subassemblies that are designed and intended to be assembled or constructed into a truck body. This encompasses both completely knocked down (CKD) and semi-knocked down (SKD) truck bodies. In industry practice, CKD and SKD refer to kits consisting of all or most of the subassemblies required to construct a truck body, shipped in a disassembled state for ease of transport or to avoid or minimize duties. A CKD kit generally contains all essential subassemblies in a fully disassembled form, while an SKD kit contains some or most subassemblies that can be quickly joined together. The Subject goods include complete or substantially complete subassemblies such as subframes, structural frames, walls or wall panels, floors, rear frames, freight doors, roofs, interior fit-out, or electrical systems. The list of components described above is a non-exhaustive list and the absence of a good from that list does not mean the good is excluded.</t>
  </si>
  <si>
    <t>La définition du produit inclut expressément les sous-ensembles conçus et destinés à être assemblés ou intégrés à une carrosserie de camion. Cela englobe à la fois les carrosseries de camions complètement démontées (CKD) et semi-démontées (SKD). Dans la pratique industrielle, CKD et SKD désignent des ensembles composés de tout ou la plupart des sous-ensembles nécessaires à la construction d’une carrosserie de camion, expédiés à l’état démonté pour faciliter le transport ou pour éviter ou minimiser les droits de douane. Un kit CKD contient généralement tous les sous-ensembles essentiels sous une forme entièrement démontée, tandis qu’un kit SKD contient certains ou la plupart des sous-ensembles qui peuvent être rapidement assemblés. Les marchandises en question comprennent des sous-ensembles complets ou substantiellement complets tels que des sous-châssis, des cadres structurels, des murs ou panneaux muraux, des planchers, des châssis arrière, des portes de chargement, des toits, des aménagements intérieurs ou des systèmes électriques. La liste des composantes décrite ci-dessus est une liste non exhaustive et l’absence d’un bien dans cette liste ne signifie pas que le bien est exclu.</t>
  </si>
  <si>
    <t>Kits</t>
  </si>
  <si>
    <t>Fully assembled truck bodies</t>
  </si>
  <si>
    <t>For additional details, view the "Info" tab.</t>
  </si>
  <si>
    <t>Pour plus de détails, consultez l’onglet « Info ».</t>
  </si>
  <si>
    <t>Carrosseries de camions entièrement assemblées</t>
  </si>
  <si>
    <t>Booking value</t>
  </si>
  <si>
    <t>valeur de réservation</t>
  </si>
  <si>
    <t>Please complete the table below, with respect to your firm's bookings.</t>
  </si>
  <si>
    <t>Veuillez compléter le tableau ci-dessous concernant les réservations de votre entreprise.</t>
  </si>
  <si>
    <t>$/unit</t>
  </si>
  <si>
    <t>booking value (CAD)</t>
  </si>
  <si>
    <t>valeur de réservation (CAD)</t>
  </si>
  <si>
    <t>$/unité</t>
  </si>
  <si>
    <t>Producer of truck bodies</t>
  </si>
  <si>
    <t>producteur de carrosseries de camions</t>
  </si>
  <si>
    <t>2025 percentages</t>
  </si>
  <si>
    <t>Final assembly and mounting costs</t>
  </si>
  <si>
    <t>General, selling and administrative costs</t>
  </si>
  <si>
    <t>Profit margin</t>
  </si>
  <si>
    <t>Freight costs</t>
  </si>
  <si>
    <t xml:space="preserve">List other additional costs: </t>
  </si>
  <si>
    <t xml:space="preserve">If your firm imports truck body kits, assemblies or subassemblies, provide the following percentages that would increase the price of a truck body kit, assembly or subassembly to the final price of a fully assembled truck body to be sold to distributors/dealers and end users/large fleet operators. </t>
  </si>
  <si>
    <t>Si votre entreprise importe des kits, des assemblages ou des sous-assemblages de carrosserie de camion, veuillez indiquer les pourcentages suivants qui majoreraient le prix d’un kit, d’un assemblage ou d’un sous-assemblage de carrosserie de camion pour atteindre le prix final d’une carrosserie de camion entièrement assemblée destinée à la vente aux distributeurs/concessionnaires et aux utilisateurs finaux/exploitants de grandes flottes.</t>
  </si>
  <si>
    <t>Remarque : Veuillez fournir ces pourcentages sur la base des coûts et marges prévus pour 2025. Si ces pourcentages ne sont pas disponibles pour 2025, fournissez des pourcentages estimés sur la base des marges et coûts habituels.</t>
  </si>
  <si>
    <t>Pourcentages pour 2025</t>
  </si>
  <si>
    <t>Pourcentages estimés</t>
  </si>
  <si>
    <t>Coûts d’assemblage final et de montage</t>
  </si>
  <si>
    <t>Frais généraux, de vente et administratifs</t>
  </si>
  <si>
    <t>Marge bénéficiaire</t>
  </si>
  <si>
    <t>Frais de transport</t>
  </si>
  <si>
    <t>Other costs (if applicable)</t>
  </si>
  <si>
    <t>Autres coûts (le cas échéant)</t>
  </si>
  <si>
    <t>Indiquez les autres coûts :</t>
  </si>
  <si>
    <t>Unités fermées de fret sec</t>
  </si>
  <si>
    <t>Estimated percentages</t>
  </si>
  <si>
    <t>June 2025</t>
  </si>
  <si>
    <t>juin 2025</t>
  </si>
  <si>
    <t>September 2025</t>
  </si>
  <si>
    <t>septembre 2025</t>
  </si>
  <si>
    <t>December 2025</t>
  </si>
  <si>
    <t>décembre 2025</t>
  </si>
  <si>
    <t>Joseph Long</t>
  </si>
  <si>
    <t>Joseph.Long@tribunal.gc.ca</t>
  </si>
  <si>
    <t>March 30, 2026</t>
  </si>
  <si>
    <t>30 mars 2026</t>
  </si>
  <si>
    <t>Refrigerated truck bodies, without reefers or heaters - 10ft to 18ft</t>
  </si>
  <si>
    <t>Les carrosseries de camions réfrigérées, sans les frigorífiques ni chauffage - 10 à 18pi</t>
  </si>
  <si>
    <t>Refrigerated truck bodies, without reefers or heaters - 20ft to 24ft</t>
  </si>
  <si>
    <t>Les carrosseries de camions réfrigérées, sans les frigorífiques ni chauffage - 20 à 24pi</t>
  </si>
  <si>
    <t>Refrigerated truck bodies, without reefers or heaters - 26ft to 30ft</t>
  </si>
  <si>
    <t>Les carrosseries de camions réfrigérées, sans les frigorífiques ni chauffage - 26 à 30pi</t>
  </si>
  <si>
    <t>Dry freight van truck bodies, without reefers or heaters - 10ft to18ft</t>
  </si>
  <si>
    <t>Les carrosseries des fourgons secs, sans les frigorífiques ni chauffage - 10 à 18pi</t>
  </si>
  <si>
    <t>Dry freight van truck bodies, without reefers or heaters - 20ft to 24ft</t>
  </si>
  <si>
    <t>Les carrosseries des fourgons secs, sans les frigorífiques ni chauffage - 20 à 24pi</t>
  </si>
  <si>
    <t>Dry freight van truck bodies, without reefers or heaters - 26ft to 30ft</t>
  </si>
  <si>
    <t>Les carrosseries des fourgons secs, sans les frigorífiques ni chauffage - 26 à 30pi</t>
  </si>
  <si>
    <t>Mexico</t>
  </si>
  <si>
    <t>Mexique</t>
  </si>
  <si>
    <t>Other Countries</t>
  </si>
  <si>
    <t>Autre pays</t>
  </si>
  <si>
    <t>Note, provide these percentages based on costs and margins. Should the percentages be unavailable, provide estimated percentages based on typical costs and margins.</t>
  </si>
  <si>
    <t>2023 percentages</t>
  </si>
  <si>
    <t>Pourcentages pour 2023</t>
  </si>
  <si>
    <t>2024 percentages</t>
  </si>
  <si>
    <t>Pourcentages pour 2024</t>
  </si>
  <si>
    <t>NQ-2025-009</t>
  </si>
  <si>
    <t>FirmAcc</t>
  </si>
  <si>
    <t>Company:</t>
  </si>
  <si>
    <t>Respondent Type:</t>
  </si>
  <si>
    <t>Activity:</t>
  </si>
  <si>
    <t>Country:</t>
  </si>
  <si>
    <t>Subject/Non:</t>
  </si>
  <si>
    <t>Other Country:</t>
  </si>
  <si>
    <t>Trade Level:</t>
  </si>
  <si>
    <t>Truck Body Type</t>
  </si>
  <si>
    <t>Sales To:</t>
  </si>
  <si>
    <t>2023</t>
  </si>
  <si>
    <t>2024</t>
  </si>
  <si>
    <t>2025</t>
  </si>
  <si>
    <t>Importer   |  Importateurs</t>
  </si>
  <si>
    <t>Imports from  |  Importations de</t>
  </si>
  <si>
    <t>China  |  Chine</t>
  </si>
  <si>
    <t>Subject</t>
  </si>
  <si>
    <t>Refrigerated</t>
  </si>
  <si>
    <t>-</t>
  </si>
  <si>
    <t>United States  |  États-Unis</t>
  </si>
  <si>
    <t>Non-subject</t>
  </si>
  <si>
    <t>Mexico  |  Mexique</t>
  </si>
  <si>
    <t>Other Countries  |  Autres pays</t>
  </si>
  <si>
    <t>Sales to | Ventes à</t>
  </si>
  <si>
    <t>From Imports</t>
  </si>
  <si>
    <t>Distributors / Dealers  |  Distributeurs / Concessionnaires</t>
  </si>
  <si>
    <t>End users / Large fleet operators  |  Utilisateurs finals / Opérateurs de grande flotte</t>
  </si>
  <si>
    <t>Export Sales |  Ventes à l'exportation</t>
  </si>
  <si>
    <t>Resp. Type</t>
  </si>
  <si>
    <t>Trade Level</t>
  </si>
  <si>
    <t>Tab in Q</t>
  </si>
  <si>
    <t>Countries - Q</t>
  </si>
  <si>
    <t>Exporter - Q</t>
  </si>
  <si>
    <t>Exporter</t>
  </si>
  <si>
    <t>de minimis</t>
  </si>
  <si>
    <t>Subject &amp; NS #</t>
  </si>
  <si>
    <t>Source</t>
  </si>
  <si>
    <t>Other
Countries</t>
  </si>
  <si>
    <t>Inquiry Type</t>
  </si>
  <si>
    <t>Transaction</t>
  </si>
  <si>
    <t>Sales to:</t>
  </si>
  <si>
    <t>Product Type</t>
  </si>
  <si>
    <t>POID</t>
  </si>
  <si>
    <t>2 - Importer</t>
  </si>
  <si>
    <t>1 - Distributor</t>
  </si>
  <si>
    <t>B - Vendor 1</t>
  </si>
  <si>
    <t>Imp</t>
  </si>
  <si>
    <t>Imp-Sls</t>
  </si>
  <si>
    <t>2 - End user</t>
  </si>
  <si>
    <t>zzzOther</t>
  </si>
  <si>
    <t>Respondent</t>
  </si>
  <si>
    <t>Collapsed Respondent Name</t>
  </si>
  <si>
    <t>Significant</t>
  </si>
  <si>
    <t>Insignificant</t>
  </si>
  <si>
    <t>2 - Non-Subject</t>
  </si>
  <si>
    <t xml:space="preserve">United States  |  États-Unis </t>
  </si>
  <si>
    <t>Non-Subject</t>
  </si>
  <si>
    <t>1 - Subject</t>
  </si>
  <si>
    <t>Dumping and Subsidizing</t>
  </si>
  <si>
    <t>zUS</t>
  </si>
  <si>
    <t>zzMexico</t>
  </si>
  <si>
    <t>Benchmark Product 1  |  Produit de référence 1</t>
  </si>
  <si>
    <t>Benchmark Product 2  |  Produit de référence 2</t>
  </si>
  <si>
    <t>Benchmark Product 3  |  Produit de référence 3</t>
  </si>
  <si>
    <t>Benchmark Product 4  |  Produit de référence 4</t>
  </si>
  <si>
    <t>Benchmark Product 5  |  Produit de référence 5</t>
  </si>
  <si>
    <t>Benchmark Product 6  |  Produit de référence 6</t>
  </si>
  <si>
    <t>C - Vendor 2</t>
  </si>
  <si>
    <t>D - Vendor 3</t>
  </si>
  <si>
    <t>Collapsed Respondent</t>
  </si>
  <si>
    <t>Tab in Q.</t>
  </si>
  <si>
    <t>Product Name</t>
  </si>
  <si>
    <t>Product #</t>
  </si>
  <si>
    <t>Q1  |  T1 2024</t>
  </si>
  <si>
    <t>Q2  |  T2 2024</t>
  </si>
  <si>
    <t>Q3  |  T3 2024</t>
  </si>
  <si>
    <t>Q4  |  T4 2024</t>
  </si>
  <si>
    <t>Q1  |  T1 2025</t>
  </si>
  <si>
    <t>Q2  |  T2 2025</t>
  </si>
  <si>
    <t>Q3  |  T3 2025</t>
  </si>
  <si>
    <t>Q4  |  T4 2025</t>
  </si>
  <si>
    <t>Q1  |  T1 20242</t>
  </si>
  <si>
    <t>Q2  |  T2 20243</t>
  </si>
  <si>
    <t>Q3  |  T3 20244</t>
  </si>
  <si>
    <t>Q4  |  T4 20245</t>
  </si>
  <si>
    <t>Q1  |  T1 20256</t>
  </si>
  <si>
    <t>Q2  |  T2 20257</t>
  </si>
  <si>
    <t>Q3  |  T3 20258</t>
  </si>
  <si>
    <t>Q4  |  T4 20259</t>
  </si>
  <si>
    <t>Benchmarks</t>
  </si>
  <si>
    <t xml:space="preserve">Refrigerated truck bodies, without reefers or heaters - 10ft to 18ft  |  </t>
  </si>
  <si>
    <t xml:space="preserve">Refrigerated truck bodies, without reefers or heaters - 20ft to 24ft  |  </t>
  </si>
  <si>
    <t xml:space="preserve">Refrigerated truck bodies, without reefers or heaters - 26ft to 30ft  |  </t>
  </si>
  <si>
    <t xml:space="preserve">Dry freight van truck bodies, without reefers or heaters - 10ft to 18ft  |  </t>
  </si>
  <si>
    <t xml:space="preserve">Dry freight van truck bodies, without reefers or heaters - 20ft to 24ft  |  </t>
  </si>
  <si>
    <t xml:space="preserve">Dry freight van truck bodies, without reefers or heaters - 26ft to 30ft  |  </t>
  </si>
  <si>
    <t>3 - Non-subject</t>
  </si>
  <si>
    <t>4 - Non-subject</t>
  </si>
  <si>
    <t>Regional</t>
  </si>
  <si>
    <t>TopAccounts</t>
  </si>
  <si>
    <t>TOTAL:</t>
  </si>
  <si>
    <t>VOLUME</t>
  </si>
  <si>
    <t>% DISTRIBUTION</t>
  </si>
  <si>
    <t>Respondent Type</t>
  </si>
  <si>
    <t>From</t>
  </si>
  <si>
    <t>Section</t>
  </si>
  <si>
    <t>Region</t>
  </si>
  <si>
    <t>Importer 1</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</si>
  <si>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</si>
  <si>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</si>
  <si>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</si>
  <si>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</si>
  <si>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</si>
  <si>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</si>
  <si>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</si>
  <si>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</si>
  <si>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</si>
  <si>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</si>
  <si>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</si>
  <si>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</si>
  <si>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</si>
  <si>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</si>
  <si>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</si>
  <si>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Importer Sample 1</t>
  </si>
  <si>
    <t>Account #1</t>
  </si>
  <si>
    <t>Account #2</t>
  </si>
  <si>
    <t>Account #3</t>
  </si>
  <si>
    <t>Account #4</t>
  </si>
  <si>
    <t>Account #5</t>
  </si>
  <si>
    <t>ImpMkts</t>
  </si>
  <si>
    <t>MsvImp (ImpMkts)</t>
  </si>
  <si>
    <t>DIST VS EU</t>
  </si>
  <si>
    <t>Other Country</t>
  </si>
  <si>
    <t>VOL-Q4 - 2024</t>
  </si>
  <si>
    <t>INV-Q4 - 2024</t>
  </si>
  <si>
    <t>zzMex</t>
  </si>
  <si>
    <t>3 - Non-Subject</t>
  </si>
  <si>
    <t>4 - Non-Subject</t>
  </si>
  <si>
    <t>Dry Freight</t>
  </si>
  <si>
    <t>Respondant</t>
  </si>
  <si>
    <t>Sheet/Comment</t>
  </si>
  <si>
    <t>Question</t>
  </si>
  <si>
    <t>Answer</t>
  </si>
  <si>
    <t>Version</t>
  </si>
  <si>
    <t>Pub</t>
  </si>
  <si>
    <t>Q2</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</si>
  <si>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</si>
  <si>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</si>
  <si>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</si>
  <si>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</si>
  <si>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</si>
  <si>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</si>
  <si>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</si>
  <si>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</si>
  <si>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</si>
  <si>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</si>
  <si>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</si>
  <si>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</si>
  <si>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</si>
  <si>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</si>
  <si>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</si>
  <si>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</si>
  <si>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</si>
  <si>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</si>
  <si>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</si>
  <si>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</si>
  <si>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</si>
  <si>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</si>
  <si>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</si>
  <si>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Q26</t>
  </si>
  <si>
    <t>AddPub1</t>
  </si>
  <si>
    <t>AddPub2</t>
  </si>
  <si>
    <t>AddPub3</t>
  </si>
  <si>
    <t>AddPub4</t>
  </si>
  <si>
    <t>AddPub5</t>
  </si>
  <si>
    <t>Pro</t>
  </si>
  <si>
    <t>Q1</t>
  </si>
  <si>
    <t>Q3</t>
  </si>
  <si>
    <t>Q9</t>
  </si>
  <si>
    <t>InventImp</t>
  </si>
  <si>
    <t>Firm Type</t>
  </si>
  <si>
    <t>Product</t>
  </si>
  <si>
    <t>Importer</t>
  </si>
  <si>
    <t>China 1</t>
  </si>
  <si>
    <t>China 2</t>
  </si>
  <si>
    <t>China 3</t>
  </si>
  <si>
    <t>US</t>
  </si>
  <si>
    <t>Mex</t>
  </si>
  <si>
    <t>Invent</t>
  </si>
  <si>
    <t>AddPro1</t>
  </si>
  <si>
    <t>AddPro2</t>
  </si>
  <si>
    <t>AddPro3</t>
  </si>
  <si>
    <t>AddPro4</t>
  </si>
  <si>
    <t>AddPro5</t>
  </si>
  <si>
    <t>343-597-3847</t>
  </si>
  <si>
    <t>Q4 - 2024</t>
  </si>
  <si>
    <t>February 2025</t>
  </si>
  <si>
    <t>February 2026</t>
  </si>
  <si>
    <t>March 2025</t>
  </si>
  <si>
    <t>April 2025</t>
  </si>
  <si>
    <t>May 2025</t>
  </si>
  <si>
    <t>July 2025</t>
  </si>
  <si>
    <t>August 2025</t>
  </si>
  <si>
    <t>October 2025</t>
  </si>
  <si>
    <t>November 2025</t>
  </si>
  <si>
    <t>Janaury 2026</t>
  </si>
  <si>
    <t>février 2026</t>
  </si>
  <si>
    <t>novembre 2025</t>
  </si>
  <si>
    <t>octobre 2025</t>
  </si>
  <si>
    <t>juillet 2025</t>
  </si>
  <si>
    <t>mai 2025</t>
  </si>
  <si>
    <t>avril 2025</t>
  </si>
  <si>
    <t>mars 2025</t>
  </si>
  <si>
    <t>février 2025</t>
  </si>
  <si>
    <t>août 2025</t>
  </si>
  <si>
    <t>T4 - 2024</t>
  </si>
  <si>
    <t xml:space="preserve">             </t>
  </si>
  <si>
    <t>Feb-2025</t>
  </si>
  <si>
    <t>Jan-2025</t>
  </si>
  <si>
    <t>Mar-2025</t>
  </si>
  <si>
    <t>Apr-2025</t>
  </si>
  <si>
    <t>Jun-2025</t>
  </si>
  <si>
    <t>Jul-2025</t>
  </si>
  <si>
    <t>Aug-2025</t>
  </si>
  <si>
    <t>Sep-2025</t>
  </si>
  <si>
    <t>Oct-2025</t>
  </si>
  <si>
    <t>Nov-2025</t>
  </si>
  <si>
    <t>Dec-2025</t>
  </si>
  <si>
    <t>Jan-2026</t>
  </si>
  <si>
    <t>Feb-2026</t>
  </si>
  <si>
    <t>INV Jan-2025</t>
  </si>
  <si>
    <t>INV Feb-2025</t>
  </si>
  <si>
    <t>INV Mar-2025</t>
  </si>
  <si>
    <t>INV Apr-2025</t>
  </si>
  <si>
    <t>INV May 2025</t>
  </si>
  <si>
    <t>INV Jun-2025</t>
  </si>
  <si>
    <t>INV Jul-2025</t>
  </si>
  <si>
    <t>INV Aug-2025</t>
  </si>
  <si>
    <t>INV Sep-2025</t>
  </si>
  <si>
    <t>INV Oct-2025</t>
  </si>
  <si>
    <t>INV Nov-2025</t>
  </si>
  <si>
    <t>INV Dec-2025</t>
  </si>
  <si>
    <t>INV Jan-2026</t>
  </si>
  <si>
    <t>INV Feb-2026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</si>
</sst>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43" formatCode="_-* #,##0.00_-;\-* #,##0.00_-;_-* &quot;-&quot;??_-;_-@_-"/>
    <numFmt numFmtId="164" formatCode="[$-1009]d\-mmm\-yy;@"/>
    <numFmt numFmtId="165" formatCode="_(* #,##0_);_(* \(#,##0\);_(* &quot;-&quot;??_);_(@_)"/>
    <numFmt numFmtId="166" formatCode="_-* #,##0_-;\-* #,##0_-;_-* &quot;-&quot;??_-;_-@_-"/>
    <numFmt numFmtId="167" formatCode="#,##0;\(#,##0\);\-"/>
  </numFmts>
  <fonts count="69"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u/>
      <sz val="10.5"/>
      <name val="Calibri"/>
      <family val="2"/>
      <scheme val="minor"/>
    </font>
    <font>
      <sz val="11"/>
      <color theme="1"/>
      <name val="Aptos"/>
      <family val="2"/>
    </font>
    <font>
      <b/>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9"/>
      <color theme="1"/>
      <name val="Calibri"/>
      <family val="2"/>
      <scheme val="minor"/>
    </font>
    <font>
      <b/>
      <u/>
      <sz val="10"/>
      <name val="Calibri"/>
      <family val="2"/>
      <scheme val="minor"/>
    </font>
    <font>
      <b/>
      <sz val="10"/>
      <name val="Calibri"/>
      <family val="2"/>
      <scheme val="minor"/>
    </font>
    <font>
      <b/>
      <u/>
      <sz val="10"/>
      <color theme="0"/>
      <name val="Calibri"/>
      <family val="2"/>
      <scheme val="minor"/>
    </font>
    <font>
      <b/>
      <sz val="11"/>
      <color theme="1"/>
      <name val="Calibri"/>
      <family val="2"/>
      <scheme val="minor"/>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darkUp"/>
    </fill>
    <fill>
      <patternFill patternType="solid">
        <fgColor theme="3" tint="0.79998168889431442"/>
        <bgColor indexed="64"/>
      </patternFill>
    </fill>
    <fill>
      <patternFill patternType="solid">
        <fgColor theme="3" tint="0.59999389629810485"/>
        <bgColor indexed="64"/>
      </patternFill>
    </fill>
    <fill>
      <patternFill patternType="solid">
        <fgColor theme="5" tint="0.59999389629810485"/>
        <bgColor indexed="64"/>
      </patternFill>
    </fill>
  </fills>
  <borders count="9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thin">
        <color indexed="64"/>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style="thin">
        <color indexed="64"/>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right style="thin">
        <color indexed="64"/>
      </right>
      <top style="medium">
        <color theme="0" tint="-0.499984740745262"/>
      </top>
      <bottom style="medium">
        <color theme="0" tint="-0.499984740745262"/>
      </bottom>
      <diagonal/>
    </border>
    <border>
      <left/>
      <right style="thin">
        <color indexed="64"/>
      </right>
      <top style="thin">
        <color theme="0" tint="-0.499984740745262"/>
      </top>
      <bottom style="thin">
        <color theme="0" tint="-0.499984740745262"/>
      </bottom>
      <diagonal/>
    </border>
    <border>
      <left/>
      <right style="thin">
        <color indexed="64"/>
      </right>
      <top style="thin">
        <color theme="0" tint="-0.499984740745262"/>
      </top>
      <bottom style="medium">
        <color theme="0" tint="-0.499984740745262"/>
      </bottom>
      <diagonal/>
    </border>
    <border>
      <left style="thin">
        <color theme="4" tint="0.39997558519241921"/>
      </left>
      <right/>
      <top style="thin">
        <color theme="4" tint="0.39997558519241921"/>
      </top>
      <bottom style="thin">
        <color indexed="64"/>
      </bottom>
      <diagonal/>
    </border>
    <border>
      <left/>
      <right/>
      <top style="thin">
        <color theme="4" tint="0.39997558519241921"/>
      </top>
      <bottom style="thin">
        <color indexed="64"/>
      </bottom>
      <diagonal/>
    </border>
    <border>
      <left/>
      <right style="medium">
        <color indexed="64"/>
      </right>
      <top style="thin">
        <color theme="4" tint="0.39997558519241921"/>
      </top>
      <bottom style="thin">
        <color indexed="64"/>
      </bottom>
      <diagonal/>
    </border>
    <border>
      <left/>
      <right style="medium">
        <color indexed="64"/>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style="medium">
        <color indexed="64"/>
      </left>
      <right/>
      <top/>
      <bottom/>
      <diagonal/>
    </border>
    <border>
      <left style="mediumDashed">
        <color indexed="64"/>
      </left>
      <right style="medium">
        <color indexed="64"/>
      </right>
      <top style="medium">
        <color indexed="64"/>
      </top>
      <bottom/>
      <diagonal/>
    </border>
    <border>
      <left/>
      <right style="medium">
        <color indexed="64"/>
      </right>
      <top/>
      <bottom/>
      <diagonal/>
    </border>
    <border>
      <left style="thin">
        <color theme="4" tint="0.39997558519241921"/>
      </left>
      <right/>
      <top style="thin">
        <color theme="1"/>
      </top>
      <bottom style="thin">
        <color theme="4" tint="0.39997558519241921"/>
      </bottom>
      <diagonal/>
    </border>
    <border>
      <left/>
      <right/>
      <top style="thin">
        <color theme="1"/>
      </top>
      <bottom style="thin">
        <color theme="4" tint="0.39997558519241921"/>
      </bottom>
      <diagonal/>
    </border>
    <border>
      <left/>
      <right/>
      <top style="thin">
        <color indexed="64"/>
      </top>
      <bottom style="thin">
        <color theme="4" tint="0.39997558519241921"/>
      </bottom>
      <diagonal/>
    </border>
    <border>
      <left/>
      <right style="medium">
        <color indexed="64"/>
      </right>
      <top style="thin">
        <color indexed="64"/>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theme="1"/>
      </top>
      <bottom/>
      <diagonal/>
    </border>
    <border>
      <left/>
      <right style="medium">
        <color indexed="64"/>
      </right>
      <top style="thin">
        <color theme="1"/>
      </top>
      <bottom/>
      <diagonal/>
    </border>
    <border>
      <left style="medium">
        <color indexed="64"/>
      </left>
      <right/>
      <top style="thin">
        <color theme="4" tint="0.39997558519241921"/>
      </top>
      <bottom style="thin">
        <color theme="4" tint="0.39997558519241921"/>
      </bottom>
      <diagonal/>
    </border>
  </borders>
  <cellStyleXfs count="25691">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8" fillId="4" borderId="0" applyNumberFormat="0" applyBorder="0" applyAlignment="0" applyProtection="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4" fontId="16" fillId="0" borderId="0"/>
    <xf numFmtId="164"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9" fillId="0" borderId="0"/>
    <xf numFmtId="0" fontId="23" fillId="0" borderId="0"/>
    <xf numFmtId="164"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4"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4" fontId="35" fillId="0" borderId="0" applyAlignment="0"/>
    <xf numFmtId="0" fontId="35" fillId="0" borderId="0" applyAlignment="0"/>
    <xf numFmtId="43" fontId="1" fillId="0" borderId="0" applyFont="0" applyFill="0" applyBorder="0" applyAlignment="0" applyProtection="0"/>
    <xf numFmtId="9" fontId="1" fillId="0" borderId="0" applyFont="0" applyFill="0" applyBorder="0" applyAlignment="0" applyProtection="0"/>
    <xf numFmtId="0" fontId="29" fillId="0" borderId="0"/>
    <xf numFmtId="0" fontId="22" fillId="0" borderId="0"/>
    <xf numFmtId="0" fontId="16" fillId="0" borderId="0"/>
  </cellStyleXfs>
  <cellXfs count="663">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6" fillId="0" borderId="0" xfId="0" applyFont="1" applyBorder="1" applyAlignment="1">
      <alignment horizontal="center"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2" fillId="0" borderId="0" xfId="0" applyFont="1" applyAlignment="1">
      <alignment vertical="center"/>
    </xf>
    <xf numFmtId="0" fontId="39" fillId="0" borderId="0" xfId="0" applyFont="1"/>
    <xf numFmtId="0" fontId="52" fillId="40"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0" xfId="0" applyFont="1" applyFill="1" applyAlignment="1">
      <alignment horizontal="right" vertical="top"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9" fillId="0" borderId="7" xfId="0" applyFont="1" applyBorder="1" applyAlignment="1">
      <alignment horizontal="left" vertical="top" wrapText="1"/>
    </xf>
    <xf numFmtId="0" fontId="49" fillId="0" borderId="0" xfId="0" applyFont="1" applyBorder="1" applyAlignment="1">
      <alignment horizontal="lef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5" fontId="39" fillId="35" borderId="20" xfId="25686" applyNumberFormat="1" applyFont="1" applyFill="1" applyBorder="1" applyAlignment="1" applyProtection="1">
      <alignment horizontal="right" vertical="top" wrapText="1"/>
      <protection locked="0"/>
    </xf>
    <xf numFmtId="165" fontId="39" fillId="36" borderId="20" xfId="25686" applyNumberFormat="1" applyFont="1" applyFill="1" applyBorder="1" applyAlignment="1" applyProtection="1">
      <alignment horizontal="right" vertical="top" wrapText="1"/>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5" fontId="39" fillId="35" borderId="20" xfId="25686" applyNumberFormat="1" applyFont="1" applyFill="1" applyBorder="1" applyAlignment="1" applyProtection="1">
      <alignment horizontal="right" vertical="top"/>
      <protection locked="0"/>
    </xf>
    <xf numFmtId="165"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5" fontId="39" fillId="35" borderId="20" xfId="25686" applyNumberFormat="1" applyFont="1" applyFill="1" applyBorder="1" applyAlignment="1" applyProtection="1">
      <alignment horizontal="right" vertical="center" wrapText="1"/>
      <protection locked="0"/>
    </xf>
    <xf numFmtId="165" fontId="39" fillId="35" borderId="31" xfId="25686" applyNumberFormat="1" applyFont="1" applyFill="1" applyBorder="1" applyAlignment="1" applyProtection="1">
      <alignment horizontal="right" vertical="center" wrapText="1"/>
      <protection locked="0"/>
    </xf>
    <xf numFmtId="165" fontId="39" fillId="36" borderId="20"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center" wrapText="1"/>
    </xf>
    <xf numFmtId="165" fontId="39" fillId="35" borderId="23" xfId="25686" applyNumberFormat="1" applyFont="1" applyFill="1" applyBorder="1" applyAlignment="1" applyProtection="1">
      <alignment horizontal="right" vertical="center" wrapText="1"/>
      <protection locked="0"/>
    </xf>
    <xf numFmtId="165" fontId="39" fillId="36" borderId="46" xfId="25686" applyNumberFormat="1" applyFont="1" applyFill="1" applyBorder="1" applyAlignment="1" applyProtection="1">
      <alignment horizontal="right" vertical="center" wrapText="1"/>
    </xf>
    <xf numFmtId="165" fontId="39" fillId="35" borderId="48"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0" fontId="50" fillId="0" borderId="0" xfId="0" applyFont="1" applyAlignment="1">
      <alignment vertical="top"/>
    </xf>
    <xf numFmtId="0" fontId="4" fillId="0" borderId="0" xfId="0" quotePrefix="1" applyFont="1" applyAlignment="1">
      <alignment vertical="top"/>
    </xf>
    <xf numFmtId="9" fontId="39" fillId="35" borderId="20" xfId="25687" applyFont="1" applyFill="1" applyBorder="1" applyAlignment="1" applyProtection="1">
      <alignment horizontal="center" vertical="center" wrapText="1"/>
      <protection locked="0"/>
    </xf>
    <xf numFmtId="43" fontId="39" fillId="36" borderId="20" xfId="25686" applyNumberFormat="1" applyFont="1" applyFill="1" applyBorder="1" applyAlignment="1" applyProtection="1">
      <alignment horizontal="right" vertical="top"/>
    </xf>
    <xf numFmtId="43" fontId="39" fillId="36" borderId="20" xfId="25686" applyNumberFormat="1" applyFont="1" applyFill="1" applyBorder="1" applyAlignment="1" applyProtection="1">
      <alignment horizontal="right" vertical="center" wrapText="1"/>
    </xf>
    <xf numFmtId="43" fontId="39" fillId="36" borderId="31" xfId="25686" applyNumberFormat="1" applyFont="1" applyFill="1" applyBorder="1" applyAlignment="1" applyProtection="1">
      <alignment horizontal="right" vertical="center" wrapText="1"/>
    </xf>
    <xf numFmtId="0" fontId="4" fillId="0" borderId="0" xfId="0" applyFont="1" applyFill="1" applyAlignment="1">
      <alignment vertical="top"/>
    </xf>
    <xf numFmtId="0" fontId="5" fillId="0" borderId="0" xfId="0" applyFont="1" applyBorder="1" applyAlignment="1">
      <alignment vertical="top" wrapText="1"/>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7" fillId="0" borderId="0" xfId="0" applyFont="1" applyAlignment="1">
      <alignment vertical="top"/>
    </xf>
    <xf numFmtId="0" fontId="5" fillId="34" borderId="0" xfId="0" applyFont="1" applyFill="1" applyAlignment="1">
      <alignment vertical="top" wrapText="1"/>
    </xf>
    <xf numFmtId="15" fontId="4" fillId="0" borderId="0" xfId="0" quotePrefix="1" applyNumberFormat="1" applyFont="1"/>
    <xf numFmtId="0" fontId="4" fillId="0" borderId="0" xfId="0" applyFont="1" applyFill="1" applyBorder="1"/>
    <xf numFmtId="0" fontId="4" fillId="0" borderId="8" xfId="0" applyFont="1" applyFill="1" applyBorder="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20" xfId="0" applyFont="1" applyBorder="1" applyAlignment="1">
      <alignment horizontal="center" vertical="center"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2" fillId="34" borderId="0" xfId="0" applyFont="1" applyFill="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9" xfId="0" applyFont="1" applyBorder="1" applyAlignment="1">
      <alignment vertical="top" wrapText="1"/>
    </xf>
    <xf numFmtId="0" fontId="5" fillId="0" borderId="16" xfId="0" applyFont="1" applyBorder="1" applyAlignment="1">
      <alignment vertical="top" wrapText="1"/>
    </xf>
    <xf numFmtId="0" fontId="5" fillId="0" borderId="10" xfId="0" applyFont="1" applyBorder="1" applyAlignment="1">
      <alignment vertical="top" wrapText="1"/>
    </xf>
    <xf numFmtId="0" fontId="5" fillId="0" borderId="0" xfId="0" applyFont="1" applyBorder="1" applyAlignment="1">
      <alignment horizontal="right" vertical="top" wrapText="1"/>
    </xf>
    <xf numFmtId="0" fontId="4" fillId="34" borderId="0" xfId="0" applyFont="1" applyFill="1" applyBorder="1" applyAlignment="1">
      <alignment vertical="top" wrapText="1"/>
    </xf>
    <xf numFmtId="165" fontId="39" fillId="35" borderId="44" xfId="25686" applyNumberFormat="1" applyFont="1" applyFill="1" applyBorder="1" applyAlignment="1" applyProtection="1">
      <alignment horizontal="right" vertical="top"/>
      <protection locked="0"/>
    </xf>
    <xf numFmtId="43" fontId="39" fillId="36" borderId="44" xfId="25686" applyNumberFormat="1" applyFont="1" applyFill="1" applyBorder="1" applyAlignment="1" applyProtection="1">
      <alignment horizontal="right" vertical="top"/>
    </xf>
    <xf numFmtId="43" fontId="39" fillId="36" borderId="22" xfId="25686" applyNumberFormat="1" applyFont="1" applyFill="1" applyBorder="1" applyAlignment="1" applyProtection="1">
      <alignment horizontal="right" vertical="top"/>
    </xf>
    <xf numFmtId="165" fontId="39" fillId="35" borderId="23" xfId="25686" applyNumberFormat="1" applyFont="1" applyFill="1" applyBorder="1" applyAlignment="1" applyProtection="1">
      <alignment horizontal="right" vertical="top"/>
      <protection locked="0"/>
    </xf>
    <xf numFmtId="0" fontId="55" fillId="0" borderId="0" xfId="0" applyFont="1"/>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0" borderId="0" xfId="0" applyFont="1" applyAlignment="1">
      <alignment horizontal="right"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0" borderId="14" xfId="0" applyFont="1" applyBorder="1" applyAlignment="1">
      <alignment vertical="top" wrapText="1"/>
    </xf>
    <xf numFmtId="0" fontId="5" fillId="0" borderId="0" xfId="0" applyFont="1" applyBorder="1" applyAlignment="1">
      <alignment horizontal="right" vertical="top" indent="1"/>
    </xf>
    <xf numFmtId="0" fontId="4" fillId="0" borderId="13" xfId="0" applyFont="1" applyBorder="1" applyAlignment="1">
      <alignment vertical="top" wrapText="1"/>
    </xf>
    <xf numFmtId="0" fontId="56" fillId="33" borderId="69" xfId="0" applyFont="1" applyFill="1" applyBorder="1"/>
    <xf numFmtId="0" fontId="56" fillId="33" borderId="70" xfId="0" applyFont="1" applyFill="1" applyBorder="1"/>
    <xf numFmtId="165" fontId="56" fillId="33" borderId="70" xfId="25686" applyNumberFormat="1" applyFont="1" applyFill="1" applyBorder="1"/>
    <xf numFmtId="165" fontId="56" fillId="33" borderId="70" xfId="25686" applyNumberFormat="1" applyFont="1" applyFill="1" applyBorder="1" applyAlignment="1">
      <alignment horizontal="left"/>
    </xf>
    <xf numFmtId="165" fontId="56" fillId="33" borderId="71" xfId="25686" applyNumberFormat="1" applyFont="1" applyFill="1" applyBorder="1"/>
    <xf numFmtId="0" fontId="56" fillId="33" borderId="70" xfId="0" applyFont="1" applyFill="1" applyBorder="1" applyAlignment="1">
      <alignment horizontal="center"/>
    </xf>
    <xf numFmtId="0" fontId="56" fillId="33" borderId="72" xfId="0" applyFont="1" applyFill="1" applyBorder="1" applyAlignment="1">
      <alignment horizontal="center"/>
    </xf>
    <xf numFmtId="0" fontId="10" fillId="42" borderId="73" xfId="0" applyFont="1" applyFill="1" applyBorder="1"/>
    <xf numFmtId="0" fontId="10" fillId="42" borderId="74" xfId="0" applyFont="1" applyFill="1" applyBorder="1"/>
    <xf numFmtId="165" fontId="10" fillId="42" borderId="74" xfId="25686" applyNumberFormat="1" applyFont="1" applyFill="1" applyBorder="1"/>
    <xf numFmtId="6" fontId="10" fillId="42" borderId="74" xfId="0" applyNumberFormat="1" applyFont="1" applyFill="1" applyBorder="1"/>
    <xf numFmtId="165" fontId="9" fillId="0" borderId="74" xfId="25686" applyNumberFormat="1" applyFont="1" applyBorder="1" applyAlignment="1">
      <alignment horizontal="left"/>
    </xf>
    <xf numFmtId="165" fontId="10" fillId="42" borderId="75" xfId="25686" applyNumberFormat="1" applyFont="1" applyFill="1" applyBorder="1"/>
    <xf numFmtId="0" fontId="9" fillId="43" borderId="74" xfId="0" applyFont="1" applyFill="1" applyBorder="1"/>
    <xf numFmtId="165" fontId="9" fillId="43" borderId="74" xfId="25686" applyNumberFormat="1" applyFont="1" applyFill="1" applyBorder="1"/>
    <xf numFmtId="165" fontId="9" fillId="43" borderId="74" xfId="25686" applyNumberFormat="1" applyFont="1" applyFill="1" applyBorder="1" applyAlignment="1">
      <alignment horizontal="left"/>
    </xf>
    <xf numFmtId="165" fontId="9" fillId="43" borderId="75" xfId="25686" applyNumberFormat="1" applyFont="1" applyFill="1" applyBorder="1"/>
    <xf numFmtId="0" fontId="9" fillId="0" borderId="74" xfId="0" applyFont="1" applyBorder="1"/>
    <xf numFmtId="165" fontId="9" fillId="0" borderId="74" xfId="25686" applyNumberFormat="1" applyFont="1" applyBorder="1"/>
    <xf numFmtId="165" fontId="9" fillId="0" borderId="75" xfId="25686" applyNumberFormat="1" applyFont="1" applyBorder="1"/>
    <xf numFmtId="0" fontId="9" fillId="44" borderId="74" xfId="0" applyFont="1" applyFill="1" applyBorder="1"/>
    <xf numFmtId="165" fontId="9" fillId="44" borderId="74" xfId="25686" applyNumberFormat="1" applyFont="1" applyFill="1" applyBorder="1"/>
    <xf numFmtId="165" fontId="9" fillId="44" borderId="75" xfId="25686" applyNumberFormat="1" applyFont="1" applyFill="1" applyBorder="1"/>
    <xf numFmtId="0" fontId="57" fillId="33" borderId="0" xfId="25688" applyFont="1" applyFill="1" applyAlignment="1">
      <alignment wrapText="1"/>
    </xf>
    <xf numFmtId="0" fontId="58" fillId="33" borderId="0" xfId="25688" applyFont="1" applyFill="1"/>
    <xf numFmtId="0" fontId="59" fillId="33" borderId="0" xfId="0" applyFont="1" applyFill="1"/>
    <xf numFmtId="0" fontId="57" fillId="33" borderId="0" xfId="25688" applyFont="1" applyFill="1" applyAlignment="1">
      <alignment horizontal="center" wrapText="1"/>
    </xf>
    <xf numFmtId="166" fontId="60" fillId="33" borderId="76" xfId="25689" applyNumberFormat="1" applyFont="1" applyFill="1" applyBorder="1" applyAlignment="1">
      <alignment horizontal="left" wrapText="1"/>
    </xf>
    <xf numFmtId="166" fontId="60" fillId="33" borderId="77" xfId="25689" applyNumberFormat="1" applyFont="1" applyFill="1" applyBorder="1" applyAlignment="1">
      <alignment horizontal="left" wrapText="1"/>
    </xf>
    <xf numFmtId="43" fontId="60" fillId="33" borderId="0" xfId="25689" applyNumberFormat="1" applyFont="1" applyFill="1" applyAlignment="1">
      <alignment horizontal="left" wrapText="1"/>
    </xf>
    <xf numFmtId="43" fontId="60" fillId="33" borderId="76" xfId="25689" applyNumberFormat="1" applyFont="1" applyFill="1" applyBorder="1" applyAlignment="1">
      <alignment horizontal="left" wrapText="1"/>
    </xf>
    <xf numFmtId="0" fontId="61" fillId="0" borderId="0" xfId="25688" applyFont="1"/>
    <xf numFmtId="0" fontId="62" fillId="0" borderId="0" xfId="25688" applyFont="1"/>
    <xf numFmtId="0" fontId="61" fillId="45" borderId="0" xfId="25688" applyFont="1" applyFill="1"/>
    <xf numFmtId="0" fontId="61" fillId="0" borderId="0" xfId="25688" applyFont="1" applyAlignment="1">
      <alignment horizontal="center"/>
    </xf>
    <xf numFmtId="0" fontId="61" fillId="0" borderId="0" xfId="25688" applyFont="1" applyAlignment="1">
      <alignment horizontal="left"/>
    </xf>
    <xf numFmtId="166" fontId="61" fillId="0" borderId="0" xfId="25688" applyNumberFormat="1" applyFont="1" applyAlignment="1">
      <alignment wrapText="1"/>
    </xf>
    <xf numFmtId="166" fontId="61" fillId="0" borderId="78" xfId="25688" applyNumberFormat="1" applyFont="1" applyBorder="1" applyAlignment="1">
      <alignment wrapText="1"/>
    </xf>
    <xf numFmtId="0" fontId="63" fillId="0" borderId="0" xfId="25688" applyFont="1"/>
    <xf numFmtId="0" fontId="63" fillId="45" borderId="0" xfId="25688" applyFont="1" applyFill="1"/>
    <xf numFmtId="0" fontId="63" fillId="0" borderId="0" xfId="25688" applyFont="1" applyAlignment="1">
      <alignment horizontal="center"/>
    </xf>
    <xf numFmtId="0" fontId="63" fillId="0" borderId="0" xfId="25688" applyFont="1" applyAlignment="1">
      <alignment horizontal="left"/>
    </xf>
    <xf numFmtId="166" fontId="63" fillId="0" borderId="0" xfId="25688" applyNumberFormat="1" applyFont="1" applyAlignment="1">
      <alignment wrapText="1"/>
    </xf>
    <xf numFmtId="0" fontId="63" fillId="0" borderId="0" xfId="0" applyFont="1"/>
    <xf numFmtId="0" fontId="57" fillId="0" borderId="0" xfId="25688" applyFont="1" applyFill="1" applyAlignment="1">
      <alignment wrapText="1"/>
    </xf>
    <xf numFmtId="1" fontId="10" fillId="42" borderId="74" xfId="0" applyNumberFormat="1" applyFont="1" applyFill="1" applyBorder="1" applyAlignment="1">
      <alignment horizontal="center"/>
    </xf>
    <xf numFmtId="1" fontId="9" fillId="43" borderId="74" xfId="0" applyNumberFormat="1" applyFont="1" applyFill="1" applyBorder="1" applyAlignment="1">
      <alignment horizontal="center"/>
    </xf>
    <xf numFmtId="1" fontId="9" fillId="0" borderId="74" xfId="0" applyNumberFormat="1" applyFont="1" applyBorder="1" applyAlignment="1">
      <alignment horizontal="center"/>
    </xf>
    <xf numFmtId="1" fontId="9" fillId="44" borderId="74" xfId="0" applyNumberFormat="1" applyFont="1" applyFill="1" applyBorder="1" applyAlignment="1">
      <alignment horizontal="center"/>
    </xf>
    <xf numFmtId="0" fontId="10" fillId="43" borderId="73" xfId="25688" applyFont="1" applyFill="1" applyBorder="1"/>
    <xf numFmtId="0" fontId="10" fillId="43" borderId="74" xfId="25688" applyFont="1" applyFill="1" applyBorder="1"/>
    <xf numFmtId="0" fontId="62" fillId="45" borderId="74" xfId="25688" applyFont="1" applyFill="1" applyBorder="1"/>
    <xf numFmtId="0" fontId="10" fillId="43" borderId="75" xfId="25688" applyFont="1" applyFill="1" applyBorder="1"/>
    <xf numFmtId="165" fontId="10" fillId="43" borderId="74" xfId="105" applyNumberFormat="1" applyFont="1" applyFill="1" applyBorder="1"/>
    <xf numFmtId="0" fontId="9" fillId="0" borderId="74" xfId="25688" applyFont="1" applyBorder="1"/>
    <xf numFmtId="0" fontId="64" fillId="45" borderId="74" xfId="25688" applyFont="1" applyFill="1" applyBorder="1"/>
    <xf numFmtId="0" fontId="9" fillId="0" borderId="75" xfId="25688" applyFont="1" applyBorder="1"/>
    <xf numFmtId="165" fontId="9" fillId="0" borderId="74" xfId="105" applyNumberFormat="1" applyFont="1" applyBorder="1"/>
    <xf numFmtId="0" fontId="9" fillId="43" borderId="74" xfId="25688" applyFont="1" applyFill="1" applyBorder="1"/>
    <xf numFmtId="0" fontId="9" fillId="43" borderId="75" xfId="25688" applyFont="1" applyFill="1" applyBorder="1"/>
    <xf numFmtId="165" fontId="9" fillId="43" borderId="74" xfId="105" applyNumberFormat="1" applyFont="1" applyFill="1" applyBorder="1"/>
    <xf numFmtId="0" fontId="14" fillId="33" borderId="79" xfId="25688" applyFont="1" applyFill="1" applyBorder="1"/>
    <xf numFmtId="0" fontId="14" fillId="33" borderId="80" xfId="25688" applyFont="1" applyFill="1" applyBorder="1"/>
    <xf numFmtId="0" fontId="58" fillId="33" borderId="74" xfId="25688" applyFont="1" applyFill="1" applyBorder="1" applyAlignment="1">
      <alignment wrapText="1"/>
    </xf>
    <xf numFmtId="0" fontId="59" fillId="33" borderId="74" xfId="0" applyFont="1" applyFill="1" applyBorder="1"/>
    <xf numFmtId="0" fontId="14" fillId="33" borderId="81" xfId="25688" applyFont="1" applyFill="1" applyBorder="1" applyAlignment="1">
      <alignment wrapText="1"/>
    </xf>
    <xf numFmtId="0" fontId="14" fillId="33" borderId="82" xfId="25688" applyFont="1" applyFill="1" applyBorder="1" applyAlignment="1">
      <alignment wrapText="1"/>
    </xf>
    <xf numFmtId="0" fontId="14" fillId="33" borderId="80" xfId="25688" applyFont="1" applyFill="1" applyBorder="1" applyAlignment="1">
      <alignment wrapText="1"/>
    </xf>
    <xf numFmtId="0" fontId="65" fillId="34" borderId="84" xfId="25690" applyFont="1" applyFill="1" applyBorder="1"/>
    <xf numFmtId="166" fontId="66" fillId="34" borderId="84" xfId="25690" applyNumberFormat="1" applyFont="1" applyFill="1" applyBorder="1"/>
    <xf numFmtId="0" fontId="66" fillId="34" borderId="84" xfId="25690" applyFont="1" applyFill="1" applyBorder="1"/>
    <xf numFmtId="0" fontId="49" fillId="0" borderId="0" xfId="25690" applyFont="1"/>
    <xf numFmtId="0" fontId="8" fillId="33" borderId="85" xfId="25690" applyFont="1" applyFill="1" applyBorder="1"/>
    <xf numFmtId="0" fontId="8" fillId="33" borderId="86" xfId="25690" applyFont="1" applyFill="1" applyBorder="1"/>
    <xf numFmtId="167" fontId="8" fillId="33" borderId="86" xfId="0" applyNumberFormat="1" applyFont="1" applyFill="1" applyBorder="1" applyAlignment="1">
      <alignment horizontal="centerContinuous"/>
    </xf>
    <xf numFmtId="0" fontId="67" fillId="33" borderId="76" xfId="25690" applyFont="1" applyFill="1" applyBorder="1"/>
    <xf numFmtId="0" fontId="67" fillId="33" borderId="0" xfId="25690" applyFont="1" applyFill="1"/>
    <xf numFmtId="0" fontId="67" fillId="33" borderId="0" xfId="25689" quotePrefix="1" applyFont="1" applyFill="1" applyAlignment="1">
      <alignment horizontal="right"/>
    </xf>
    <xf numFmtId="0" fontId="49" fillId="37" borderId="0" xfId="25690" applyFont="1" applyFill="1"/>
    <xf numFmtId="0" fontId="49" fillId="37" borderId="0" xfId="0" applyFont="1" applyFill="1" applyAlignment="1">
      <alignment horizontal="left" indent="1"/>
    </xf>
    <xf numFmtId="0" fontId="49" fillId="37" borderId="78" xfId="0" applyFont="1" applyFill="1" applyBorder="1" applyAlignment="1">
      <alignment horizontal="left" indent="1"/>
    </xf>
    <xf numFmtId="0" fontId="49" fillId="0" borderId="0" xfId="0" applyFont="1" applyAlignment="1">
      <alignment horizontal="left" indent="1"/>
    </xf>
    <xf numFmtId="0" fontId="49" fillId="0" borderId="78" xfId="0" applyFont="1" applyBorder="1" applyAlignment="1">
      <alignment horizontal="left" indent="1"/>
    </xf>
    <xf numFmtId="0" fontId="14" fillId="33" borderId="87" xfId="25688" applyFont="1" applyFill="1" applyBorder="1"/>
    <xf numFmtId="0" fontId="61" fillId="48" borderId="0" xfId="25686" applyNumberFormat="1" applyFont="1" applyFill="1" applyAlignment="1" applyProtection="1">
      <alignment horizontal="left"/>
    </xf>
    <xf numFmtId="0" fontId="61" fillId="48" borderId="0" xfId="25686" applyNumberFormat="1" applyFont="1" applyFill="1" applyAlignment="1" applyProtection="1">
      <alignment horizontal="left" wrapText="1"/>
    </xf>
    <xf numFmtId="0" fontId="56" fillId="33" borderId="0" xfId="0" applyFont="1" applyFill="1"/>
    <xf numFmtId="0" fontId="14" fillId="33" borderId="87" xfId="25688" applyFont="1" applyFill="1" applyBorder="1" applyAlignment="1">
      <alignment wrapText="1"/>
    </xf>
    <xf numFmtId="0" fontId="14" fillId="33" borderId="88" xfId="25688" applyFont="1" applyFill="1" applyBorder="1" applyAlignment="1">
      <alignment wrapText="1"/>
    </xf>
    <xf numFmtId="0" fontId="14" fillId="33" borderId="0" xfId="25688" applyFont="1" applyFill="1" applyAlignment="1">
      <alignment wrapText="1"/>
    </xf>
    <xf numFmtId="0" fontId="66" fillId="0" borderId="0" xfId="25688" applyFont="1"/>
    <xf numFmtId="0" fontId="66" fillId="0" borderId="0" xfId="25688" applyFont="1" applyAlignment="1">
      <alignment horizontal="center"/>
    </xf>
    <xf numFmtId="0" fontId="49" fillId="0" borderId="0" xfId="25688" applyFont="1"/>
    <xf numFmtId="0" fontId="66" fillId="0" borderId="78" xfId="25688" applyFont="1" applyBorder="1"/>
    <xf numFmtId="0" fontId="49" fillId="0" borderId="0" xfId="25688" applyFont="1" applyAlignment="1">
      <alignment horizontal="center"/>
    </xf>
    <xf numFmtId="0" fontId="49" fillId="0" borderId="78" xfId="25688" applyFont="1" applyBorder="1"/>
    <xf numFmtId="0" fontId="9" fillId="0" borderId="0" xfId="25686" applyNumberFormat="1" applyFont="1" applyFill="1" applyBorder="1" applyAlignment="1">
      <alignment horizontal="left"/>
    </xf>
    <xf numFmtId="0" fontId="49" fillId="0" borderId="0" xfId="25686" applyNumberFormat="1" applyFont="1" applyFill="1" applyAlignment="1">
      <alignment horizontal="center"/>
    </xf>
    <xf numFmtId="0" fontId="9" fillId="0" borderId="78" xfId="25686" applyNumberFormat="1" applyFont="1" applyFill="1" applyBorder="1" applyAlignment="1">
      <alignment horizontal="left"/>
    </xf>
    <xf numFmtId="0" fontId="0" fillId="0" borderId="8" xfId="0" applyBorder="1"/>
    <xf numFmtId="0" fontId="57" fillId="33" borderId="73" xfId="25688" applyFont="1" applyFill="1" applyBorder="1" applyAlignment="1">
      <alignment wrapText="1"/>
    </xf>
    <xf numFmtId="0" fontId="57" fillId="33" borderId="74" xfId="25688" applyFont="1" applyFill="1" applyBorder="1" applyAlignment="1">
      <alignment wrapText="1"/>
    </xf>
    <xf numFmtId="0" fontId="57" fillId="33" borderId="74" xfId="25688" applyFont="1" applyFill="1" applyBorder="1" applyAlignment="1">
      <alignment horizontal="center" wrapText="1"/>
    </xf>
    <xf numFmtId="166" fontId="60" fillId="33" borderId="89" xfId="25689" applyNumberFormat="1" applyFont="1" applyFill="1" applyBorder="1" applyAlignment="1">
      <alignment horizontal="left" wrapText="1"/>
    </xf>
    <xf numFmtId="165" fontId="63" fillId="0" borderId="0" xfId="25688" applyNumberFormat="1" applyFont="1"/>
    <xf numFmtId="0" fontId="58" fillId="33" borderId="0" xfId="0" applyFont="1" applyFill="1" applyAlignment="1">
      <alignment vertical="top"/>
    </xf>
    <xf numFmtId="0" fontId="58" fillId="33" borderId="0" xfId="0" applyFont="1" applyFill="1" applyAlignment="1">
      <alignment vertical="top" wrapText="1"/>
    </xf>
    <xf numFmtId="0" fontId="14" fillId="33" borderId="0" xfId="0" applyFont="1" applyFill="1"/>
    <xf numFmtId="0" fontId="67" fillId="33" borderId="0" xfId="0" applyFont="1" applyFill="1"/>
    <xf numFmtId="0" fontId="9" fillId="0" borderId="0" xfId="0" applyFont="1" applyAlignment="1">
      <alignment vertical="top"/>
    </xf>
    <xf numFmtId="0" fontId="49" fillId="0" borderId="0" xfId="0" applyFont="1"/>
    <xf numFmtId="166" fontId="49" fillId="0" borderId="0" xfId="25686" applyNumberFormat="1" applyFont="1" applyFill="1" applyBorder="1"/>
    <xf numFmtId="0" fontId="61" fillId="0" borderId="0" xfId="0" applyFont="1"/>
    <xf numFmtId="165" fontId="61" fillId="0" borderId="0" xfId="25688" applyNumberFormat="1" applyFont="1"/>
    <xf numFmtId="0" fontId="68" fillId="0" borderId="0" xfId="0" applyFont="1"/>
    <xf numFmtId="0" fontId="0" fillId="0" borderId="0" xfId="0" applyAlignment="1">
      <alignment horizontal="right"/>
    </xf>
    <xf numFmtId="0" fontId="9" fillId="0" borderId="0" xfId="25686" applyNumberFormat="1" applyFont="1" applyFill="1" applyBorder="1" applyAlignment="1">
      <alignment horizontal="right"/>
    </xf>
    <xf numFmtId="0" fontId="64" fillId="0" borderId="0" xfId="0" applyFont="1"/>
    <xf numFmtId="0" fontId="68" fillId="0" borderId="0" xfId="0" applyFont="1" applyAlignment="1">
      <alignment horizontal="right"/>
    </xf>
    <xf numFmtId="0" fontId="10" fillId="0" borderId="0" xfId="25686" applyNumberFormat="1" applyFont="1" applyFill="1" applyBorder="1" applyAlignment="1">
      <alignment horizontal="right"/>
    </xf>
    <xf numFmtId="0" fontId="10" fillId="0" borderId="0" xfId="25686" applyNumberFormat="1" applyFont="1" applyFill="1" applyBorder="1" applyAlignment="1">
      <alignment horizontal="left"/>
    </xf>
    <xf numFmtId="0" fontId="66" fillId="0" borderId="0" xfId="25686" applyNumberFormat="1" applyFont="1" applyFill="1" applyAlignment="1">
      <alignment horizontal="center"/>
    </xf>
    <xf numFmtId="0" fontId="10" fillId="0" borderId="78" xfId="25686" applyNumberFormat="1" applyFont="1" applyFill="1" applyBorder="1" applyAlignment="1">
      <alignment horizontal="left"/>
    </xf>
    <xf numFmtId="0" fontId="68" fillId="0" borderId="8" xfId="0" applyFont="1" applyBorder="1"/>
    <xf numFmtId="49" fontId="60" fillId="33" borderId="89" xfId="25689" applyNumberFormat="1" applyFont="1" applyFill="1" applyBorder="1" applyAlignment="1">
      <alignment horizontal="left" wrapText="1"/>
    </xf>
    <xf numFmtId="49" fontId="60" fillId="33" borderId="89" xfId="25689" applyNumberFormat="1" applyFont="1" applyFill="1" applyBorder="1" applyAlignment="1">
      <alignment horizontal="center" wrapText="1"/>
    </xf>
    <xf numFmtId="49" fontId="60" fillId="33" borderId="74" xfId="25689" applyNumberFormat="1" applyFont="1" applyFill="1" applyBorder="1" applyAlignment="1">
      <alignment horizontal="center" wrapText="1"/>
    </xf>
    <xf numFmtId="49" fontId="60" fillId="33" borderId="74" xfId="25689" applyNumberFormat="1" applyFont="1" applyFill="1" applyBorder="1" applyAlignment="1">
      <alignment horizontal="left" wrapText="1"/>
    </xf>
    <xf numFmtId="0" fontId="48" fillId="41" borderId="0" xfId="0" applyFont="1" applyFill="1" applyAlignment="1">
      <alignment horizontal="center" vertical="top"/>
    </xf>
    <xf numFmtId="0" fontId="48" fillId="37" borderId="0" xfId="0" applyFont="1" applyFill="1" applyAlignment="1">
      <alignment horizontal="center" vertical="top" wrapText="1"/>
    </xf>
    <xf numFmtId="0" fontId="48" fillId="0" borderId="0" xfId="0" applyFont="1" applyAlignment="1">
      <alignment horizontal="center"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54" fillId="0" borderId="7" xfId="0" applyFont="1" applyBorder="1" applyAlignment="1">
      <alignment horizontal="left" vertical="top" wrapText="1"/>
    </xf>
    <xf numFmtId="0" fontId="54" fillId="0" borderId="0" xfId="0" applyFont="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1"/>
    </xf>
    <xf numFmtId="0" fontId="39" fillId="38" borderId="25" xfId="183" applyNumberFormat="1" applyFont="1" applyFill="1" applyBorder="1" applyAlignment="1" applyProtection="1">
      <alignment horizontal="left" vertical="center" wrapText="1" indent="1"/>
    </xf>
    <xf numFmtId="0" fontId="39" fillId="38" borderId="26" xfId="183" applyNumberFormat="1" applyFont="1" applyFill="1" applyBorder="1" applyAlignment="1" applyProtection="1">
      <alignment horizontal="left" vertical="center" wrapText="1" indent="1"/>
    </xf>
    <xf numFmtId="0" fontId="39" fillId="38" borderId="28" xfId="183" applyNumberFormat="1" applyFont="1" applyFill="1" applyBorder="1" applyAlignment="1" applyProtection="1">
      <alignment horizontal="left" vertical="center" wrapText="1" indent="1"/>
    </xf>
    <xf numFmtId="0" fontId="39" fillId="38" borderId="29" xfId="183" applyNumberFormat="1" applyFont="1" applyFill="1" applyBorder="1" applyAlignment="1" applyProtection="1">
      <alignment horizontal="left" vertical="center" wrapText="1" indent="1"/>
    </xf>
    <xf numFmtId="0" fontId="39" fillId="38" borderId="30" xfId="183" applyNumberFormat="1" applyFont="1" applyFill="1" applyBorder="1" applyAlignment="1" applyProtection="1">
      <alignment horizontal="left" vertical="center" wrapText="1" indent="1"/>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41" fillId="33" borderId="19" xfId="0" applyFont="1" applyFill="1" applyBorder="1" applyAlignment="1">
      <alignment horizontal="center" vertical="top"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6" fillId="38" borderId="20" xfId="0" applyFont="1" applyFill="1" applyBorder="1" applyAlignment="1">
      <alignment horizontal="center" vertical="center" wrapText="1"/>
    </xf>
    <xf numFmtId="0" fontId="7" fillId="34" borderId="35" xfId="0" applyFont="1" applyFill="1" applyBorder="1" applyAlignment="1">
      <alignment horizontal="center" vertical="center"/>
    </xf>
    <xf numFmtId="0" fontId="39" fillId="35" borderId="44" xfId="183" applyNumberFormat="1" applyFont="1" applyFill="1" applyBorder="1" applyAlignment="1" applyProtection="1">
      <alignment horizontal="left" vertical="center" wrapText="1"/>
      <protection locked="0"/>
    </xf>
    <xf numFmtId="0" fontId="6" fillId="38" borderId="31" xfId="0" applyFont="1" applyFill="1" applyBorder="1" applyAlignment="1">
      <alignment horizontal="center" vertical="center"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47" fillId="39" borderId="13" xfId="0" applyFont="1" applyFill="1" applyBorder="1" applyAlignment="1">
      <alignment horizontal="center" vertical="top" wrapText="1"/>
    </xf>
    <xf numFmtId="0" fontId="47"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165" fontId="39" fillId="35" borderId="24" xfId="25686" applyNumberFormat="1" applyFont="1" applyFill="1" applyBorder="1" applyAlignment="1" applyProtection="1">
      <alignment horizontal="center" vertical="top" wrapText="1"/>
      <protection locked="0"/>
    </xf>
    <xf numFmtId="165" fontId="39" fillId="35" borderId="25" xfId="25686" applyNumberFormat="1" applyFont="1" applyFill="1" applyBorder="1" applyAlignment="1" applyProtection="1">
      <alignment horizontal="center" vertical="top" wrapText="1"/>
      <protection locked="0"/>
    </xf>
    <xf numFmtId="165" fontId="39" fillId="35" borderId="26" xfId="25686" applyNumberFormat="1" applyFont="1" applyFill="1" applyBorder="1" applyAlignment="1" applyProtection="1">
      <alignment horizontal="center" vertical="top" wrapText="1"/>
      <protection locked="0"/>
    </xf>
    <xf numFmtId="165" fontId="39" fillId="35" borderId="28" xfId="25686" applyNumberFormat="1" applyFont="1" applyFill="1" applyBorder="1" applyAlignment="1" applyProtection="1">
      <alignment horizontal="center" vertical="top" wrapText="1"/>
      <protection locked="0"/>
    </xf>
    <xf numFmtId="165" fontId="39" fillId="35" borderId="29" xfId="25686" applyNumberFormat="1" applyFont="1" applyFill="1" applyBorder="1" applyAlignment="1" applyProtection="1">
      <alignment horizontal="center" vertical="top" wrapText="1"/>
      <protection locked="0"/>
    </xf>
    <xf numFmtId="165" fontId="39" fillId="35" borderId="30" xfId="25686" applyNumberFormat="1" applyFont="1" applyFill="1" applyBorder="1" applyAlignment="1" applyProtection="1">
      <alignment horizontal="center" vertical="top" wrapText="1"/>
      <protection locked="0"/>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0" fillId="0" borderId="20" xfId="0" applyBorder="1" applyAlignment="1">
      <alignment horizontal="left" vertical="top" wrapText="1"/>
    </xf>
    <xf numFmtId="0" fontId="4" fillId="0" borderId="20" xfId="0" applyFont="1" applyBorder="1" applyAlignment="1">
      <alignment horizontal="left" vertical="top"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20" xfId="0" applyFont="1" applyFill="1" applyBorder="1" applyAlignment="1" applyProtection="1">
      <alignment horizontal="center" vertical="top" wrapText="1"/>
      <protection locked="0"/>
    </xf>
    <xf numFmtId="0" fontId="5" fillId="0" borderId="21" xfId="0" applyFont="1" applyBorder="1" applyAlignment="1">
      <alignment horizontal="right" vertical="top" wrapText="1" indent="1"/>
    </xf>
    <xf numFmtId="0" fontId="6" fillId="34" borderId="7"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5" fillId="0" borderId="44" xfId="0" applyFont="1" applyBorder="1" applyAlignment="1">
      <alignment horizontal="left" vertical="top" wrapText="1"/>
    </xf>
    <xf numFmtId="0" fontId="5" fillId="0" borderId="51" xfId="0" applyFont="1" applyBorder="1" applyAlignment="1">
      <alignment horizontal="left" vertical="top" wrapText="1" indent="1"/>
    </xf>
    <xf numFmtId="0" fontId="5" fillId="0" borderId="25" xfId="0" applyFont="1" applyBorder="1" applyAlignment="1">
      <alignment horizontal="left" vertical="top" wrapText="1" indent="1"/>
    </xf>
    <xf numFmtId="0" fontId="5" fillId="0" borderId="26" xfId="0" applyFont="1" applyBorder="1" applyAlignment="1">
      <alignment horizontal="left" vertical="top" wrapText="1" inden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6" fillId="38" borderId="56" xfId="0" applyFont="1" applyFill="1" applyBorder="1" applyAlignment="1">
      <alignment horizontal="center" vertical="top" wrapText="1"/>
    </xf>
    <xf numFmtId="0" fontId="6" fillId="38" borderId="57" xfId="0" applyFont="1" applyFill="1" applyBorder="1" applyAlignment="1">
      <alignment horizontal="center" vertical="top" wrapText="1"/>
    </xf>
    <xf numFmtId="0" fontId="6" fillId="38" borderId="66" xfId="0" applyFont="1" applyFill="1" applyBorder="1" applyAlignment="1">
      <alignment horizontal="center" vertical="top" wrapText="1"/>
    </xf>
    <xf numFmtId="0" fontId="5" fillId="0" borderId="19" xfId="0" applyFont="1" applyBorder="1" applyAlignment="1">
      <alignment horizontal="right" vertical="top" wrapText="1" indent="1"/>
    </xf>
    <xf numFmtId="0" fontId="6" fillId="38" borderId="56" xfId="0" applyFont="1" applyFill="1" applyBorder="1" applyAlignment="1">
      <alignment horizontal="left" vertical="top" wrapText="1"/>
    </xf>
    <xf numFmtId="0" fontId="6" fillId="38" borderId="57" xfId="0" applyFont="1" applyFill="1" applyBorder="1" applyAlignment="1">
      <alignment horizontal="left" vertical="top" wrapText="1"/>
    </xf>
    <xf numFmtId="0" fontId="6" fillId="38" borderId="66" xfId="0" applyFont="1" applyFill="1" applyBorder="1" applyAlignment="1">
      <alignment horizontal="left" vertical="top"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5" fillId="0" borderId="11" xfId="0" applyFont="1" applyBorder="1" applyAlignment="1">
      <alignment horizontal="right" vertical="top" wrapText="1" indent="1"/>
    </xf>
    <xf numFmtId="0" fontId="5" fillId="0" borderId="12"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4" fillId="0" borderId="0" xfId="0" applyFont="1" applyBorder="1" applyAlignment="1">
      <alignment horizontal="right" vertical="top" wrapText="1" indent="1"/>
    </xf>
    <xf numFmtId="0" fontId="7" fillId="38" borderId="50" xfId="0" applyFont="1" applyFill="1" applyBorder="1" applyAlignment="1">
      <alignment horizontal="center" vertical="center" wrapText="1"/>
    </xf>
    <xf numFmtId="0" fontId="7" fillId="38" borderId="55" xfId="0" applyFont="1" applyFill="1" applyBorder="1" applyAlignment="1">
      <alignment horizontal="center" vertical="center" wrapText="1"/>
    </xf>
    <xf numFmtId="0" fontId="7" fillId="38" borderId="44" xfId="0" applyFont="1" applyFill="1" applyBorder="1" applyAlignment="1">
      <alignment horizontal="center" vertical="center" wrapText="1"/>
    </xf>
    <xf numFmtId="0" fontId="6" fillId="38" borderId="60" xfId="0" applyFont="1" applyFill="1" applyBorder="1" applyAlignment="1">
      <alignment horizontal="center" vertical="top" wrapText="1"/>
    </xf>
    <xf numFmtId="0" fontId="6" fillId="38" borderId="61" xfId="0" applyFont="1" applyFill="1" applyBorder="1" applyAlignment="1">
      <alignment horizontal="center" vertical="top" wrapText="1"/>
    </xf>
    <xf numFmtId="0" fontId="6" fillId="38" borderId="62" xfId="0" applyFont="1" applyFill="1" applyBorder="1" applyAlignment="1">
      <alignment horizontal="center" vertical="top" wrapText="1"/>
    </xf>
    <xf numFmtId="0" fontId="6" fillId="38" borderId="63" xfId="0" applyFont="1" applyFill="1" applyBorder="1" applyAlignment="1">
      <alignment horizontal="center" vertical="top" wrapText="1"/>
    </xf>
    <xf numFmtId="0" fontId="6" fillId="38" borderId="64" xfId="0" applyFont="1" applyFill="1" applyBorder="1" applyAlignment="1">
      <alignment horizontal="center" vertical="top" wrapText="1"/>
    </xf>
    <xf numFmtId="0" fontId="6" fillId="38" borderId="65" xfId="0" applyFont="1" applyFill="1" applyBorder="1" applyAlignment="1">
      <alignment horizontal="center" vertical="top"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5" fillId="0" borderId="48" xfId="0" applyFont="1" applyBorder="1" applyAlignment="1">
      <alignment horizontal="right" vertical="top" indent="1"/>
    </xf>
    <xf numFmtId="0" fontId="5" fillId="0" borderId="20" xfId="0" applyFont="1" applyBorder="1" applyAlignment="1">
      <alignment horizontal="right" vertical="top" indent="1"/>
    </xf>
    <xf numFmtId="0" fontId="5" fillId="0" borderId="22" xfId="0" applyFont="1" applyBorder="1" applyAlignment="1">
      <alignment horizontal="right" vertical="top" inden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23" xfId="0" applyFont="1" applyBorder="1" applyAlignment="1">
      <alignment horizontal="right" vertical="top" indent="1"/>
    </xf>
    <xf numFmtId="0" fontId="5" fillId="0" borderId="46" xfId="0" applyFont="1" applyBorder="1" applyAlignment="1">
      <alignment horizontal="right" vertical="top" inden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5" fillId="0" borderId="40" xfId="0" applyFont="1" applyBorder="1" applyAlignment="1">
      <alignment horizontal="left" vertical="center"/>
    </xf>
    <xf numFmtId="0" fontId="5" fillId="0" borderId="23" xfId="0" applyFont="1" applyBorder="1" applyAlignment="1">
      <alignment horizontal="left" vertical="center"/>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36" xfId="0" applyFont="1" applyBorder="1" applyAlignment="1">
      <alignment horizontal="left" vertical="center"/>
    </xf>
    <xf numFmtId="0" fontId="5" fillId="0" borderId="22" xfId="0" applyFont="1" applyBorder="1" applyAlignment="1">
      <alignment horizontal="left" vertical="center"/>
    </xf>
    <xf numFmtId="0" fontId="5" fillId="38" borderId="51" xfId="0" applyFont="1" applyFill="1" applyBorder="1" applyAlignment="1">
      <alignment horizontal="center" vertical="center" wrapText="1"/>
    </xf>
    <xf numFmtId="0" fontId="5" fillId="38" borderId="25" xfId="0" applyFont="1" applyFill="1" applyBorder="1" applyAlignment="1">
      <alignment horizontal="center" vertical="center" wrapText="1"/>
    </xf>
    <xf numFmtId="0" fontId="5" fillId="38" borderId="52" xfId="0" applyFont="1" applyFill="1" applyBorder="1" applyAlignment="1">
      <alignment horizontal="center" vertical="center" wrapText="1"/>
    </xf>
    <xf numFmtId="0" fontId="5" fillId="38" borderId="49" xfId="0" applyFont="1" applyFill="1" applyBorder="1" applyAlignment="1">
      <alignment horizontal="center" vertical="center" wrapText="1"/>
    </xf>
    <xf numFmtId="0" fontId="5" fillId="38" borderId="29" xfId="0" applyFont="1" applyFill="1" applyBorder="1" applyAlignment="1">
      <alignment horizontal="center" vertical="center" wrapText="1"/>
    </xf>
    <xf numFmtId="0" fontId="5" fillId="38" borderId="53" xfId="0" applyFont="1" applyFill="1" applyBorder="1" applyAlignment="1">
      <alignment horizontal="center" vertical="center" wrapTex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20" xfId="0" applyFont="1" applyBorder="1" applyAlignment="1">
      <alignment horizontal="right" vertical="center" wrapText="1" indent="1"/>
    </xf>
    <xf numFmtId="0" fontId="5" fillId="0" borderId="35" xfId="0" applyFont="1" applyBorder="1" applyAlignment="1">
      <alignment vertical="center" wrapText="1"/>
    </xf>
    <xf numFmtId="0" fontId="5" fillId="0" borderId="20" xfId="0" applyFont="1" applyBorder="1" applyAlignment="1">
      <alignment vertical="center" wrapText="1"/>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left" vertical="top"/>
    </xf>
    <xf numFmtId="0" fontId="5" fillId="0" borderId="0" xfId="0" applyFont="1" applyBorder="1" applyAlignment="1">
      <alignment horizontal="left" vertical="top"/>
    </xf>
    <xf numFmtId="165" fontId="39" fillId="35" borderId="31" xfId="25686" applyNumberFormat="1" applyFont="1" applyFill="1" applyBorder="1" applyAlignment="1" applyProtection="1">
      <alignment horizontal="center" vertical="center" wrapText="1"/>
      <protection locked="0"/>
    </xf>
    <xf numFmtId="165" fontId="39" fillId="35" borderId="35" xfId="25686" applyNumberFormat="1" applyFont="1" applyFill="1" applyBorder="1" applyAlignment="1" applyProtection="1">
      <alignment horizontal="center" vertical="center" wrapText="1"/>
      <protection locked="0"/>
    </xf>
    <xf numFmtId="165" fontId="39" fillId="36" borderId="31" xfId="25686" applyNumberFormat="1" applyFont="1" applyFill="1" applyBorder="1" applyAlignment="1" applyProtection="1">
      <alignment horizontal="center" vertical="center" wrapText="1"/>
    </xf>
    <xf numFmtId="165" fontId="39" fillId="36" borderId="35" xfId="25686" applyNumberFormat="1" applyFont="1" applyFill="1" applyBorder="1" applyAlignment="1" applyProtection="1">
      <alignment horizontal="center" vertical="center" wrapText="1"/>
    </xf>
    <xf numFmtId="0" fontId="6" fillId="38" borderId="58" xfId="0" applyFont="1" applyFill="1" applyBorder="1" applyAlignment="1">
      <alignment horizontal="center" vertical="top" wrapText="1"/>
    </xf>
    <xf numFmtId="0" fontId="6" fillId="38" borderId="59" xfId="0" applyFont="1" applyFill="1" applyBorder="1" applyAlignment="1">
      <alignment horizontal="center" vertical="top" wrapText="1"/>
    </xf>
    <xf numFmtId="0" fontId="6" fillId="38" borderId="58" xfId="0" applyFont="1" applyFill="1" applyBorder="1" applyAlignment="1">
      <alignment horizontal="left" vertical="top" wrapText="1"/>
    </xf>
    <xf numFmtId="0" fontId="6" fillId="38" borderId="59" xfId="0" applyFont="1" applyFill="1" applyBorder="1" applyAlignment="1">
      <alignment horizontal="left" vertical="top" wrapText="1"/>
    </xf>
    <xf numFmtId="0" fontId="6" fillId="38" borderId="68" xfId="0" applyFont="1" applyFill="1" applyBorder="1" applyAlignment="1">
      <alignment horizontal="left" vertical="top" wrapText="1"/>
    </xf>
    <xf numFmtId="0" fontId="6" fillId="38" borderId="68" xfId="0" applyFont="1" applyFill="1" applyBorder="1" applyAlignment="1">
      <alignment horizontal="center" vertical="top" wrapText="1"/>
    </xf>
    <xf numFmtId="0" fontId="45" fillId="38" borderId="50" xfId="0" applyFont="1" applyFill="1" applyBorder="1" applyAlignment="1">
      <alignment horizontal="center" vertical="top" wrapText="1"/>
    </xf>
    <xf numFmtId="0" fontId="45" fillId="38" borderId="55" xfId="0" applyFont="1" applyFill="1" applyBorder="1" applyAlignment="1">
      <alignment horizontal="center" vertical="top" wrapText="1"/>
    </xf>
    <xf numFmtId="0" fontId="45" fillId="38" borderId="67" xfId="0" applyFont="1" applyFill="1" applyBorder="1" applyAlignment="1">
      <alignment horizontal="center" vertical="top" wrapText="1"/>
    </xf>
    <xf numFmtId="0" fontId="5" fillId="0" borderId="21" xfId="0" applyFont="1" applyBorder="1" applyAlignment="1">
      <alignment horizontal="left" vertical="top" wrapText="1"/>
    </xf>
    <xf numFmtId="0" fontId="7" fillId="35" borderId="50" xfId="0" applyFont="1" applyFill="1" applyBorder="1" applyAlignment="1" applyProtection="1">
      <alignment horizontal="center" vertical="center" wrapText="1"/>
      <protection locked="0"/>
    </xf>
    <xf numFmtId="0" fontId="7" fillId="35" borderId="55" xfId="0" applyFont="1" applyFill="1" applyBorder="1" applyAlignment="1" applyProtection="1">
      <alignment horizontal="center" vertical="center" wrapText="1"/>
      <protection locked="0"/>
    </xf>
    <xf numFmtId="0" fontId="7" fillId="35" borderId="67" xfId="0" applyFont="1" applyFill="1" applyBorder="1" applyAlignment="1" applyProtection="1">
      <alignment horizontal="center" vertical="center" wrapText="1"/>
      <protection locked="0"/>
    </xf>
    <xf numFmtId="0" fontId="5" fillId="0" borderId="46" xfId="0" applyFont="1" applyBorder="1" applyAlignment="1">
      <alignment horizontal="right" vertical="center" wrapText="1" indent="1"/>
    </xf>
    <xf numFmtId="0" fontId="5" fillId="0" borderId="20" xfId="0" applyFont="1" applyBorder="1" applyAlignment="1">
      <alignment horizontal="center" vertical="center" wrapText="1"/>
    </xf>
    <xf numFmtId="0" fontId="5" fillId="0" borderId="23" xfId="0" applyFont="1" applyBorder="1" applyAlignment="1">
      <alignment horizontal="right" vertical="center" wrapText="1" indent="1"/>
    </xf>
    <xf numFmtId="0" fontId="5" fillId="0" borderId="48" xfId="0" applyFont="1" applyBorder="1" applyAlignment="1">
      <alignment horizontal="right" vertical="center" wrapText="1" indent="1"/>
    </xf>
    <xf numFmtId="165" fontId="39" fillId="36" borderId="20" xfId="25686" applyNumberFormat="1" applyFont="1" applyFill="1" applyBorder="1" applyAlignment="1" applyProtection="1">
      <alignment horizontal="center" vertical="center" wrapText="1"/>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5" fillId="0" borderId="21" xfId="0" applyFont="1" applyBorder="1" applyAlignment="1">
      <alignment horizontal="right" vertical="top" indent="1"/>
    </xf>
    <xf numFmtId="0" fontId="6" fillId="38" borderId="50" xfId="0" applyFont="1" applyFill="1" applyBorder="1" applyAlignment="1">
      <alignment horizontal="center" vertical="top"/>
    </xf>
    <xf numFmtId="0" fontId="6" fillId="38" borderId="55" xfId="0" applyFont="1" applyFill="1" applyBorder="1" applyAlignment="1">
      <alignment horizontal="center" vertical="top"/>
    </xf>
    <xf numFmtId="0" fontId="6" fillId="38" borderId="67" xfId="0" applyFont="1" applyFill="1" applyBorder="1" applyAlignment="1">
      <alignment horizontal="center" vertical="top"/>
    </xf>
    <xf numFmtId="0" fontId="6" fillId="38" borderId="50" xfId="0" applyFont="1" applyFill="1" applyBorder="1" applyAlignment="1">
      <alignment horizontal="left" vertical="top"/>
    </xf>
    <xf numFmtId="0" fontId="6" fillId="38" borderId="55" xfId="0" applyFont="1" applyFill="1" applyBorder="1" applyAlignment="1">
      <alignment horizontal="left" vertical="top"/>
    </xf>
    <xf numFmtId="0" fontId="6" fillId="38" borderId="67" xfId="0" applyFont="1" applyFill="1" applyBorder="1" applyAlignment="1">
      <alignment horizontal="left" vertical="top"/>
    </xf>
    <xf numFmtId="0" fontId="4" fillId="35" borderId="0" xfId="0" applyFont="1" applyFill="1" applyAlignment="1" applyProtection="1">
      <alignment horizontal="left" vertical="top" wrapText="1"/>
      <protection locked="0"/>
    </xf>
    <xf numFmtId="0" fontId="39" fillId="36" borderId="24" xfId="183" applyNumberFormat="1" applyFont="1" applyFill="1" applyBorder="1" applyAlignment="1" applyProtection="1">
      <alignment horizontal="center" vertical="top" wrapText="1"/>
    </xf>
    <xf numFmtId="0" fontId="39" fillId="36" borderId="25" xfId="183" applyNumberFormat="1" applyFont="1" applyFill="1" applyBorder="1" applyAlignment="1" applyProtection="1">
      <alignment horizontal="center" vertical="top" wrapText="1"/>
    </xf>
    <xf numFmtId="0" fontId="39" fillId="36" borderId="27" xfId="183" applyNumberFormat="1" applyFont="1" applyFill="1" applyBorder="1" applyAlignment="1" applyProtection="1">
      <alignment horizontal="center" vertical="top" wrapText="1"/>
    </xf>
    <xf numFmtId="0" fontId="39" fillId="36" borderId="0" xfId="183" applyNumberFormat="1" applyFont="1" applyFill="1" applyBorder="1" applyAlignment="1" applyProtection="1">
      <alignment horizontal="center" vertical="top" wrapText="1"/>
    </xf>
    <xf numFmtId="0" fontId="39" fillId="36" borderId="28" xfId="183" applyNumberFormat="1" applyFont="1" applyFill="1" applyBorder="1" applyAlignment="1" applyProtection="1">
      <alignment horizontal="center" vertical="top" wrapText="1"/>
    </xf>
    <xf numFmtId="0" fontId="39" fillId="36" borderId="29" xfId="183" applyNumberFormat="1" applyFont="1" applyFill="1" applyBorder="1" applyAlignment="1" applyProtection="1">
      <alignment horizontal="center" vertical="top" wrapText="1"/>
    </xf>
    <xf numFmtId="0" fontId="65" fillId="34" borderId="83" xfId="25690" applyFont="1" applyFill="1" applyBorder="1" applyAlignment="1">
      <alignment horizontal="right"/>
    </xf>
    <xf numFmtId="0" fontId="65" fillId="34" borderId="84" xfId="25690" applyFont="1" applyFill="1" applyBorder="1" applyAlignment="1">
      <alignment horizontal="right"/>
    </xf>
    <xf numFmtId="0" fontId="66" fillId="46" borderId="83" xfId="25690" applyFont="1" applyFill="1" applyBorder="1" applyAlignment="1">
      <alignment horizontal="center"/>
    </xf>
    <xf numFmtId="0" fontId="66" fillId="46" borderId="84" xfId="25690" applyFont="1" applyFill="1" applyBorder="1" applyAlignment="1">
      <alignment horizontal="center"/>
    </xf>
    <xf numFmtId="0" fontId="66" fillId="47" borderId="83" xfId="25690" applyFont="1" applyFill="1" applyBorder="1" applyAlignment="1">
      <alignment horizontal="center"/>
    </xf>
    <xf numFmtId="0" fontId="66" fillId="47" borderId="84" xfId="25690" applyFont="1" applyFill="1" applyBorder="1" applyAlignment="1">
      <alignment horizontal="center"/>
    </xf>
  </cellXfs>
  <cellStyles count="25691">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89" xr:uid="{FCBE3460-825C-4E24-9090-C67373E7B635}"/>
    <cellStyle name="Normal_Production" xfId="25690" xr:uid="{B8C18CDC-299C-4B2A-B2F4-356089114DEE}"/>
    <cellStyle name="Normal_Sheet1" xfId="25688" xr:uid="{D6D90EF8-83B8-4DF0-AE52-31CEAE5DA4A3}"/>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8B9F3CF-AB15-4E1E-9CC0-538D90AF07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61ECE2D-49F3-43ED-A27B-36A2EC9A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8FA4B08-81A1-444F-90C3-17432680B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D8A2DE-6FE0-473A-B296-22D780AD8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14BEBD-E4A7-4892-A4C2-1BC7E771E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8AB9011-BDFD-4CB9-87C5-3730FBB8A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126C327-346D-40AE-9980-E5D613A4D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65FA3BB-5C3C-4E44-BB2D-FC48E84AF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E41CF06-AFF2-41DB-811B-C6610D7EEA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46A9D05-860D-42A8-B2FB-3122AD5CA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3DFDF5A-C900-4016-BB3E-C4472EBE1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CD4F026-E34F-4E81-BE15-0DF37F7E2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8FAFEEA-0F68-4D0A-890B-05804A7F0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7C77FDA-56A4-40C1-9AF1-688D9A570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75073690-4E9D-4AD7-90DD-FB283236E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orp.atssc-scdata.gc.ca\DFS\Secretariat\CITT\Cases\SIMA\PI-2025-007\Working%20Files\Research\Statistics\ReportContentFiles\0TitlesTB.xlsx" TargetMode="External"/><Relationship Id="rId1" Type="http://schemas.openxmlformats.org/officeDocument/2006/relationships/externalLinkPath" Target="file:///\\corp.atssc-scdata.gc.ca\DFS\Secretariat\CITT\Cases\SIMA\PI-2025-007\Working%20Files\Research\Statistics\ReportContentFiles\0TitlesTB.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rp.atssc-scdata.gc.ca\DFS\Secretariat\CITT\Cases\SIMA\PI-2025-007\Working%20Files\Research\Statistics\ReportContentFiles\TopAcctTB.xlsx" TargetMode="External"/><Relationship Id="rId1" Type="http://schemas.openxmlformats.org/officeDocument/2006/relationships/externalLinkPath" Target="file:///\\corp.atssc-scdata.gc.ca\DFS\Secretariat\CITT\Cases\SIMA\PI-2025-007\Working%20Files\Research\Statistics\ReportContentFiles\TopAcctT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porters"/>
      <sheetName val="Case Labels"/>
      <sheetName val="Standard Labels"/>
      <sheetName val="Countries"/>
      <sheetName val="Footnotes"/>
      <sheetName val="Frontend Notes"/>
      <sheetName val="EstimationMethod"/>
      <sheetName val="Standard Labels OLD"/>
      <sheetName val="0TitlesTB"/>
    </sheetNames>
    <sheetDataSet>
      <sheetData sheetId="0"/>
      <sheetData sheetId="1">
        <row r="3">
          <cell r="G3">
            <v>2023</v>
          </cell>
        </row>
        <row r="4">
          <cell r="G4">
            <v>2024</v>
          </cell>
        </row>
        <row r="5">
          <cell r="G5">
            <v>2025</v>
          </cell>
        </row>
        <row r="11">
          <cell r="G11" t="str">
            <v>Q1  |  T1 2024</v>
          </cell>
        </row>
        <row r="12">
          <cell r="G12" t="str">
            <v>Q2  |  T2 2024</v>
          </cell>
        </row>
        <row r="13">
          <cell r="G13" t="str">
            <v>Q3  |  T3 2024</v>
          </cell>
        </row>
        <row r="14">
          <cell r="G14" t="str">
            <v>Q4  |  T4 2024</v>
          </cell>
        </row>
        <row r="15">
          <cell r="G15" t="str">
            <v>Q1  |  T1 2025</v>
          </cell>
        </row>
        <row r="16">
          <cell r="G16" t="str">
            <v>Q2  |  T2 2025</v>
          </cell>
        </row>
        <row r="17">
          <cell r="G17" t="str">
            <v>Q3  |  T3 2025</v>
          </cell>
        </row>
        <row r="18">
          <cell r="G18" t="str">
            <v>Q4  |  T4 2025</v>
          </cell>
        </row>
      </sheetData>
      <sheetData sheetId="2"/>
      <sheetData sheetId="3"/>
      <sheetData sheetId="4"/>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c Co List"/>
      <sheetName val="Exporter List"/>
      <sheetName val="DB"/>
      <sheetName val="Q-Template"/>
      <sheetName val="Account1"/>
      <sheetName val="Sheet1"/>
      <sheetName val="ImpProComp"/>
      <sheetName val="ExRate"/>
    </sheetNames>
    <sheetDataSet>
      <sheetData sheetId="0">
        <row r="52">
          <cell r="C52" t="str">
            <v>Number of Common Account Tabs</v>
          </cell>
          <cell r="D52"/>
          <cell r="E52"/>
          <cell r="F52">
            <v>0</v>
          </cell>
        </row>
      </sheetData>
      <sheetData sheetId="1">
        <row r="2">
          <cell r="A2" t="str">
            <v>A - DOM</v>
          </cell>
          <cell r="B2" t="str">
            <v>DOM</v>
          </cell>
          <cell r="C2" t="str">
            <v>DOM</v>
          </cell>
          <cell r="D2" t="str">
            <v>DOM</v>
          </cell>
          <cell r="E2" t="str">
            <v>DOM</v>
          </cell>
        </row>
        <row r="3">
          <cell r="A3" t="str">
            <v>B - Vendor 1</v>
          </cell>
          <cell r="B3" t="str">
            <v>1 - Subject</v>
          </cell>
          <cell r="C3" t="str">
            <v>China  |  Chine</v>
          </cell>
          <cell r="D3" t="str">
            <v>Significant</v>
          </cell>
          <cell r="E3" t="str">
            <v>Dumping and Subsidizing</v>
          </cell>
        </row>
        <row r="4">
          <cell r="A4" t="str">
            <v>C - Vendor 2</v>
          </cell>
          <cell r="B4" t="str">
            <v>1 - Subject</v>
          </cell>
          <cell r="C4" t="str">
            <v>China  |  Chine</v>
          </cell>
          <cell r="D4" t="str">
            <v>Significant</v>
          </cell>
          <cell r="E4" t="str">
            <v>Dumping and Subsidizing</v>
          </cell>
        </row>
        <row r="5">
          <cell r="A5" t="str">
            <v>D - Vendor 3</v>
          </cell>
          <cell r="B5" t="str">
            <v>1 - Subject</v>
          </cell>
          <cell r="C5" t="str">
            <v>China  |  Chine</v>
          </cell>
          <cell r="D5" t="str">
            <v>Significant</v>
          </cell>
          <cell r="E5" t="str">
            <v>Dumping and Subsidizing</v>
          </cell>
        </row>
        <row r="6">
          <cell r="A6" t="str">
            <v>E - Vendor 4</v>
          </cell>
          <cell r="B6" t="str">
            <v>1 - Subject</v>
          </cell>
          <cell r="C6" t="str">
            <v>China  |  Chine</v>
          </cell>
          <cell r="D6" t="str">
            <v>Significant</v>
          </cell>
          <cell r="E6" t="str">
            <v>Dumping and Subsidizing</v>
          </cell>
        </row>
        <row r="7">
          <cell r="A7" t="str">
            <v>F - Vendor 5</v>
          </cell>
          <cell r="B7" t="str">
            <v>1 - Subject</v>
          </cell>
          <cell r="C7" t="str">
            <v>China  |  Chine</v>
          </cell>
          <cell r="D7" t="str">
            <v>Significant</v>
          </cell>
          <cell r="E7" t="str">
            <v>Dumping and Subsidizing</v>
          </cell>
        </row>
        <row r="8">
          <cell r="A8" t="str">
            <v>G - Vendor 6</v>
          </cell>
          <cell r="B8" t="str">
            <v>1 - Subject</v>
          </cell>
          <cell r="C8" t="str">
            <v>China  |  Chine</v>
          </cell>
          <cell r="D8" t="str">
            <v>Significant</v>
          </cell>
          <cell r="E8" t="str">
            <v>Dumping and Subsidizing</v>
          </cell>
        </row>
        <row r="9">
          <cell r="A9" t="str">
            <v>H - Vendor 7</v>
          </cell>
          <cell r="B9" t="str">
            <v>1 - Subject</v>
          </cell>
          <cell r="C9" t="str">
            <v>China  |  Chine</v>
          </cell>
          <cell r="D9" t="str">
            <v>Significant</v>
          </cell>
          <cell r="E9" t="str">
            <v>Dumping and Subsidizing</v>
          </cell>
        </row>
        <row r="10">
          <cell r="A10" t="str">
            <v>I - Vendor 8 (NS)</v>
          </cell>
          <cell r="B10" t="str">
            <v>1 - Subject</v>
          </cell>
          <cell r="C10" t="str">
            <v>China  |  Chine</v>
          </cell>
          <cell r="D10" t="str">
            <v>Insignificant</v>
          </cell>
          <cell r="E10" t="str">
            <v>Non-Subject</v>
          </cell>
        </row>
        <row r="11">
          <cell r="A11" t="str">
            <v>J - Vendor 9</v>
          </cell>
          <cell r="B11" t="str">
            <v>2 - Non-Subject</v>
          </cell>
          <cell r="C11" t="str">
            <v xml:space="preserve">United States  |  États-Unis </v>
          </cell>
          <cell r="D11" t="str">
            <v>Significant</v>
          </cell>
          <cell r="E11" t="str">
            <v>Dumping</v>
          </cell>
        </row>
        <row r="12">
          <cell r="A12" t="str">
            <v>K - Vendor 10</v>
          </cell>
          <cell r="B12" t="str">
            <v>2 - Non-Subject</v>
          </cell>
          <cell r="C12" t="str">
            <v xml:space="preserve">United States  |  États-Unis </v>
          </cell>
          <cell r="D12" t="str">
            <v>Significant</v>
          </cell>
          <cell r="E12" t="str">
            <v>Dumping</v>
          </cell>
        </row>
        <row r="13">
          <cell r="A13" t="str">
            <v>L - Vendor 11</v>
          </cell>
          <cell r="B13" t="str">
            <v>2 - Subject</v>
          </cell>
          <cell r="C13" t="e">
            <v>#N/A</v>
          </cell>
          <cell r="D13" t="str">
            <v>Significant</v>
          </cell>
          <cell r="E13" t="str">
            <v>Dumping</v>
          </cell>
        </row>
        <row r="14">
          <cell r="A14" t="str">
            <v>M - Vendor 12</v>
          </cell>
          <cell r="B14" t="str">
            <v>2 - Subject</v>
          </cell>
          <cell r="C14" t="e">
            <v>#N/A</v>
          </cell>
          <cell r="D14" t="str">
            <v>Significant</v>
          </cell>
          <cell r="E14" t="str">
            <v>Dumping</v>
          </cell>
        </row>
        <row r="15">
          <cell r="A15" t="str">
            <v>N - Vendor 13</v>
          </cell>
          <cell r="B15" t="str">
            <v>2 - Subject</v>
          </cell>
          <cell r="C15" t="e">
            <v>#N/A</v>
          </cell>
          <cell r="D15" t="str">
            <v>Significant</v>
          </cell>
          <cell r="E15" t="str">
            <v>Dumping</v>
          </cell>
        </row>
        <row r="16">
          <cell r="A16" t="str">
            <v>O - Vendor 14</v>
          </cell>
          <cell r="B16" t="str">
            <v>2 - Subject</v>
          </cell>
          <cell r="C16" t="e">
            <v>#N/A</v>
          </cell>
          <cell r="D16" t="str">
            <v>Significant</v>
          </cell>
          <cell r="E16" t="str">
            <v>Dumping</v>
          </cell>
        </row>
        <row r="17">
          <cell r="A17" t="str">
            <v>P - Vendor 15</v>
          </cell>
          <cell r="B17" t="str">
            <v>2 - Subject</v>
          </cell>
          <cell r="C17" t="e">
            <v>#N/A</v>
          </cell>
          <cell r="D17" t="str">
            <v>Significant</v>
          </cell>
          <cell r="E17" t="str">
            <v>Dumping</v>
          </cell>
        </row>
        <row r="18">
          <cell r="A18" t="str">
            <v>Q - Vendor 16</v>
          </cell>
          <cell r="B18" t="str">
            <v>2 - Subject</v>
          </cell>
          <cell r="C18" t="e">
            <v>#N/A</v>
          </cell>
          <cell r="D18" t="str">
            <v>Significant</v>
          </cell>
          <cell r="E18" t="str">
            <v>Dumping</v>
          </cell>
        </row>
        <row r="19">
          <cell r="A19" t="str">
            <v>R - Vendor 17</v>
          </cell>
          <cell r="B19" t="str">
            <v>2 - Subject</v>
          </cell>
          <cell r="C19" t="e">
            <v>#N/A</v>
          </cell>
          <cell r="D19" t="str">
            <v>Significant</v>
          </cell>
          <cell r="E19" t="str">
            <v>Dumping</v>
          </cell>
        </row>
        <row r="20">
          <cell r="A20" t="str">
            <v>S - Vendor 18 (NS)</v>
          </cell>
          <cell r="B20" t="str">
            <v>2 - Subject</v>
          </cell>
          <cell r="C20" t="e">
            <v>#N/A</v>
          </cell>
          <cell r="D20" t="str">
            <v>Insignificant</v>
          </cell>
          <cell r="E20" t="str">
            <v>Non-Subject</v>
          </cell>
        </row>
        <row r="21">
          <cell r="A21" t="str">
            <v>zUS</v>
          </cell>
          <cell r="B21" t="str">
            <v>2 - Non-Subject</v>
          </cell>
          <cell r="C21" t="str">
            <v xml:space="preserve">United States  |  États-Unis </v>
          </cell>
          <cell r="D21" t="str">
            <v>Insignificant</v>
          </cell>
          <cell r="E21" t="str">
            <v>Non-Subject</v>
          </cell>
        </row>
        <row r="22">
          <cell r="A22" t="str">
            <v>zzMexico</v>
          </cell>
          <cell r="B22" t="str">
            <v>3 - Non-subject</v>
          </cell>
          <cell r="C22" t="str">
            <v>Other Countries  |  Autres pays</v>
          </cell>
          <cell r="D22" t="str">
            <v>Insignificant</v>
          </cell>
          <cell r="E22" t="str">
            <v>Non-Subject</v>
          </cell>
        </row>
        <row r="23">
          <cell r="A23" t="str">
            <v>zzzOther</v>
          </cell>
          <cell r="B23" t="str">
            <v>4 - Non-subject</v>
          </cell>
          <cell r="C23" t="str">
            <v>Mexico  |  Mexique</v>
          </cell>
          <cell r="D23" t="str">
            <v>Insignificant</v>
          </cell>
          <cell r="E23" t="str">
            <v>Non-Subject</v>
          </cell>
        </row>
        <row r="24">
          <cell r="A24">
            <v>0</v>
          </cell>
          <cell r="B24">
            <v>0</v>
          </cell>
          <cell r="C24">
            <v>0</v>
          </cell>
          <cell r="D24">
            <v>0</v>
          </cell>
          <cell r="E24">
            <v>0</v>
          </cell>
        </row>
        <row r="25">
          <cell r="A25">
            <v>0</v>
          </cell>
          <cell r="B25">
            <v>0</v>
          </cell>
          <cell r="C25">
            <v>0</v>
          </cell>
          <cell r="D25">
            <v>0</v>
          </cell>
          <cell r="E25">
            <v>0</v>
          </cell>
        </row>
        <row r="26">
          <cell r="A26">
            <v>0</v>
          </cell>
          <cell r="B26">
            <v>0</v>
          </cell>
          <cell r="C26">
            <v>0</v>
          </cell>
          <cell r="D26">
            <v>0</v>
          </cell>
          <cell r="E26">
            <v>0</v>
          </cell>
        </row>
      </sheetData>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Julien, Mardoché" id="{62F9B4D0-502B-41D5-98C4-1F751ECC4EB6}" userId="S::Mardoche.Julien@tribunal.gc.ca::a89a85ed-87d6-46f1-bf3e-9b1863e8f1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112" dT="2026-03-06T19:22:31.00" personId="{62F9B4D0-502B-41D5-98C4-1F751ECC4EB6}" id="{D01C2DD5-9683-4BDA-862B-CCF82949889B}">
    <text>Modified this formula</text>
  </threadedComment>
</ThreadedComments>
</file>

<file path=xl/threadedComments/threadedComment2.xml><?xml version="1.0" encoding="utf-8"?>
<ThreadedComments xmlns="http://schemas.microsoft.com/office/spreadsheetml/2018/threadedcomments" xmlns:x="http://schemas.openxmlformats.org/spreadsheetml/2006/main">
  <threadedComment ref="R18" dT="2026-03-06T19:21:51.13" personId="{62F9B4D0-502B-41D5-98C4-1F751ECC4EB6}" id="{8C5DB4D2-938A-48B3-A3EE-8B586884B047}">
    <text>Modified this formula: Replaced G65 to G73</text>
  </threadedComment>
</ThreadedComments>
</file>

<file path=xl/threadedComments/threadedComment3.xml><?xml version="1.0" encoding="utf-8"?>
<ThreadedComments xmlns="http://schemas.microsoft.com/office/spreadsheetml/2018/threadedcomments" xmlns:x="http://schemas.openxmlformats.org/spreadsheetml/2006/main">
  <threadedComment ref="AT22" dT="2026-03-06T19:34:18.19" personId="{62F9B4D0-502B-41D5-98C4-1F751ECC4EB6}" id="{A4A9CABB-F7F6-4673-A37E-C7AF80930064}">
    <text>Fixed this formula. It referred to Other countries instead of US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R82"/>
  <sheetViews>
    <sheetView showGridLines="0" zoomScaleNormal="100" workbookViewId="0">
      <selection activeCell="C69" sqref="C69"/>
    </sheetView>
  </sheetViews>
  <sheetFormatPr defaultColWidth="8.7109375" defaultRowHeight="14.25" x14ac:dyDescent="0.25"/>
  <cols>
    <col min="1" max="1" width="24.42578125" style="89" bestFit="1" customWidth="1"/>
    <col min="2" max="2" width="21.710937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8" s="105" customFormat="1" x14ac:dyDescent="0.25">
      <c r="A1" s="105" t="s">
        <v>90</v>
      </c>
      <c r="B1" s="105" t="s">
        <v>91</v>
      </c>
      <c r="C1" s="105" t="s">
        <v>92</v>
      </c>
      <c r="F1" s="105" t="s">
        <v>93</v>
      </c>
    </row>
    <row r="2" spans="1:18" x14ac:dyDescent="0.25">
      <c r="A2" s="89" t="s">
        <v>94</v>
      </c>
      <c r="B2" s="39" t="s">
        <v>555</v>
      </c>
      <c r="C2" s="39" t="str">
        <f>B2</f>
        <v>NQ-2025-009</v>
      </c>
      <c r="F2" s="10" t="s">
        <v>221</v>
      </c>
    </row>
    <row r="3" spans="1:18" x14ac:dyDescent="0.25">
      <c r="A3" s="89" t="s">
        <v>95</v>
      </c>
      <c r="B3" s="10" t="s">
        <v>425</v>
      </c>
      <c r="C3" s="10" t="s">
        <v>426</v>
      </c>
      <c r="F3" s="10" t="s">
        <v>220</v>
      </c>
    </row>
    <row r="4" spans="1:18" x14ac:dyDescent="0.25">
      <c r="A4" s="89" t="s">
        <v>166</v>
      </c>
      <c r="B4" s="39" t="s">
        <v>427</v>
      </c>
      <c r="C4" s="39" t="s">
        <v>428</v>
      </c>
      <c r="F4" s="10" t="s">
        <v>219</v>
      </c>
    </row>
    <row r="5" spans="1:18" ht="28.5" x14ac:dyDescent="0.25">
      <c r="A5" s="104" t="s">
        <v>297</v>
      </c>
      <c r="B5" s="39" t="s">
        <v>429</v>
      </c>
      <c r="C5" s="39" t="s">
        <v>430</v>
      </c>
      <c r="D5" s="103" t="s">
        <v>390</v>
      </c>
    </row>
    <row r="6" spans="1:18" x14ac:dyDescent="0.25">
      <c r="A6" s="89" t="s">
        <v>255</v>
      </c>
      <c r="B6" s="74">
        <v>2023</v>
      </c>
      <c r="C6" s="74">
        <f>B6</f>
        <v>2023</v>
      </c>
      <c r="F6" s="102" t="s">
        <v>295</v>
      </c>
    </row>
    <row r="7" spans="1:18" x14ac:dyDescent="0.25">
      <c r="A7" s="89" t="s">
        <v>272</v>
      </c>
      <c r="B7" s="90" t="s">
        <v>483</v>
      </c>
      <c r="C7" s="156" t="s">
        <v>484</v>
      </c>
      <c r="F7" s="39" t="s">
        <v>414</v>
      </c>
    </row>
    <row r="8" spans="1:18" x14ac:dyDescent="0.25">
      <c r="A8" s="89" t="s">
        <v>254</v>
      </c>
      <c r="B8" s="74">
        <v>2025</v>
      </c>
      <c r="C8" s="74">
        <f>B8</f>
        <v>2025</v>
      </c>
      <c r="F8" s="39" t="s">
        <v>413</v>
      </c>
    </row>
    <row r="9" spans="1:18" x14ac:dyDescent="0.25">
      <c r="A9" s="89" t="s">
        <v>233</v>
      </c>
      <c r="B9" s="10">
        <v>2025</v>
      </c>
      <c r="C9" s="10">
        <v>2025</v>
      </c>
      <c r="F9" s="103" t="s">
        <v>296</v>
      </c>
    </row>
    <row r="10" spans="1:18" x14ac:dyDescent="0.25">
      <c r="A10" s="89" t="s">
        <v>234</v>
      </c>
    </row>
    <row r="11" spans="1:18" x14ac:dyDescent="0.25">
      <c r="A11" s="89" t="s">
        <v>96</v>
      </c>
      <c r="B11" s="100" t="s">
        <v>532</v>
      </c>
      <c r="C11" s="90" t="s">
        <v>533</v>
      </c>
    </row>
    <row r="12" spans="1:18" x14ac:dyDescent="0.25">
      <c r="B12" s="79"/>
      <c r="L12" s="155"/>
    </row>
    <row r="13" spans="1:18" x14ac:dyDescent="0.25">
      <c r="A13" s="101" t="s">
        <v>291</v>
      </c>
      <c r="B13" s="39" t="s">
        <v>530</v>
      </c>
      <c r="C13" s="39" t="s">
        <v>531</v>
      </c>
      <c r="D13" s="39" t="s">
        <v>750</v>
      </c>
      <c r="L13" s="109"/>
      <c r="M13" s="109"/>
      <c r="N13" s="359"/>
      <c r="O13" s="359"/>
      <c r="P13" s="109"/>
      <c r="Q13" s="109"/>
      <c r="R13" s="109"/>
    </row>
    <row r="14" spans="1:18" x14ac:dyDescent="0.25">
      <c r="A14" s="101" t="s">
        <v>292</v>
      </c>
      <c r="B14" s="39" t="s">
        <v>431</v>
      </c>
      <c r="C14" s="39" t="s">
        <v>432</v>
      </c>
      <c r="D14" s="39" t="s">
        <v>433</v>
      </c>
    </row>
    <row r="16" spans="1:18" x14ac:dyDescent="0.25">
      <c r="A16" s="89" t="s">
        <v>103</v>
      </c>
      <c r="B16" s="39" t="s">
        <v>434</v>
      </c>
      <c r="C16" s="39" t="s">
        <v>435</v>
      </c>
    </row>
    <row r="17" spans="1:18" s="39" customFormat="1" x14ac:dyDescent="0.25">
      <c r="A17" s="99" t="s">
        <v>290</v>
      </c>
      <c r="B17" s="10"/>
      <c r="C17" s="10"/>
      <c r="L17" s="10"/>
      <c r="P17" s="10"/>
      <c r="Q17" s="10"/>
    </row>
    <row r="18" spans="1:18" s="39" customFormat="1" x14ac:dyDescent="0.25">
      <c r="A18" s="99"/>
      <c r="B18" s="10"/>
      <c r="L18" s="10"/>
      <c r="P18" s="10"/>
      <c r="Q18" s="10"/>
    </row>
    <row r="19" spans="1:18" x14ac:dyDescent="0.25">
      <c r="A19" s="89" t="s">
        <v>104</v>
      </c>
      <c r="B19" s="41" t="s">
        <v>249</v>
      </c>
      <c r="C19" s="41" t="s">
        <v>249</v>
      </c>
      <c r="R19" s="39"/>
    </row>
    <row r="20" spans="1:18" x14ac:dyDescent="0.25">
      <c r="A20" s="89" t="s">
        <v>105</v>
      </c>
      <c r="B20" s="41" t="s">
        <v>246</v>
      </c>
      <c r="C20" s="41" t="s">
        <v>386</v>
      </c>
    </row>
    <row r="21" spans="1:18" x14ac:dyDescent="0.25">
      <c r="A21" s="89" t="s">
        <v>106</v>
      </c>
      <c r="B21" s="173" t="s">
        <v>485</v>
      </c>
      <c r="C21" s="173"/>
      <c r="D21" s="173"/>
      <c r="E21" s="173"/>
      <c r="F21" s="39"/>
      <c r="G21" s="39"/>
    </row>
    <row r="23" spans="1:18" x14ac:dyDescent="0.25">
      <c r="A23" s="101" t="s">
        <v>293</v>
      </c>
      <c r="B23" s="10" t="s">
        <v>436</v>
      </c>
      <c r="C23" s="10" t="s">
        <v>437</v>
      </c>
    </row>
    <row r="24" spans="1:18" x14ac:dyDescent="0.25">
      <c r="A24" s="101" t="s">
        <v>294</v>
      </c>
      <c r="B24" s="10" t="s">
        <v>438</v>
      </c>
      <c r="C24" s="10" t="s">
        <v>439</v>
      </c>
    </row>
    <row r="26" spans="1:18" x14ac:dyDescent="0.25">
      <c r="A26" s="89" t="s">
        <v>97</v>
      </c>
      <c r="B26" s="10" t="s">
        <v>479</v>
      </c>
      <c r="C26" s="10" t="s">
        <v>480</v>
      </c>
    </row>
    <row r="27" spans="1:18" x14ac:dyDescent="0.25">
      <c r="A27" s="89" t="s">
        <v>245</v>
      </c>
      <c r="B27" s="10" t="s">
        <v>482</v>
      </c>
      <c r="C27" s="10" t="s">
        <v>481</v>
      </c>
    </row>
    <row r="29" spans="1:18" x14ac:dyDescent="0.25">
      <c r="A29" s="89" t="s">
        <v>253</v>
      </c>
      <c r="B29" s="39" t="s">
        <v>473</v>
      </c>
      <c r="C29" s="39" t="s">
        <v>474</v>
      </c>
    </row>
    <row r="30" spans="1:18" x14ac:dyDescent="0.25">
      <c r="A30" s="89" t="s">
        <v>98</v>
      </c>
      <c r="B30" s="10" t="s">
        <v>534</v>
      </c>
      <c r="C30" s="10" t="s">
        <v>535</v>
      </c>
    </row>
    <row r="31" spans="1:18" x14ac:dyDescent="0.25">
      <c r="A31" s="89" t="s">
        <v>99</v>
      </c>
      <c r="B31" s="10" t="s">
        <v>536</v>
      </c>
      <c r="C31" s="10" t="s">
        <v>537</v>
      </c>
    </row>
    <row r="32" spans="1:18" x14ac:dyDescent="0.25">
      <c r="A32" s="89" t="s">
        <v>100</v>
      </c>
      <c r="B32" s="10" t="s">
        <v>538</v>
      </c>
      <c r="C32" s="10" t="s">
        <v>539</v>
      </c>
    </row>
    <row r="33" spans="1:4" x14ac:dyDescent="0.25">
      <c r="A33" s="89" t="s">
        <v>101</v>
      </c>
      <c r="B33" s="10" t="s">
        <v>540</v>
      </c>
      <c r="C33" s="10" t="s">
        <v>541</v>
      </c>
    </row>
    <row r="34" spans="1:4" x14ac:dyDescent="0.25">
      <c r="A34" s="89" t="s">
        <v>102</v>
      </c>
      <c r="B34" s="10" t="s">
        <v>542</v>
      </c>
      <c r="C34" s="10" t="s">
        <v>543</v>
      </c>
    </row>
    <row r="35" spans="1:4" x14ac:dyDescent="0.25">
      <c r="A35" s="89" t="s">
        <v>200</v>
      </c>
      <c r="B35" s="10" t="s">
        <v>544</v>
      </c>
      <c r="C35" s="10" t="s">
        <v>545</v>
      </c>
    </row>
    <row r="36" spans="1:4" x14ac:dyDescent="0.25">
      <c r="A36" s="89" t="s">
        <v>229</v>
      </c>
      <c r="B36" s="10" t="s">
        <v>247</v>
      </c>
      <c r="C36" s="10" t="s">
        <v>247</v>
      </c>
    </row>
    <row r="37" spans="1:4" x14ac:dyDescent="0.25">
      <c r="A37" s="89" t="s">
        <v>230</v>
      </c>
      <c r="B37" s="10" t="s">
        <v>248</v>
      </c>
      <c r="C37" s="10" t="s">
        <v>248</v>
      </c>
    </row>
    <row r="39" spans="1:4" x14ac:dyDescent="0.25">
      <c r="A39" s="89" t="s">
        <v>259</v>
      </c>
      <c r="B39" s="90" t="s">
        <v>440</v>
      </c>
      <c r="C39" s="90" t="s">
        <v>441</v>
      </c>
    </row>
    <row r="40" spans="1:4" x14ac:dyDescent="0.25">
      <c r="A40" s="89" t="s">
        <v>387</v>
      </c>
      <c r="B40" s="90">
        <v>45817</v>
      </c>
      <c r="C40" s="90"/>
    </row>
    <row r="41" spans="1:4" x14ac:dyDescent="0.25">
      <c r="B41" s="79"/>
    </row>
    <row r="42" spans="1:4" x14ac:dyDescent="0.25">
      <c r="A42" s="358" t="s">
        <v>354</v>
      </c>
      <c r="B42" s="358"/>
      <c r="C42" s="358"/>
      <c r="D42" s="358"/>
    </row>
    <row r="43" spans="1:4" x14ac:dyDescent="0.25">
      <c r="A43" s="99" t="s">
        <v>359</v>
      </c>
      <c r="B43" s="10" t="s">
        <v>429</v>
      </c>
      <c r="C43" s="10" t="s">
        <v>442</v>
      </c>
      <c r="D43" s="89" t="str">
        <f>IF(Intro!$G$22="English",B43,C43)</f>
        <v>China</v>
      </c>
    </row>
    <row r="44" spans="1:4" x14ac:dyDescent="0.25">
      <c r="B44" s="10" t="s">
        <v>256</v>
      </c>
      <c r="C44" s="10" t="s">
        <v>257</v>
      </c>
      <c r="D44" s="89" t="str">
        <f>IF(Intro!$G$22="English",B44,C44)</f>
        <v>United States of America</v>
      </c>
    </row>
    <row r="45" spans="1:4" x14ac:dyDescent="0.25">
      <c r="A45" s="99"/>
      <c r="B45" s="10" t="s">
        <v>546</v>
      </c>
      <c r="C45" s="10" t="s">
        <v>547</v>
      </c>
      <c r="D45" s="89" t="str">
        <f>IF(Intro!$G$22="English",B45,C45)</f>
        <v>Mexico</v>
      </c>
    </row>
    <row r="46" spans="1:4" x14ac:dyDescent="0.25">
      <c r="A46" s="99"/>
      <c r="B46" s="10" t="s">
        <v>548</v>
      </c>
      <c r="C46" s="10" t="s">
        <v>549</v>
      </c>
      <c r="D46" s="89" t="str">
        <f>IF(Intro!$G$22="English",B46,C46)</f>
        <v>Other Countries</v>
      </c>
    </row>
    <row r="47" spans="1:4" x14ac:dyDescent="0.25">
      <c r="A47" s="99"/>
      <c r="B47" s="10" t="s">
        <v>355</v>
      </c>
      <c r="C47" s="10" t="s">
        <v>356</v>
      </c>
      <c r="D47" s="89" t="str">
        <f>IF(Intro!$G$22="English",B47,C47)</f>
        <v>Other country 4</v>
      </c>
    </row>
    <row r="48" spans="1:4" x14ac:dyDescent="0.25">
      <c r="A48" s="99"/>
      <c r="B48" s="10" t="s">
        <v>357</v>
      </c>
      <c r="C48" s="10" t="s">
        <v>358</v>
      </c>
      <c r="D48" s="89" t="str">
        <f>IF(Intro!$G$22="English",B48,C48)</f>
        <v>Other country 5</v>
      </c>
    </row>
    <row r="50" spans="1:4" x14ac:dyDescent="0.25">
      <c r="A50" s="357" t="s">
        <v>363</v>
      </c>
      <c r="B50" s="357"/>
      <c r="C50" s="357"/>
      <c r="D50" s="357"/>
    </row>
    <row r="51" spans="1:4" x14ac:dyDescent="0.25">
      <c r="D51" s="109"/>
    </row>
    <row r="52" spans="1:4" x14ac:dyDescent="0.25">
      <c r="A52" s="89" t="s">
        <v>373</v>
      </c>
      <c r="B52" s="10" t="s">
        <v>374</v>
      </c>
      <c r="C52" s="10" t="s">
        <v>376</v>
      </c>
      <c r="D52" s="89" t="str">
        <f>IF(Intro!$G$22="English",B52,C52)</f>
        <v>Yes</v>
      </c>
    </row>
    <row r="53" spans="1:4" x14ac:dyDescent="0.25">
      <c r="B53" s="10" t="s">
        <v>375</v>
      </c>
      <c r="C53" s="10" t="s">
        <v>377</v>
      </c>
      <c r="D53" s="89" t="str">
        <f>IF(Intro!$G$22="English",B53,C53)</f>
        <v>No</v>
      </c>
    </row>
    <row r="54" spans="1:4" x14ac:dyDescent="0.25">
      <c r="D54" s="109"/>
    </row>
    <row r="55" spans="1:4" x14ac:dyDescent="0.25">
      <c r="A55" s="89" t="s">
        <v>353</v>
      </c>
      <c r="B55" s="10" t="s">
        <v>464</v>
      </c>
      <c r="C55" s="10" t="s">
        <v>465</v>
      </c>
      <c r="D55" s="89" t="str">
        <f>IF(Intro!$G$22="English",B55,C55)</f>
        <v>Distributor / dealer</v>
      </c>
    </row>
    <row r="56" spans="1:4" x14ac:dyDescent="0.25">
      <c r="B56" s="10" t="s">
        <v>467</v>
      </c>
      <c r="C56" s="10" t="s">
        <v>466</v>
      </c>
      <c r="D56" s="89" t="str">
        <f>IF(Intro!$G$22="English",B56,C56)</f>
        <v>End user / large fleet operator</v>
      </c>
    </row>
    <row r="57" spans="1:4" x14ac:dyDescent="0.25">
      <c r="B57" s="10" t="s">
        <v>502</v>
      </c>
      <c r="C57" s="10" t="s">
        <v>503</v>
      </c>
      <c r="D57" s="89" t="str">
        <f>IF(Intro!$G$22="English",B57,C57)</f>
        <v>Producer of truck bodies</v>
      </c>
    </row>
    <row r="58" spans="1:4" x14ac:dyDescent="0.25">
      <c r="B58" s="39" t="s">
        <v>329</v>
      </c>
      <c r="C58" s="39" t="s">
        <v>330</v>
      </c>
      <c r="D58" s="89" t="str">
        <f>IF(Intro!$G$22="English",B58,C58)</f>
        <v>Other</v>
      </c>
    </row>
    <row r="59" spans="1:4" x14ac:dyDescent="0.25">
      <c r="D59" s="89"/>
    </row>
    <row r="60" spans="1:4" x14ac:dyDescent="0.25">
      <c r="B60" s="39"/>
      <c r="C60" s="39"/>
      <c r="D60" s="89"/>
    </row>
    <row r="62" spans="1:4" x14ac:dyDescent="0.25">
      <c r="A62" s="89" t="s">
        <v>360</v>
      </c>
      <c r="B62" s="10" t="s">
        <v>151</v>
      </c>
      <c r="C62" s="10" t="s">
        <v>152</v>
      </c>
      <c r="D62" s="89" t="str">
        <f>IF(Intro!$G$22="English",B62,C62)</f>
        <v>Verification</v>
      </c>
    </row>
    <row r="63" spans="1:4" x14ac:dyDescent="0.25">
      <c r="A63" s="89" t="s">
        <v>417</v>
      </c>
      <c r="B63" s="10" t="s">
        <v>188</v>
      </c>
      <c r="C63" s="10" t="s">
        <v>189</v>
      </c>
      <c r="D63" s="89" t="str">
        <f>IF(Intro!$G$22="English",B63,C63)</f>
        <v>Error</v>
      </c>
    </row>
    <row r="64" spans="1:4" x14ac:dyDescent="0.25">
      <c r="B64" s="10" t="s">
        <v>190</v>
      </c>
      <c r="C64" s="10" t="s">
        <v>258</v>
      </c>
      <c r="D64" s="89" t="str">
        <f>IF(Intro!$G$22="English",B64,C64)</f>
        <v>Okay</v>
      </c>
    </row>
    <row r="68" spans="1:3" x14ac:dyDescent="0.25">
      <c r="A68" s="89" t="s">
        <v>475</v>
      </c>
      <c r="B68" s="79" t="s">
        <v>751</v>
      </c>
      <c r="C68" s="10" t="s">
        <v>771</v>
      </c>
    </row>
    <row r="69" spans="1:3" x14ac:dyDescent="0.25">
      <c r="B69" s="79" t="s">
        <v>476</v>
      </c>
      <c r="C69" s="10" t="s">
        <v>477</v>
      </c>
    </row>
    <row r="70" spans="1:3" x14ac:dyDescent="0.25">
      <c r="B70" s="79" t="s">
        <v>752</v>
      </c>
      <c r="C70" s="10" t="s">
        <v>769</v>
      </c>
    </row>
    <row r="71" spans="1:3" x14ac:dyDescent="0.25">
      <c r="B71" s="79" t="s">
        <v>754</v>
      </c>
      <c r="C71" s="79" t="s">
        <v>768</v>
      </c>
    </row>
    <row r="72" spans="1:3" x14ac:dyDescent="0.25">
      <c r="B72" s="79" t="s">
        <v>755</v>
      </c>
      <c r="C72" s="10" t="s">
        <v>767</v>
      </c>
    </row>
    <row r="73" spans="1:3" x14ac:dyDescent="0.25">
      <c r="B73" s="79" t="s">
        <v>756</v>
      </c>
      <c r="C73" s="10" t="s">
        <v>766</v>
      </c>
    </row>
    <row r="74" spans="1:3" x14ac:dyDescent="0.25">
      <c r="B74" s="79" t="s">
        <v>524</v>
      </c>
      <c r="C74" s="10" t="s">
        <v>525</v>
      </c>
    </row>
    <row r="75" spans="1:3" x14ac:dyDescent="0.25">
      <c r="B75" s="79" t="s">
        <v>757</v>
      </c>
      <c r="C75" s="10" t="s">
        <v>765</v>
      </c>
    </row>
    <row r="76" spans="1:3" x14ac:dyDescent="0.25">
      <c r="B76" s="79" t="s">
        <v>758</v>
      </c>
      <c r="C76" s="10" t="s">
        <v>770</v>
      </c>
    </row>
    <row r="77" spans="1:3" x14ac:dyDescent="0.25">
      <c r="B77" s="100" t="s">
        <v>526</v>
      </c>
      <c r="C77" s="10" t="s">
        <v>527</v>
      </c>
    </row>
    <row r="78" spans="1:3" x14ac:dyDescent="0.25">
      <c r="B78" s="156" t="s">
        <v>759</v>
      </c>
      <c r="C78" s="10" t="s">
        <v>764</v>
      </c>
    </row>
    <row r="79" spans="1:3" x14ac:dyDescent="0.25">
      <c r="B79" s="156" t="s">
        <v>760</v>
      </c>
      <c r="C79" s="10" t="s">
        <v>763</v>
      </c>
    </row>
    <row r="80" spans="1:3" x14ac:dyDescent="0.25">
      <c r="B80" s="156" t="s">
        <v>528</v>
      </c>
      <c r="C80" s="10" t="s">
        <v>529</v>
      </c>
    </row>
    <row r="81" spans="2:3" x14ac:dyDescent="0.25">
      <c r="B81" s="10" t="s">
        <v>761</v>
      </c>
      <c r="C81" s="10" t="s">
        <v>478</v>
      </c>
    </row>
    <row r="82" spans="2:3" x14ac:dyDescent="0.25">
      <c r="B82" s="156" t="s">
        <v>753</v>
      </c>
      <c r="C82" s="10" t="s">
        <v>762</v>
      </c>
    </row>
  </sheetData>
  <sheetProtection algorithmName="SHA-512" hashValue="nV/AtKWx8KMNTpPLTujfL5OP5cHCtkCk8pVFqowJ5zJJ6cO6zafdaVn5A6kbxcySkYFL/qpVbnqVrfX7xfoYCg==" saltValue="fyvc3j5456obvX6k7Fdq/g==" spinCount="100000" sheet="1" objects="1" scenarios="1" selectLockedCells="1"/>
  <mergeCells count="3">
    <mergeCell ref="A50:D50"/>
    <mergeCell ref="A42:D42"/>
    <mergeCell ref="N13:O13"/>
  </mergeCells>
  <phoneticPr fontId="42" type="noConversion"/>
  <dataValidations disablePrompts="1" count="2">
    <dataValidation type="list" allowBlank="1" showInputMessage="1" showErrorMessage="1" sqref="C4" xr:uid="{BC647F3E-121C-4516-BA76-C43E155F6A2F}">
      <formula1>"le dumping, le subventionnement, le dumping et le subventionnement"</formula1>
    </dataValidation>
    <dataValidation type="list" allowBlank="1" showInputMessage="1" showErrorMessage="1" sqref="B4" xr:uid="{839E3129-6ED5-4045-AA92-3D342FD19477}">
      <formula1>"dumping, subsidization, dumping and subsidization"</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61030-D247-4FC1-A8C0-C9FA0664912E}">
  <sheetPr>
    <tabColor rgb="FF92D050"/>
    <pageSetUpPr fitToPage="1"/>
  </sheetPr>
  <dimension ref="A1:S293"/>
  <sheetViews>
    <sheetView showGridLines="0" topLeftCell="A45"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384" t="str">
        <f>Info!B4</f>
        <v>IMPORTERS' QUESTIONNAIRE</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TRUCK BODIES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The following questions refer to the goods as defined in the product description on the Intro tab.</v>
      </c>
      <c r="C8" s="519"/>
      <c r="D8" s="519"/>
      <c r="E8" s="519"/>
      <c r="F8" s="519"/>
      <c r="G8" s="519"/>
      <c r="H8" s="519"/>
      <c r="I8" s="519"/>
      <c r="J8" s="519"/>
      <c r="K8" s="519"/>
      <c r="L8" s="520"/>
      <c r="M8" s="19"/>
      <c r="N8" s="19"/>
      <c r="O8" s="15"/>
      <c r="P8" s="15"/>
    </row>
    <row r="9" spans="1:16" s="6" customFormat="1" x14ac:dyDescent="0.25">
      <c r="A9" s="33"/>
      <c r="B9" s="518" t="str">
        <f>Public!B9</f>
        <v xml:space="preserve">Product information and a glossary of terms can be found in the Info tab.
</v>
      </c>
      <c r="C9" s="519"/>
      <c r="D9" s="519"/>
      <c r="E9" s="519"/>
      <c r="F9" s="519"/>
      <c r="G9" s="519"/>
      <c r="H9" s="519"/>
      <c r="I9" s="519"/>
      <c r="J9" s="519"/>
      <c r="K9" s="519"/>
      <c r="L9" s="520"/>
      <c r="M9" s="19"/>
      <c r="N9" s="19"/>
      <c r="O9" s="15"/>
    </row>
    <row r="10" spans="1:16" s="6" customFormat="1" x14ac:dyDescent="0.25">
      <c r="A10" s="33"/>
      <c r="B10" s="518" t="str">
        <f>IF(Intro!$G$22="English",O10,P10)</f>
        <v>Use one numbered "Imp-Exp" tab for each exporter your firm imported from. To acquire additional "Imp-Exp" tabs, contact a case analyst identified on the "Intro" tab.</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For the questions in this tab, note the following:</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Report only sales from your firm’s imports. Sales of goods purchased from Canadian producers must be excluded.</v>
      </c>
      <c r="C13" s="569"/>
      <c r="D13" s="569"/>
      <c r="E13" s="569"/>
      <c r="F13" s="569"/>
      <c r="G13" s="569"/>
      <c r="H13" s="569"/>
      <c r="I13" s="569"/>
      <c r="J13" s="569"/>
      <c r="K13" s="569"/>
      <c r="L13" s="570"/>
      <c r="M13" s="19"/>
      <c r="N13" s="19"/>
      <c r="O13" s="15"/>
      <c r="P13" s="15"/>
    </row>
    <row r="14" spans="1:16" s="6" customFormat="1" x14ac:dyDescent="0.25">
      <c r="A14" s="33"/>
      <c r="B14" s="518" t="str">
        <f>Pro!B14</f>
        <v>• Report all sales to Canadian and foreign associated firms.</v>
      </c>
      <c r="C14" s="519"/>
      <c r="D14" s="519"/>
      <c r="E14" s="519"/>
      <c r="F14" s="519"/>
      <c r="G14" s="519"/>
      <c r="H14" s="519"/>
      <c r="I14" s="519"/>
      <c r="J14" s="519"/>
      <c r="K14" s="519"/>
      <c r="L14" s="520"/>
      <c r="M14" s="19"/>
      <c r="N14" s="19"/>
      <c r="O14" s="15"/>
      <c r="P14" s="15"/>
    </row>
    <row r="15" spans="1:16" s="6" customFormat="1" x14ac:dyDescent="0.25">
      <c r="A15" s="33"/>
      <c r="B15" s="518" t="str">
        <f>Pro!B15</f>
        <v>• Report all sales as of the date of shipment to the customer or the customer’s warehouse.</v>
      </c>
      <c r="C15" s="519"/>
      <c r="D15" s="519"/>
      <c r="E15" s="519"/>
      <c r="F15" s="519"/>
      <c r="G15" s="519"/>
      <c r="H15" s="519"/>
      <c r="I15" s="519"/>
      <c r="J15" s="519"/>
      <c r="K15" s="519"/>
      <c r="L15" s="520"/>
      <c r="M15" s="19"/>
      <c r="N15" s="19"/>
      <c r="O15" s="15"/>
      <c r="P15" s="15"/>
    </row>
    <row r="16" spans="1:16" s="6" customFormat="1" x14ac:dyDescent="0.25">
      <c r="A16" s="33"/>
      <c r="B16" s="518" t="str">
        <f>Pro!B16</f>
        <v>• Report all values in Canadian dollars.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If your firm is an end user or a retailer, your firm does not need to report sales of imports or inventories of imports.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IMPORTS AND SALES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ht="15.75" x14ac:dyDescent="0.25">
      <c r="B22" s="360" t="str">
        <f>IF(Intro!$G$22="English",O22,P22)</f>
        <v xml:space="preserve">Provide your firm's imports and sales of imports of the goods from: </v>
      </c>
      <c r="C22" s="361"/>
      <c r="D22" s="361"/>
      <c r="E22" s="361"/>
      <c r="F22" s="361"/>
      <c r="G22" s="615" t="str">
        <f>Variables!D43</f>
        <v>China</v>
      </c>
      <c r="H22" s="615"/>
      <c r="I22" s="615"/>
      <c r="J22" s="615"/>
      <c r="K22" s="615"/>
      <c r="L22" s="212"/>
      <c r="M22" s="10"/>
      <c r="O22" s="10" t="s">
        <v>286</v>
      </c>
      <c r="P22" s="10" t="s">
        <v>287</v>
      </c>
    </row>
    <row r="23" spans="1:16" ht="15.75" x14ac:dyDescent="0.25">
      <c r="B23" s="617" t="str">
        <f>IF(Intro!$G$22="English",O23,P23)</f>
        <v xml:space="preserve">Exporter name: </v>
      </c>
      <c r="C23" s="618"/>
      <c r="D23" s="618"/>
      <c r="E23" s="618"/>
      <c r="F23" s="618"/>
      <c r="G23" s="616"/>
      <c r="H23" s="616"/>
      <c r="I23" s="616"/>
      <c r="J23" s="616"/>
      <c r="K23" s="616"/>
      <c r="L23" s="212"/>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Imports in Canada</v>
      </c>
      <c r="C27" s="624"/>
      <c r="D27" s="624"/>
      <c r="E27" s="624"/>
      <c r="F27" s="624"/>
      <c r="G27" s="624"/>
      <c r="H27" s="624"/>
      <c r="I27" s="624"/>
      <c r="J27" s="36"/>
      <c r="K27" s="36"/>
      <c r="L27" s="72"/>
      <c r="O27" s="26" t="s">
        <v>236</v>
      </c>
      <c r="P27" s="171" t="s">
        <v>237</v>
      </c>
    </row>
    <row r="28" spans="1:16" s="171" customFormat="1" ht="14.25" customHeight="1" thickBot="1" x14ac:dyDescent="0.3">
      <c r="A28" s="32"/>
      <c r="B28" s="554" t="str">
        <f>IF(Intro!$G$22="English",O28,P28)</f>
        <v>Refrigerated units</v>
      </c>
      <c r="C28" s="555"/>
      <c r="D28" s="555"/>
      <c r="E28" s="555"/>
      <c r="F28" s="555"/>
      <c r="G28" s="555"/>
      <c r="H28" s="555"/>
      <c r="I28" s="555"/>
      <c r="J28" s="36"/>
      <c r="K28" s="36"/>
      <c r="L28" s="72"/>
      <c r="O28" s="26" t="s">
        <v>468</v>
      </c>
      <c r="P28" s="171" t="s">
        <v>469</v>
      </c>
    </row>
    <row r="29" spans="1:16" s="171" customFormat="1" ht="14.25" customHeight="1" thickBot="1" x14ac:dyDescent="0.3">
      <c r="A29" s="32"/>
      <c r="B29" s="558" t="str">
        <f>IF(Intro!$G$22="English",O29,P29)</f>
        <v>Kits</v>
      </c>
      <c r="C29" s="559"/>
      <c r="D29" s="559"/>
      <c r="E29" s="559"/>
      <c r="F29" s="559"/>
      <c r="G29" s="559"/>
      <c r="H29" s="559"/>
      <c r="I29" s="559"/>
      <c r="J29" s="36"/>
      <c r="K29" s="36"/>
      <c r="L29" s="72"/>
      <c r="O29" s="26" t="s">
        <v>489</v>
      </c>
      <c r="P29" s="171" t="s">
        <v>489</v>
      </c>
    </row>
    <row r="30" spans="1:16" x14ac:dyDescent="0.25">
      <c r="B30" s="595" t="str">
        <f>IF(Intro!$G$22="English",O30,P30)</f>
        <v>Imports</v>
      </c>
      <c r="C30" s="596"/>
      <c r="D30" s="588" t="str">
        <f>IF(Intro!$G$22="English",Variables!$B$23,Variables!$C$23)</f>
        <v>units</v>
      </c>
      <c r="E30" s="588"/>
      <c r="F30" s="588"/>
      <c r="G30" s="204"/>
      <c r="H30" s="204"/>
      <c r="I30" s="204"/>
      <c r="J30" s="36"/>
      <c r="K30" s="36"/>
      <c r="L30" s="72"/>
      <c r="M30" s="10"/>
      <c r="O30" s="10" t="s">
        <v>89</v>
      </c>
      <c r="P30" s="10" t="s">
        <v>169</v>
      </c>
    </row>
    <row r="31" spans="1:16" x14ac:dyDescent="0.25">
      <c r="B31" s="597"/>
      <c r="C31" s="598"/>
      <c r="D31" s="584" t="str">
        <f>IF(Intro!$G$22="English",O31,P31)</f>
        <v>net delivered purchase value (CAD)</v>
      </c>
      <c r="E31" s="584"/>
      <c r="F31" s="584"/>
      <c r="G31" s="137"/>
      <c r="H31" s="137"/>
      <c r="I31" s="137"/>
      <c r="J31" s="36"/>
      <c r="K31" s="36"/>
      <c r="L31" s="72"/>
      <c r="M31" s="10"/>
      <c r="O31" s="10" t="s">
        <v>344</v>
      </c>
      <c r="P31" s="10" t="s">
        <v>343</v>
      </c>
    </row>
    <row r="32" spans="1:16" ht="15" thickBot="1" x14ac:dyDescent="0.3">
      <c r="B32" s="599"/>
      <c r="C32" s="600"/>
      <c r="D32" s="585" t="str">
        <f>"$ / "&amp;IF(Intro!$G$22="English",Variables!$B$24,Variables!$C$24)</f>
        <v>$ / unit</v>
      </c>
      <c r="E32" s="585"/>
      <c r="F32" s="585"/>
      <c r="G32" s="203" t="str">
        <f>IF(G30=0,"-",G31/G30)</f>
        <v>-</v>
      </c>
      <c r="H32" s="203" t="str">
        <f>IF(H30=0,"-",H31/H30)</f>
        <v>-</v>
      </c>
      <c r="I32" s="203" t="str">
        <f t="shared" ref="I32" si="0">IF(I30=0,"-",I31/I30)</f>
        <v>-</v>
      </c>
      <c r="J32" s="36"/>
      <c r="K32" s="36"/>
      <c r="L32" s="72"/>
      <c r="M32" s="10"/>
    </row>
    <row r="33" spans="1:16" ht="15" customHeight="1" thickBot="1" x14ac:dyDescent="0.3">
      <c r="B33" s="558" t="str">
        <f>IF(Intro!$G$22="English",O33,P33)</f>
        <v>Fully assembled truck bodies</v>
      </c>
      <c r="C33" s="559"/>
      <c r="D33" s="559"/>
      <c r="E33" s="559"/>
      <c r="F33" s="559"/>
      <c r="G33" s="559"/>
      <c r="H33" s="559"/>
      <c r="I33" s="559"/>
      <c r="J33" s="36"/>
      <c r="K33" s="36"/>
      <c r="L33" s="72"/>
      <c r="M33" s="10"/>
      <c r="O33" s="10" t="s">
        <v>490</v>
      </c>
      <c r="P33" s="10" t="s">
        <v>493</v>
      </c>
    </row>
    <row r="34" spans="1:16" x14ac:dyDescent="0.25">
      <c r="B34" s="595" t="str">
        <f>IF(Intro!$G$22="English",O34,P34)</f>
        <v>Imports</v>
      </c>
      <c r="C34" s="596"/>
      <c r="D34" s="588" t="str">
        <f>IF(Intro!$G$22="English",Variables!$B$23,Variables!$C$23)</f>
        <v>units</v>
      </c>
      <c r="E34" s="588"/>
      <c r="F34" s="588"/>
      <c r="G34" s="204"/>
      <c r="H34" s="204"/>
      <c r="I34" s="204"/>
      <c r="J34" s="36"/>
      <c r="K34" s="36"/>
      <c r="L34" s="72"/>
      <c r="M34" s="10"/>
      <c r="O34" s="10" t="s">
        <v>89</v>
      </c>
      <c r="P34" s="10" t="s">
        <v>169</v>
      </c>
    </row>
    <row r="35" spans="1:16" x14ac:dyDescent="0.25">
      <c r="B35" s="597"/>
      <c r="C35" s="598"/>
      <c r="D35" s="584" t="str">
        <f>IF(Intro!$G$22="English",O35,P35)</f>
        <v>net delivered purchase value (CAD)</v>
      </c>
      <c r="E35" s="584"/>
      <c r="F35" s="584"/>
      <c r="G35" s="137"/>
      <c r="H35" s="137"/>
      <c r="I35" s="137"/>
      <c r="J35" s="36"/>
      <c r="K35" s="36"/>
      <c r="L35" s="72"/>
      <c r="M35" s="10"/>
      <c r="O35" s="10" t="s">
        <v>344</v>
      </c>
      <c r="P35" s="10" t="s">
        <v>343</v>
      </c>
    </row>
    <row r="36" spans="1:16" ht="15" thickBot="1" x14ac:dyDescent="0.3">
      <c r="B36" s="599"/>
      <c r="C36" s="600"/>
      <c r="D36" s="585" t="str">
        <f>"$ / "&amp;IF(Intro!$G$22="English",Variables!$B$24,Variables!$C$24)</f>
        <v>$ / unit</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54" t="str">
        <f>IF(Intro!$G$22="English",O37,P37)</f>
        <v>Dry freight units</v>
      </c>
      <c r="C37" s="555"/>
      <c r="D37" s="555"/>
      <c r="E37" s="555"/>
      <c r="F37" s="555"/>
      <c r="G37" s="555"/>
      <c r="H37" s="555"/>
      <c r="I37" s="555"/>
      <c r="J37" s="36"/>
      <c r="K37" s="36"/>
      <c r="L37" s="72"/>
      <c r="O37" s="26" t="s">
        <v>470</v>
      </c>
      <c r="P37" s="171" t="s">
        <v>522</v>
      </c>
    </row>
    <row r="38" spans="1:16" s="171" customFormat="1" ht="14.25" customHeight="1" thickBot="1" x14ac:dyDescent="0.3">
      <c r="A38" s="32"/>
      <c r="B38" s="558" t="str">
        <f>IF(Intro!$G$22="English",O38,P38)</f>
        <v>Kits</v>
      </c>
      <c r="C38" s="559"/>
      <c r="D38" s="559"/>
      <c r="E38" s="559"/>
      <c r="F38" s="559"/>
      <c r="G38" s="559"/>
      <c r="H38" s="559"/>
      <c r="I38" s="559"/>
      <c r="J38" s="36"/>
      <c r="K38" s="36"/>
      <c r="L38" s="72"/>
      <c r="O38" s="26" t="s">
        <v>489</v>
      </c>
      <c r="P38" s="171" t="s">
        <v>489</v>
      </c>
    </row>
    <row r="39" spans="1:16" x14ac:dyDescent="0.25">
      <c r="B39" s="595" t="str">
        <f>IF(Intro!$G$22="English",O39,P39)</f>
        <v>Imports</v>
      </c>
      <c r="C39" s="596"/>
      <c r="D39" s="588" t="str">
        <f>IF(Intro!$G$22="English",Variables!$B$23,Variables!$C$23)</f>
        <v>units</v>
      </c>
      <c r="E39" s="588"/>
      <c r="F39" s="588"/>
      <c r="G39" s="204"/>
      <c r="H39" s="204"/>
      <c r="I39" s="204"/>
      <c r="J39" s="36"/>
      <c r="K39" s="36"/>
      <c r="L39" s="72"/>
      <c r="M39" s="10"/>
      <c r="O39" s="10" t="s">
        <v>89</v>
      </c>
      <c r="P39" s="10" t="s">
        <v>169</v>
      </c>
    </row>
    <row r="40" spans="1:16" x14ac:dyDescent="0.25">
      <c r="B40" s="597"/>
      <c r="C40" s="598"/>
      <c r="D40" s="584" t="str">
        <f>IF(Intro!$G$22="English",O40,P40)</f>
        <v>net delivered purchase value (CAD)</v>
      </c>
      <c r="E40" s="584"/>
      <c r="F40" s="584"/>
      <c r="G40" s="137"/>
      <c r="H40" s="137"/>
      <c r="I40" s="137"/>
      <c r="J40" s="36"/>
      <c r="K40" s="36"/>
      <c r="L40" s="72"/>
      <c r="M40" s="10"/>
      <c r="O40" s="10" t="s">
        <v>344</v>
      </c>
      <c r="P40" s="10" t="s">
        <v>343</v>
      </c>
    </row>
    <row r="41" spans="1:16" ht="15" thickBot="1" x14ac:dyDescent="0.3">
      <c r="B41" s="599"/>
      <c r="C41" s="600"/>
      <c r="D41" s="585" t="str">
        <f>"$ / "&amp;IF(Intro!$G$22="English",Variables!$B$24,Variables!$C$24)</f>
        <v>$ / unit</v>
      </c>
      <c r="E41" s="585"/>
      <c r="F41" s="585"/>
      <c r="G41" s="203" t="str">
        <f>IF(G39=0,"-",G40/G39)</f>
        <v>-</v>
      </c>
      <c r="H41" s="203" t="str">
        <f>IF(H39=0,"-",H40/H39)</f>
        <v>-</v>
      </c>
      <c r="I41" s="203" t="str">
        <f t="shared" ref="I41" si="2">IF(I39=0,"-",I40/I39)</f>
        <v>-</v>
      </c>
      <c r="J41" s="36"/>
      <c r="K41" s="36"/>
      <c r="L41" s="72"/>
      <c r="M41" s="10"/>
    </row>
    <row r="42" spans="1:16" ht="15" customHeight="1" thickBot="1" x14ac:dyDescent="0.3">
      <c r="B42" s="558" t="str">
        <f>IF(Intro!$G$22="English",O42,P42)</f>
        <v>Fully assembled truck bodies</v>
      </c>
      <c r="C42" s="559"/>
      <c r="D42" s="559"/>
      <c r="E42" s="559"/>
      <c r="F42" s="559"/>
      <c r="G42" s="559"/>
      <c r="H42" s="559"/>
      <c r="I42" s="559"/>
      <c r="J42" s="36"/>
      <c r="K42" s="36"/>
      <c r="L42" s="72"/>
      <c r="M42" s="10"/>
      <c r="O42" s="10" t="s">
        <v>490</v>
      </c>
      <c r="P42" s="10" t="s">
        <v>493</v>
      </c>
    </row>
    <row r="43" spans="1:16" x14ac:dyDescent="0.25">
      <c r="B43" s="595" t="str">
        <f>IF(Intro!$G$22="English",O43,P43)</f>
        <v>Imports</v>
      </c>
      <c r="C43" s="596"/>
      <c r="D43" s="588" t="str">
        <f>IF(Intro!$G$22="English",Variables!$B$23,Variables!$C$23)</f>
        <v>units</v>
      </c>
      <c r="E43" s="588"/>
      <c r="F43" s="588"/>
      <c r="G43" s="204"/>
      <c r="H43" s="204"/>
      <c r="I43" s="204"/>
      <c r="J43" s="36"/>
      <c r="K43" s="36"/>
      <c r="L43" s="72"/>
      <c r="M43" s="10"/>
      <c r="O43" s="10" t="s">
        <v>89</v>
      </c>
      <c r="P43" s="10" t="s">
        <v>169</v>
      </c>
    </row>
    <row r="44" spans="1:16" x14ac:dyDescent="0.25">
      <c r="B44" s="597"/>
      <c r="C44" s="598"/>
      <c r="D44" s="584" t="str">
        <f>IF(Intro!$G$22="English",O44,P44)</f>
        <v>net delivered purchase value (CAD)</v>
      </c>
      <c r="E44" s="584"/>
      <c r="F44" s="584"/>
      <c r="G44" s="137"/>
      <c r="H44" s="137"/>
      <c r="I44" s="137"/>
      <c r="J44" s="36"/>
      <c r="K44" s="36"/>
      <c r="L44" s="72"/>
      <c r="M44" s="10"/>
      <c r="O44" s="10" t="s">
        <v>344</v>
      </c>
      <c r="P44" s="10" t="s">
        <v>343</v>
      </c>
    </row>
    <row r="45" spans="1:16" ht="15" thickBot="1" x14ac:dyDescent="0.3">
      <c r="B45" s="599"/>
      <c r="C45" s="600"/>
      <c r="D45" s="585" t="str">
        <f>"$ / "&amp;IF(Intro!$G$22="English",Variables!$B$24,Variables!$C$24)</f>
        <v>$ / unit</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554" t="str">
        <f>IF(Intro!$G$22="English",O46,P46)</f>
        <v>All other</v>
      </c>
      <c r="C46" s="555"/>
      <c r="D46" s="555"/>
      <c r="E46" s="555"/>
      <c r="F46" s="555"/>
      <c r="G46" s="555"/>
      <c r="H46" s="555"/>
      <c r="I46" s="555"/>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59"/>
      <c r="J47" s="36"/>
      <c r="K47" s="36"/>
      <c r="L47" s="72"/>
      <c r="O47" s="26" t="s">
        <v>489</v>
      </c>
      <c r="P47" s="171" t="s">
        <v>489</v>
      </c>
    </row>
    <row r="48" spans="1:16" x14ac:dyDescent="0.25">
      <c r="B48" s="595" t="str">
        <f>IF(Intro!$G$22="English",O48,P48)</f>
        <v>Imports</v>
      </c>
      <c r="C48" s="596"/>
      <c r="D48" s="588" t="str">
        <f>IF(Intro!$G$22="English",Variables!$B$23,Variables!$C$23)</f>
        <v>units</v>
      </c>
      <c r="E48" s="588"/>
      <c r="F48" s="588"/>
      <c r="G48" s="204"/>
      <c r="H48" s="204"/>
      <c r="I48" s="204"/>
      <c r="J48" s="36"/>
      <c r="K48" s="36"/>
      <c r="L48" s="72"/>
      <c r="M48" s="10"/>
      <c r="O48" s="10" t="s">
        <v>89</v>
      </c>
      <c r="P48" s="10" t="s">
        <v>169</v>
      </c>
    </row>
    <row r="49" spans="1:16" x14ac:dyDescent="0.25">
      <c r="B49" s="597"/>
      <c r="C49" s="598"/>
      <c r="D49" s="584" t="str">
        <f>IF(Intro!$G$22="English",O49,P49)</f>
        <v>net delivered purchase value (CAD)</v>
      </c>
      <c r="E49" s="584"/>
      <c r="F49" s="584"/>
      <c r="G49" s="137"/>
      <c r="H49" s="137"/>
      <c r="I49" s="137"/>
      <c r="J49" s="36"/>
      <c r="K49" s="36"/>
      <c r="L49" s="72"/>
      <c r="M49" s="10"/>
      <c r="O49" s="10" t="s">
        <v>344</v>
      </c>
      <c r="P49" s="10" t="s">
        <v>343</v>
      </c>
    </row>
    <row r="50" spans="1:16" ht="15" thickBot="1" x14ac:dyDescent="0.3">
      <c r="B50" s="599"/>
      <c r="C50" s="600"/>
      <c r="D50" s="585" t="str">
        <f>"$ / "&amp;IF(Intro!$G$22="English",Variables!$B$24,Variables!$C$24)</f>
        <v>$ / unit</v>
      </c>
      <c r="E50" s="585"/>
      <c r="F50" s="585"/>
      <c r="G50" s="203" t="str">
        <f>IF(G48=0,"-",G49/G48)</f>
        <v>-</v>
      </c>
      <c r="H50" s="203" t="str">
        <f>IF(H48=0,"-",H49/H48)</f>
        <v>-</v>
      </c>
      <c r="I50" s="203" t="str">
        <f t="shared" ref="I50" si="4">IF(I48=0,"-",I49/I48)</f>
        <v>-</v>
      </c>
      <c r="J50" s="36"/>
      <c r="K50" s="36"/>
      <c r="L50" s="72"/>
      <c r="M50" s="10"/>
    </row>
    <row r="51" spans="1:16" ht="15" customHeight="1" thickBot="1" x14ac:dyDescent="0.3">
      <c r="B51" s="558" t="str">
        <f>IF(Intro!$G$22="English",O51,P51)</f>
        <v>Fully assembled truck bodies</v>
      </c>
      <c r="C51" s="559"/>
      <c r="D51" s="559"/>
      <c r="E51" s="559"/>
      <c r="F51" s="559"/>
      <c r="G51" s="559"/>
      <c r="H51" s="559"/>
      <c r="I51" s="559"/>
      <c r="J51" s="36"/>
      <c r="K51" s="36"/>
      <c r="L51" s="72"/>
      <c r="M51" s="10"/>
      <c r="O51" s="10" t="s">
        <v>490</v>
      </c>
      <c r="P51" s="10" t="s">
        <v>493</v>
      </c>
    </row>
    <row r="52" spans="1:16" x14ac:dyDescent="0.25">
      <c r="B52" s="595" t="str">
        <f>IF(Intro!$G$22="English",O52,P52)</f>
        <v>Imports</v>
      </c>
      <c r="C52" s="596"/>
      <c r="D52" s="588" t="str">
        <f>IF(Intro!$G$22="English",Variables!$B$23,Variables!$C$23)</f>
        <v>units</v>
      </c>
      <c r="E52" s="588"/>
      <c r="F52" s="588"/>
      <c r="G52" s="204"/>
      <c r="H52" s="204"/>
      <c r="I52" s="204"/>
      <c r="J52" s="36"/>
      <c r="K52" s="36"/>
      <c r="L52" s="72"/>
      <c r="M52" s="10"/>
      <c r="O52" s="10" t="s">
        <v>89</v>
      </c>
      <c r="P52" s="10" t="s">
        <v>169</v>
      </c>
    </row>
    <row r="53" spans="1:16" x14ac:dyDescent="0.25">
      <c r="B53" s="597"/>
      <c r="C53" s="598"/>
      <c r="D53" s="584" t="str">
        <f>IF(Intro!$G$22="English",O53,P53)</f>
        <v>net delivered purchase value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Sales in Canada</v>
      </c>
      <c r="C55" s="624"/>
      <c r="D55" s="624"/>
      <c r="E55" s="624"/>
      <c r="F55" s="624"/>
      <c r="G55" s="624"/>
      <c r="H55" s="624"/>
      <c r="I55" s="624"/>
      <c r="J55" s="36"/>
      <c r="K55" s="36"/>
      <c r="L55" s="72"/>
      <c r="O55" s="26" t="s">
        <v>238</v>
      </c>
      <c r="P55" s="171" t="s">
        <v>239</v>
      </c>
    </row>
    <row r="56" spans="1:16" s="171" customFormat="1" ht="14.25" customHeight="1" thickBot="1" x14ac:dyDescent="0.3">
      <c r="A56" s="32"/>
      <c r="B56" s="554" t="str">
        <f>IF(Intro!$G$22="English",O56,P56)</f>
        <v>Refrigerated units</v>
      </c>
      <c r="C56" s="555"/>
      <c r="D56" s="555"/>
      <c r="E56" s="555"/>
      <c r="F56" s="555"/>
      <c r="G56" s="555"/>
      <c r="H56" s="555"/>
      <c r="I56" s="555"/>
      <c r="J56" s="36"/>
      <c r="K56" s="36"/>
      <c r="L56" s="72"/>
      <c r="O56" s="26" t="s">
        <v>468</v>
      </c>
      <c r="P56" s="171" t="s">
        <v>469</v>
      </c>
    </row>
    <row r="57" spans="1:16" s="171" customFormat="1" ht="14.25" customHeight="1" thickBot="1" x14ac:dyDescent="0.3">
      <c r="A57" s="32"/>
      <c r="B57" s="558" t="str">
        <f>IF(Intro!$G$22="English",O57,P57)</f>
        <v>Kits</v>
      </c>
      <c r="C57" s="559"/>
      <c r="D57" s="559"/>
      <c r="E57" s="559"/>
      <c r="F57" s="559"/>
      <c r="G57" s="559"/>
      <c r="H57" s="559"/>
      <c r="I57" s="559"/>
      <c r="J57" s="36"/>
      <c r="K57" s="36"/>
      <c r="L57" s="72"/>
      <c r="O57" s="26" t="s">
        <v>489</v>
      </c>
      <c r="P57" s="171" t="s">
        <v>489</v>
      </c>
    </row>
    <row r="58" spans="1:16" x14ac:dyDescent="0.25">
      <c r="B58" s="403" t="str">
        <f>IF(Intro!$G$22="English",O58,P58)</f>
        <v>Sales to distributors/dealers in Canada</v>
      </c>
      <c r="C58" s="404"/>
      <c r="D58" s="588" t="str">
        <f>D30</f>
        <v>units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net delivered selling value (CAD)</v>
      </c>
      <c r="E59" s="584"/>
      <c r="F59" s="584"/>
      <c r="G59" s="137"/>
      <c r="H59" s="137"/>
      <c r="I59" s="137"/>
      <c r="J59" s="36"/>
      <c r="K59" s="36"/>
      <c r="L59" s="72"/>
      <c r="M59" s="10"/>
      <c r="O59" s="10" t="s">
        <v>346</v>
      </c>
      <c r="P59" s="10" t="s">
        <v>345</v>
      </c>
    </row>
    <row r="60" spans="1:16" ht="15" thickBot="1" x14ac:dyDescent="0.3">
      <c r="B60" s="586"/>
      <c r="C60" s="587"/>
      <c r="D60" s="589" t="str">
        <f>D32</f>
        <v>$ / unit</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Sales to end users/large fleet operators in Canada</v>
      </c>
      <c r="C61" s="582"/>
      <c r="D61" s="583" t="str">
        <f t="shared" ref="D61:D63" si="7">D58</f>
        <v>units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net delivered selling value (CAD)</v>
      </c>
      <c r="E62" s="584"/>
      <c r="F62" s="584"/>
      <c r="G62" s="137"/>
      <c r="H62" s="137"/>
      <c r="I62" s="137"/>
      <c r="J62" s="36"/>
      <c r="K62" s="36"/>
      <c r="L62" s="72"/>
      <c r="M62" s="10"/>
    </row>
    <row r="63" spans="1:16" ht="15" thickBot="1" x14ac:dyDescent="0.3">
      <c r="B63" s="586"/>
      <c r="C63" s="587"/>
      <c r="D63" s="589" t="str">
        <f t="shared" si="7"/>
        <v>$ / unit</v>
      </c>
      <c r="E63" s="589"/>
      <c r="F63" s="589"/>
      <c r="G63" s="158" t="str">
        <f>IF(G61=0,"-",G62/G61)</f>
        <v>-</v>
      </c>
      <c r="H63" s="158" t="str">
        <f>IF(H61=0,"-",H62/H61)</f>
        <v>-</v>
      </c>
      <c r="I63" s="158" t="str">
        <f t="shared" ref="I63" si="8">IF(I61=0,"-",I62/I61)</f>
        <v>-</v>
      </c>
      <c r="J63" s="36"/>
      <c r="K63" s="36"/>
      <c r="L63" s="72"/>
      <c r="M63" s="10"/>
    </row>
    <row r="64" spans="1:16" ht="14.25" customHeight="1" thickBot="1" x14ac:dyDescent="0.3">
      <c r="B64" s="558" t="str">
        <f>IF(Intro!$G$22="English",O64,P64)</f>
        <v>Fully assembled truck bodies</v>
      </c>
      <c r="C64" s="559"/>
      <c r="D64" s="559"/>
      <c r="E64" s="559"/>
      <c r="F64" s="559"/>
      <c r="G64" s="559"/>
      <c r="H64" s="559"/>
      <c r="I64" s="559"/>
      <c r="J64" s="36"/>
      <c r="K64" s="36"/>
      <c r="L64" s="72"/>
      <c r="M64" s="10"/>
      <c r="O64" s="10" t="s">
        <v>490</v>
      </c>
      <c r="P64" s="10" t="s">
        <v>493</v>
      </c>
    </row>
    <row r="65" spans="1:16" x14ac:dyDescent="0.25">
      <c r="B65" s="373" t="str">
        <f>IF(Intro!$G$22="English",O65,P65)</f>
        <v>Sales to distributors/dealers in Canada</v>
      </c>
      <c r="C65" s="374"/>
      <c r="D65" s="584" t="str">
        <f>D58</f>
        <v>units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net delivered selling value (CAD)</v>
      </c>
      <c r="E66" s="584"/>
      <c r="F66" s="584"/>
      <c r="G66" s="137"/>
      <c r="H66" s="137"/>
      <c r="I66" s="137"/>
      <c r="J66" s="36"/>
      <c r="K66" s="36"/>
      <c r="L66" s="72"/>
      <c r="M66" s="10"/>
      <c r="O66" s="10" t="s">
        <v>346</v>
      </c>
      <c r="P66" s="10" t="s">
        <v>345</v>
      </c>
    </row>
    <row r="67" spans="1:16" ht="15" thickBot="1" x14ac:dyDescent="0.3">
      <c r="B67" s="586"/>
      <c r="C67" s="587"/>
      <c r="D67" s="589" t="str">
        <f>D39</f>
        <v>units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Sales to end users/large fleet operators in Canada</v>
      </c>
      <c r="C68" s="582"/>
      <c r="D68" s="583" t="str">
        <f t="shared" ref="D68:D70" si="10">D65</f>
        <v>units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net delivered selling value (CAD)</v>
      </c>
      <c r="E69" s="584"/>
      <c r="F69" s="584"/>
      <c r="G69" s="137"/>
      <c r="H69" s="137"/>
      <c r="I69" s="137"/>
      <c r="J69" s="36"/>
      <c r="K69" s="36"/>
      <c r="L69" s="72"/>
      <c r="M69" s="10"/>
    </row>
    <row r="70" spans="1:16" x14ac:dyDescent="0.25">
      <c r="B70" s="399"/>
      <c r="C70" s="400"/>
      <c r="D70" s="585" t="str">
        <f t="shared" si="10"/>
        <v>units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Dry freight units</v>
      </c>
      <c r="C71" s="624"/>
      <c r="D71" s="624"/>
      <c r="E71" s="624"/>
      <c r="F71" s="624"/>
      <c r="G71" s="624"/>
      <c r="H71" s="624"/>
      <c r="I71" s="624"/>
      <c r="J71" s="36"/>
      <c r="K71" s="36"/>
      <c r="L71" s="72"/>
      <c r="O71" s="26" t="s">
        <v>470</v>
      </c>
      <c r="P71" s="171" t="s">
        <v>522</v>
      </c>
    </row>
    <row r="72" spans="1:16" s="171" customFormat="1" ht="14.25" customHeight="1" thickBot="1" x14ac:dyDescent="0.3">
      <c r="A72" s="32"/>
      <c r="B72" s="558" t="str">
        <f>IF(Intro!$G$22="English",O72,P72)</f>
        <v>Kits</v>
      </c>
      <c r="C72" s="559"/>
      <c r="D72" s="559"/>
      <c r="E72" s="559"/>
      <c r="F72" s="559"/>
      <c r="G72" s="559"/>
      <c r="H72" s="559"/>
      <c r="I72" s="559"/>
      <c r="J72" s="36"/>
      <c r="K72" s="36"/>
      <c r="L72" s="72"/>
      <c r="O72" s="26" t="s">
        <v>489</v>
      </c>
      <c r="P72" s="171" t="s">
        <v>489</v>
      </c>
    </row>
    <row r="73" spans="1:16" x14ac:dyDescent="0.25">
      <c r="B73" s="403" t="str">
        <f>IF(Intro!$G$22="English",O73,P73)</f>
        <v>Sales to distributors/dealers in Canada</v>
      </c>
      <c r="C73" s="404"/>
      <c r="D73" s="588" t="str">
        <f>D30</f>
        <v>units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net delivered selling value (CAD)</v>
      </c>
      <c r="E74" s="584"/>
      <c r="F74" s="584"/>
      <c r="G74" s="137"/>
      <c r="H74" s="137"/>
      <c r="I74" s="137"/>
      <c r="J74" s="36"/>
      <c r="K74" s="36"/>
      <c r="L74" s="72"/>
      <c r="M74" s="10"/>
      <c r="O74" s="10" t="s">
        <v>346</v>
      </c>
      <c r="P74" s="10" t="s">
        <v>345</v>
      </c>
    </row>
    <row r="75" spans="1:16" ht="15" thickBot="1" x14ac:dyDescent="0.3">
      <c r="B75" s="586"/>
      <c r="C75" s="587"/>
      <c r="D75" s="589" t="str">
        <f>D60</f>
        <v>$ / unit</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Sales to end users/large fleet operators in Canada</v>
      </c>
      <c r="C76" s="582"/>
      <c r="D76" s="583" t="str">
        <f t="shared" ref="D76:D78" si="13">D73</f>
        <v>units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net delivered selling value (CAD)</v>
      </c>
      <c r="E77" s="584"/>
      <c r="F77" s="584"/>
      <c r="G77" s="137"/>
      <c r="H77" s="137"/>
      <c r="I77" s="137"/>
      <c r="J77" s="36"/>
      <c r="K77" s="36"/>
      <c r="L77" s="72"/>
      <c r="M77" s="10"/>
    </row>
    <row r="78" spans="1:16" ht="15" thickBot="1" x14ac:dyDescent="0.3">
      <c r="B78" s="586"/>
      <c r="C78" s="587"/>
      <c r="D78" s="589" t="str">
        <f t="shared" si="13"/>
        <v>$ / unit</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558" t="str">
        <f>IF(Intro!$G$22="English",O79,P79)</f>
        <v>Fully assembled truck bodies</v>
      </c>
      <c r="C79" s="559"/>
      <c r="D79" s="559"/>
      <c r="E79" s="559"/>
      <c r="F79" s="559"/>
      <c r="G79" s="559"/>
      <c r="H79" s="559"/>
      <c r="I79" s="559"/>
      <c r="J79" s="36"/>
      <c r="K79" s="36"/>
      <c r="L79" s="72"/>
      <c r="M79" s="10"/>
      <c r="O79" s="10" t="s">
        <v>490</v>
      </c>
      <c r="P79" s="10" t="s">
        <v>493</v>
      </c>
    </row>
    <row r="80" spans="1:16" x14ac:dyDescent="0.25">
      <c r="B80" s="373" t="str">
        <f>IF(Intro!$G$22="English",O80,P80)</f>
        <v>Sales to distributors/dealers in Canada</v>
      </c>
      <c r="C80" s="374"/>
      <c r="D80" s="584" t="str">
        <f>D73</f>
        <v>units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net delivered selling value (CAD)</v>
      </c>
      <c r="E81" s="584"/>
      <c r="F81" s="584"/>
      <c r="G81" s="137"/>
      <c r="H81" s="137"/>
      <c r="I81" s="137"/>
      <c r="J81" s="36"/>
      <c r="K81" s="36"/>
      <c r="L81" s="72"/>
      <c r="M81" s="10"/>
      <c r="O81" s="10" t="s">
        <v>346</v>
      </c>
      <c r="P81" s="10" t="s">
        <v>345</v>
      </c>
    </row>
    <row r="82" spans="1:16" ht="15" thickBot="1" x14ac:dyDescent="0.3">
      <c r="B82" s="586"/>
      <c r="C82" s="587"/>
      <c r="D82" s="589" t="str">
        <f>D67</f>
        <v>units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Sales to end users/large fleet operators in Canada</v>
      </c>
      <c r="C83" s="582"/>
      <c r="D83" s="583" t="str">
        <f t="shared" ref="D83:D85" si="16">D80</f>
        <v>units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net delivered selling value (CAD)</v>
      </c>
      <c r="E84" s="584"/>
      <c r="F84" s="584"/>
      <c r="G84" s="137"/>
      <c r="H84" s="137"/>
      <c r="I84" s="137"/>
      <c r="J84" s="36"/>
      <c r="K84" s="36"/>
      <c r="L84" s="72"/>
      <c r="M84" s="10"/>
    </row>
    <row r="85" spans="1:16" x14ac:dyDescent="0.25">
      <c r="B85" s="399"/>
      <c r="C85" s="400"/>
      <c r="D85" s="585" t="str">
        <f t="shared" si="16"/>
        <v>units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All other</v>
      </c>
      <c r="C86" s="624"/>
      <c r="D86" s="624"/>
      <c r="E86" s="624"/>
      <c r="F86" s="624"/>
      <c r="G86" s="624"/>
      <c r="H86" s="624"/>
      <c r="I86" s="624"/>
      <c r="J86" s="36"/>
      <c r="K86" s="36"/>
      <c r="L86" s="72"/>
      <c r="O86" s="26" t="s">
        <v>471</v>
      </c>
      <c r="P86" s="171" t="s">
        <v>472</v>
      </c>
    </row>
    <row r="87" spans="1:16" s="171" customFormat="1" ht="15" thickBot="1" x14ac:dyDescent="0.3">
      <c r="A87" s="32"/>
      <c r="B87" s="558" t="str">
        <f>IF(Intro!$G$22="English",O87,P87)</f>
        <v>Kits</v>
      </c>
      <c r="C87" s="559"/>
      <c r="D87" s="559"/>
      <c r="E87" s="559"/>
      <c r="F87" s="559"/>
      <c r="G87" s="559"/>
      <c r="H87" s="559"/>
      <c r="I87" s="559"/>
      <c r="J87" s="36"/>
      <c r="K87" s="36"/>
      <c r="L87" s="72"/>
      <c r="O87" s="26" t="s">
        <v>489</v>
      </c>
      <c r="P87" s="171" t="s">
        <v>489</v>
      </c>
    </row>
    <row r="88" spans="1:16" x14ac:dyDescent="0.25">
      <c r="B88" s="403" t="str">
        <f>IF(Intro!$G$22="English",O88,P88)</f>
        <v>Sales to distributors/dealers in Canada</v>
      </c>
      <c r="C88" s="404"/>
      <c r="D88" s="588" t="str">
        <f>D58</f>
        <v>units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net delivered selling value (CAD)</v>
      </c>
      <c r="E89" s="584"/>
      <c r="F89" s="584"/>
      <c r="G89" s="137"/>
      <c r="H89" s="137"/>
      <c r="I89" s="137"/>
      <c r="J89" s="36"/>
      <c r="K89" s="36"/>
      <c r="L89" s="72"/>
      <c r="M89" s="10"/>
      <c r="O89" s="10" t="s">
        <v>346</v>
      </c>
      <c r="P89" s="10" t="s">
        <v>345</v>
      </c>
    </row>
    <row r="90" spans="1:16" ht="15" thickBot="1" x14ac:dyDescent="0.3">
      <c r="B90" s="586"/>
      <c r="C90" s="587"/>
      <c r="D90" s="589" t="str">
        <f>D60</f>
        <v>$ / unit</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Sales to end users/large fleet operators in Canada</v>
      </c>
      <c r="C91" s="582"/>
      <c r="D91" s="583" t="str">
        <f t="shared" ref="D91:D93" si="19">D88</f>
        <v>units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net delivered selling value (CAD)</v>
      </c>
      <c r="E92" s="584"/>
      <c r="F92" s="584"/>
      <c r="G92" s="137"/>
      <c r="H92" s="137"/>
      <c r="I92" s="137"/>
      <c r="J92" s="36"/>
      <c r="K92" s="36"/>
      <c r="L92" s="72"/>
      <c r="M92" s="10"/>
    </row>
    <row r="93" spans="1:16" ht="15" thickBot="1" x14ac:dyDescent="0.3">
      <c r="B93" s="399"/>
      <c r="C93" s="400"/>
      <c r="D93" s="585" t="str">
        <f t="shared" si="19"/>
        <v>$ / unit</v>
      </c>
      <c r="E93" s="585"/>
      <c r="F93" s="585"/>
      <c r="G93" s="203" t="str">
        <f>IF(G91=0,"-",G92/G91)</f>
        <v>-</v>
      </c>
      <c r="H93" s="203" t="str">
        <f>IF(H91=0,"-",H92/H91)</f>
        <v>-</v>
      </c>
      <c r="I93" s="203" t="str">
        <f t="shared" ref="I93" si="20">IF(I91=0,"-",I92/I91)</f>
        <v>-</v>
      </c>
      <c r="J93" s="36"/>
      <c r="K93" s="36"/>
      <c r="L93" s="72"/>
      <c r="M93" s="10"/>
    </row>
    <row r="94" spans="1:16" ht="15" customHeight="1" thickBot="1" x14ac:dyDescent="0.3">
      <c r="B94" s="558" t="str">
        <f>IF(Intro!$G$22="English",O94,P94)</f>
        <v>Fully assembled truck bodies</v>
      </c>
      <c r="C94" s="559"/>
      <c r="D94" s="559"/>
      <c r="E94" s="559"/>
      <c r="F94" s="559"/>
      <c r="G94" s="559"/>
      <c r="H94" s="559"/>
      <c r="I94" s="559"/>
      <c r="J94" s="36"/>
      <c r="K94" s="36"/>
      <c r="L94" s="72"/>
      <c r="M94" s="10"/>
      <c r="O94" s="10" t="s">
        <v>490</v>
      </c>
      <c r="P94" s="10" t="s">
        <v>493</v>
      </c>
    </row>
    <row r="95" spans="1:16" x14ac:dyDescent="0.25">
      <c r="B95" s="403" t="str">
        <f>IF(Intro!$G$22="English",O95,P95)</f>
        <v>Sales to distributors/dealers in Canada</v>
      </c>
      <c r="C95" s="404"/>
      <c r="D95" s="588" t="str">
        <f>D88</f>
        <v>units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net delivered selling value (CAD)</v>
      </c>
      <c r="E96" s="584"/>
      <c r="F96" s="584"/>
      <c r="G96" s="137"/>
      <c r="H96" s="137"/>
      <c r="I96" s="137"/>
      <c r="J96" s="36"/>
      <c r="K96" s="36"/>
      <c r="L96" s="72"/>
      <c r="M96" s="10"/>
      <c r="O96" s="10" t="s">
        <v>346</v>
      </c>
      <c r="P96" s="10" t="s">
        <v>345</v>
      </c>
    </row>
    <row r="97" spans="1:16" ht="15" thickBot="1" x14ac:dyDescent="0.3">
      <c r="B97" s="586"/>
      <c r="C97" s="587"/>
      <c r="D97" s="589" t="str">
        <f>D67</f>
        <v>units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Sales to end users/large fleet operators in Canada</v>
      </c>
      <c r="C98" s="374"/>
      <c r="D98" s="584" t="str">
        <f>D91</f>
        <v>units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net delivered selling value (CAD)</v>
      </c>
      <c r="E99" s="584"/>
      <c r="F99" s="584"/>
      <c r="G99" s="137"/>
      <c r="H99" s="137"/>
      <c r="I99" s="137"/>
      <c r="J99" s="36"/>
      <c r="K99" s="36"/>
      <c r="L99" s="72"/>
      <c r="M99" s="10"/>
      <c r="O99" s="10" t="s">
        <v>346</v>
      </c>
      <c r="P99" s="10" t="s">
        <v>345</v>
      </c>
    </row>
    <row r="100" spans="1:16" ht="15" thickBot="1" x14ac:dyDescent="0.3">
      <c r="B100" s="586"/>
      <c r="C100" s="587"/>
      <c r="D100" s="589" t="str">
        <f>D70</f>
        <v>units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Total sales in Canada</v>
      </c>
      <c r="C101" s="461"/>
      <c r="D101" s="607" t="str">
        <f>D61</f>
        <v>units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net delivered selling value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SALES IN CANADA OF IMPORTS TO THE TOP FIVE ACCOUNTS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 xml:space="preserve">Report the volume and value of sales of imports in Canada for each account listed below : </v>
      </c>
      <c r="C109" s="361"/>
      <c r="D109" s="361"/>
      <c r="E109" s="361"/>
      <c r="F109" s="361"/>
      <c r="G109" s="361"/>
      <c r="H109" s="361"/>
      <c r="I109" s="361"/>
      <c r="J109" s="361"/>
      <c r="K109" s="361"/>
      <c r="L109" s="362"/>
      <c r="M109" s="10"/>
      <c r="O109" s="18" t="s">
        <v>171</v>
      </c>
      <c r="P109" s="10" t="s">
        <v>172</v>
      </c>
    </row>
    <row r="110" spans="1:16" x14ac:dyDescent="0.25">
      <c r="B110" s="360" t="str">
        <f>Pro!B22</f>
        <v>Note - Only complete this question if your firm sold the goods between January 1, 2023, and December 31, 2025.</v>
      </c>
      <c r="C110" s="361"/>
      <c r="D110" s="361"/>
      <c r="E110" s="361"/>
      <c r="F110" s="361"/>
      <c r="G110" s="361"/>
      <c r="H110" s="361"/>
      <c r="I110" s="361"/>
      <c r="J110" s="361"/>
      <c r="K110" s="361"/>
      <c r="L110" s="362"/>
      <c r="M110" s="10"/>
      <c r="O110" s="18"/>
    </row>
    <row r="111" spans="1:16" x14ac:dyDescent="0.25">
      <c r="B111" s="209"/>
      <c r="C111" s="210"/>
      <c r="D111" s="35"/>
      <c r="E111" s="36"/>
      <c r="F111" s="36"/>
      <c r="G111" s="36"/>
      <c r="H111" s="36"/>
      <c r="I111" s="36"/>
      <c r="J111" s="36"/>
      <c r="K111" s="36"/>
      <c r="L111" s="17"/>
      <c r="M111" s="10"/>
      <c r="O111" s="18"/>
    </row>
    <row r="112" spans="1:16" x14ac:dyDescent="0.25">
      <c r="B112" s="590"/>
      <c r="C112" s="591"/>
      <c r="D112" s="592"/>
      <c r="E112" s="213" t="str">
        <f>IF(Intro!$G$22="English","Q","T")&amp;IF(MID(F112,2,1)&lt;&gt;"1",MID(F112,2,1)-1&amp;" - "&amp;MID(F112,6,4),"4 - "&amp;MID(F112,6,4)-1)</f>
        <v>Q1 - 2024</v>
      </c>
      <c r="F112" s="213" t="str">
        <f>IF(Intro!$G$22="English","Q","T")&amp;IF(MID(G112,2,1)&lt;&gt;"1",MID(G112,2,1)-1&amp;" - "&amp;MID(G112,6,4),"4 - "&amp;MID(G112,6,4)-1)</f>
        <v>Q2 - 2024</v>
      </c>
      <c r="G112" s="213" t="str">
        <f>IF(Intro!$G$22="English","Q","T")&amp;IF(MID(H112,2,1)&lt;&gt;"1",MID(H112,2,1)-1&amp;" - "&amp;MID(H112,6,4),"4 - "&amp;MID(H112,6,4)-1)</f>
        <v>Q3 - 2024</v>
      </c>
      <c r="H112" s="213" t="str">
        <f>IF(Intro!$G$22="English","Q","T")&amp;IF(MID(I112,2,1)&lt;&gt;"1",MID(I112,2,1)-1&amp;" - "&amp;MID(I112,6,4),"4 - "&amp;MID(I112,6,4)-1)</f>
        <v>Q4 - 2024</v>
      </c>
      <c r="I112" s="213" t="str">
        <f>IF(Intro!$G$22="English","Q","T")&amp;IF(MID(J112,2,1)&lt;&gt;"1",MID(J112,2,1)-1&amp;" - "&amp;MID(J112,6,4),"4 - "&amp;MID(J112,6,4)-1)</f>
        <v>Q1 - 2025</v>
      </c>
      <c r="J112" s="213" t="str">
        <f>IF(Intro!$G$22="English","Q","T")&amp;IF(MID(K112,2,1)&lt;&gt;"1",MID(K112,2,1)-1&amp;" - "&amp;MID(K112,6,4),"4 - "&amp;MID(K112,6,4)-1)</f>
        <v>Q2 - 2025</v>
      </c>
      <c r="K112" s="213" t="str">
        <f>IF(Intro!$G$22="English","Q","T")&amp;IF(MID(L112,2,1)&lt;&gt;"1",MID(L112,2,1)-1&amp;" - "&amp;MID(L112,6,4),"4 - "&amp;MID(L112,6,4)-1)</f>
        <v>Q3 - 2025</v>
      </c>
      <c r="L112" s="214" t="str">
        <f>IF(Intro!$G$22="English",Variables!B29&amp;" - ",Variables!C29&amp;" - ")&amp;Variables!B8</f>
        <v>Q4 - 2025</v>
      </c>
      <c r="M112" s="10"/>
      <c r="O112" s="18"/>
    </row>
    <row r="113" spans="2:16" x14ac:dyDescent="0.25">
      <c r="B113" s="609" t="str">
        <f>IF(Intro!$G$22="English",O114,P114)</f>
        <v xml:space="preserve">Account 1 - </v>
      </c>
      <c r="C113" s="610"/>
      <c r="D113" s="610"/>
      <c r="E113" s="610"/>
      <c r="F113" s="610"/>
      <c r="G113" s="610"/>
      <c r="H113" s="610"/>
      <c r="I113" s="610"/>
      <c r="J113" s="610"/>
      <c r="K113" s="610"/>
      <c r="L113" s="611"/>
      <c r="M113" s="10"/>
      <c r="O113" s="18"/>
    </row>
    <row r="114" spans="2:16" x14ac:dyDescent="0.25">
      <c r="B114" s="593" t="str">
        <f>D$58</f>
        <v>units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net delivered selling value (CAD)</v>
      </c>
      <c r="C115" s="594"/>
      <c r="D115" s="594"/>
      <c r="E115" s="140"/>
      <c r="F115" s="140"/>
      <c r="G115" s="140"/>
      <c r="H115" s="140"/>
      <c r="I115" s="140"/>
      <c r="J115" s="140"/>
      <c r="K115" s="140"/>
      <c r="L115" s="141"/>
      <c r="M115" s="10"/>
    </row>
    <row r="116" spans="2:16" x14ac:dyDescent="0.25">
      <c r="B116" s="593" t="str">
        <f>D$60</f>
        <v>$ / unit</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Account 2 - </v>
      </c>
      <c r="C117" s="610"/>
      <c r="D117" s="610"/>
      <c r="E117" s="610"/>
      <c r="F117" s="610"/>
      <c r="G117" s="610"/>
      <c r="H117" s="610"/>
      <c r="I117" s="610"/>
      <c r="J117" s="610"/>
      <c r="K117" s="610"/>
      <c r="L117" s="611"/>
      <c r="M117" s="10"/>
    </row>
    <row r="118" spans="2:16" x14ac:dyDescent="0.25">
      <c r="B118" s="593" t="str">
        <f>D$58</f>
        <v>units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net delivered selling value (CAD)</v>
      </c>
      <c r="C119" s="594"/>
      <c r="D119" s="594"/>
      <c r="E119" s="140"/>
      <c r="F119" s="140"/>
      <c r="G119" s="140"/>
      <c r="H119" s="140"/>
      <c r="I119" s="140"/>
      <c r="J119" s="140"/>
      <c r="K119" s="140"/>
      <c r="L119" s="141"/>
      <c r="M119" s="10"/>
    </row>
    <row r="120" spans="2:16" x14ac:dyDescent="0.25">
      <c r="B120" s="593" t="str">
        <f>D$60</f>
        <v>$ / unit</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Account 3 - </v>
      </c>
      <c r="C121" s="610"/>
      <c r="D121" s="610"/>
      <c r="E121" s="610"/>
      <c r="F121" s="610"/>
      <c r="G121" s="610"/>
      <c r="H121" s="610"/>
      <c r="I121" s="610"/>
      <c r="J121" s="610"/>
      <c r="K121" s="610"/>
      <c r="L121" s="611"/>
      <c r="M121" s="10"/>
    </row>
    <row r="122" spans="2:16" x14ac:dyDescent="0.25">
      <c r="B122" s="593" t="str">
        <f>D$58</f>
        <v>units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net delivered selling value (CAD)</v>
      </c>
      <c r="C123" s="594"/>
      <c r="D123" s="594"/>
      <c r="E123" s="140"/>
      <c r="F123" s="140"/>
      <c r="G123" s="140"/>
      <c r="H123" s="140"/>
      <c r="I123" s="140"/>
      <c r="J123" s="140"/>
      <c r="K123" s="140"/>
      <c r="L123" s="141"/>
      <c r="M123" s="10"/>
    </row>
    <row r="124" spans="2:16" x14ac:dyDescent="0.25">
      <c r="B124" s="593" t="str">
        <f>D$60</f>
        <v>$ / unit</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Account 4 - </v>
      </c>
      <c r="C125" s="610"/>
      <c r="D125" s="610"/>
      <c r="E125" s="610"/>
      <c r="F125" s="610"/>
      <c r="G125" s="610"/>
      <c r="H125" s="610"/>
      <c r="I125" s="610"/>
      <c r="J125" s="610"/>
      <c r="K125" s="610"/>
      <c r="L125" s="611"/>
      <c r="M125" s="10"/>
    </row>
    <row r="126" spans="2:16" x14ac:dyDescent="0.25">
      <c r="B126" s="593" t="str">
        <f>D$58</f>
        <v>units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net delivered selling value (CAD)</v>
      </c>
      <c r="C127" s="594"/>
      <c r="D127" s="594"/>
      <c r="E127" s="140"/>
      <c r="F127" s="140"/>
      <c r="G127" s="140"/>
      <c r="H127" s="140"/>
      <c r="I127" s="140"/>
      <c r="J127" s="140"/>
      <c r="K127" s="140"/>
      <c r="L127" s="141"/>
      <c r="M127" s="10"/>
    </row>
    <row r="128" spans="2:16" x14ac:dyDescent="0.25">
      <c r="B128" s="593" t="str">
        <f>D$60</f>
        <v>$ / unit</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Account 5 - </v>
      </c>
      <c r="C129" s="610"/>
      <c r="D129" s="610"/>
      <c r="E129" s="610"/>
      <c r="F129" s="610"/>
      <c r="G129" s="610"/>
      <c r="H129" s="610"/>
      <c r="I129" s="610"/>
      <c r="J129" s="610"/>
      <c r="K129" s="610"/>
      <c r="L129" s="611"/>
      <c r="M129" s="10"/>
    </row>
    <row r="130" spans="1:19" x14ac:dyDescent="0.25">
      <c r="B130" s="593" t="str">
        <f>D$58</f>
        <v>units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net delivered selling value (CAD)</v>
      </c>
      <c r="C131" s="594"/>
      <c r="D131" s="594"/>
      <c r="E131" s="140"/>
      <c r="F131" s="140"/>
      <c r="G131" s="140"/>
      <c r="H131" s="140"/>
      <c r="I131" s="140"/>
      <c r="J131" s="140"/>
      <c r="K131" s="140"/>
      <c r="L131" s="141"/>
      <c r="M131" s="10"/>
    </row>
    <row r="132" spans="1:19" x14ac:dyDescent="0.25">
      <c r="B132" s="593" t="str">
        <f>D$60</f>
        <v>$ / unit</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09"/>
      <c r="C133" s="210"/>
      <c r="D133" s="210"/>
      <c r="E133" s="29"/>
      <c r="F133" s="29"/>
      <c r="G133" s="29"/>
      <c r="H133" s="29"/>
      <c r="I133" s="29"/>
      <c r="J133" s="29"/>
      <c r="K133" s="29"/>
      <c r="L133" s="30"/>
      <c r="M133" s="10"/>
    </row>
    <row r="134" spans="1:19" x14ac:dyDescent="0.25">
      <c r="B134" s="360" t="str">
        <f>IF(Intro!$G$22="English",O134,P134)</f>
        <v>In the table below, “Error” means that the total sales to your firm’s top five accounts for that period exceed your firm’s total import sales for that period. Therefore, please modify the above data if necessary.</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209"/>
      <c r="C136" s="210"/>
      <c r="D136" s="210"/>
      <c r="E136" s="29"/>
      <c r="F136" s="29"/>
      <c r="G136" s="29"/>
      <c r="H136" s="29"/>
      <c r="I136" s="29"/>
      <c r="J136" s="29"/>
      <c r="K136" s="29"/>
      <c r="L136" s="30"/>
      <c r="M136" s="10"/>
      <c r="S136" s="39"/>
    </row>
    <row r="137" spans="1:19" x14ac:dyDescent="0.25">
      <c r="B137" s="209"/>
      <c r="C137" s="210"/>
      <c r="D137" s="37"/>
      <c r="E137" s="10"/>
      <c r="F137" s="213">
        <f>G137-1</f>
        <v>2024</v>
      </c>
      <c r="G137" s="213">
        <f>Variables!B8</f>
        <v>2025</v>
      </c>
      <c r="H137" s="29"/>
      <c r="J137" s="174"/>
      <c r="K137" s="174"/>
      <c r="L137" s="175"/>
      <c r="M137" s="10"/>
      <c r="O137" s="10" t="s">
        <v>382</v>
      </c>
      <c r="P137" s="10" t="s">
        <v>383</v>
      </c>
    </row>
    <row r="138" spans="1:19" x14ac:dyDescent="0.25">
      <c r="B138" s="373" t="str">
        <f>Variables!D62</f>
        <v>Verification</v>
      </c>
      <c r="C138" s="612" t="str">
        <f>D58</f>
        <v>units</v>
      </c>
      <c r="D138" s="612"/>
      <c r="E138" s="612"/>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373"/>
      <c r="C139" s="612" t="str">
        <f>D59</f>
        <v>net delivered selling value (CAD)</v>
      </c>
      <c r="D139" s="612"/>
      <c r="E139" s="612"/>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IMPORTS OF BENCHMARK PRODUCTS</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 xml:space="preserve">Report the volume and value of imports for each benchmark product listed below : </v>
      </c>
      <c r="C145" s="361"/>
      <c r="D145" s="361"/>
      <c r="E145" s="361"/>
      <c r="F145" s="361"/>
      <c r="G145" s="361"/>
      <c r="H145" s="361"/>
      <c r="I145" s="361"/>
      <c r="J145" s="361"/>
      <c r="K145" s="361"/>
      <c r="L145" s="362"/>
      <c r="M145" s="10"/>
      <c r="O145" s="18" t="s">
        <v>191</v>
      </c>
      <c r="P145" s="10" t="s">
        <v>192</v>
      </c>
    </row>
    <row r="146" spans="2:16" x14ac:dyDescent="0.25">
      <c r="B146" s="209"/>
      <c r="C146" s="210"/>
      <c r="D146" s="35"/>
      <c r="E146" s="36"/>
      <c r="F146" s="36"/>
      <c r="G146" s="36"/>
      <c r="H146" s="36"/>
      <c r="I146" s="36"/>
      <c r="J146" s="36"/>
      <c r="K146" s="36"/>
      <c r="L146" s="17"/>
      <c r="M146" s="10"/>
      <c r="O146" s="18"/>
    </row>
    <row r="147" spans="2:16" x14ac:dyDescent="0.25">
      <c r="B147" s="590"/>
      <c r="C147" s="591"/>
      <c r="D147" s="592"/>
      <c r="E147" s="213" t="str">
        <f t="shared" ref="E147:L147" si="29">E112</f>
        <v>Q1 - 2024</v>
      </c>
      <c r="F147" s="213" t="str">
        <f t="shared" si="29"/>
        <v>Q2 - 2024</v>
      </c>
      <c r="G147" s="213" t="str">
        <f t="shared" si="29"/>
        <v>Q3 - 2024</v>
      </c>
      <c r="H147" s="213" t="str">
        <f t="shared" si="29"/>
        <v>Q4 - 2024</v>
      </c>
      <c r="I147" s="213" t="str">
        <f t="shared" si="29"/>
        <v>Q1 - 2025</v>
      </c>
      <c r="J147" s="213" t="str">
        <f t="shared" si="29"/>
        <v>Q2 - 2025</v>
      </c>
      <c r="K147" s="213" t="str">
        <f t="shared" si="29"/>
        <v>Q3 - 2025</v>
      </c>
      <c r="L147" s="214" t="str">
        <f t="shared" si="29"/>
        <v>Q4 - 2025</v>
      </c>
      <c r="M147" s="10"/>
      <c r="O147" s="18"/>
    </row>
    <row r="148" spans="2:16" x14ac:dyDescent="0.25">
      <c r="B148" s="601" t="str">
        <f>IF(Intro!$G$22="English",Variables!B30,Variables!C30)</f>
        <v>Refrigerated truck bodies, without reefers or heaters - 10ft to 18ft</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units</v>
      </c>
      <c r="C150" s="594"/>
      <c r="D150" s="594"/>
      <c r="E150" s="140"/>
      <c r="F150" s="140"/>
      <c r="G150" s="140"/>
      <c r="H150" s="140"/>
      <c r="I150" s="140"/>
      <c r="J150" s="140"/>
      <c r="K150" s="140"/>
      <c r="L150" s="141"/>
      <c r="M150" s="10"/>
    </row>
    <row r="151" spans="2:16" x14ac:dyDescent="0.25">
      <c r="B151" s="593" t="str">
        <f>D$31</f>
        <v>net delivered purchase value (CAD)</v>
      </c>
      <c r="C151" s="594"/>
      <c r="D151" s="594"/>
      <c r="E151" s="140"/>
      <c r="F151" s="140"/>
      <c r="G151" s="140"/>
      <c r="H151" s="140"/>
      <c r="I151" s="140"/>
      <c r="J151" s="140"/>
      <c r="K151" s="140"/>
      <c r="L151" s="141"/>
      <c r="M151" s="10"/>
    </row>
    <row r="152" spans="2:16" x14ac:dyDescent="0.25">
      <c r="B152" s="593" t="str">
        <f>D$32</f>
        <v>$ / unit</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Refrigerated truck bodies, without reefers or heaters - 20ft to 24ft</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units</v>
      </c>
      <c r="C155" s="594"/>
      <c r="D155" s="594"/>
      <c r="E155" s="140"/>
      <c r="F155" s="140"/>
      <c r="G155" s="140"/>
      <c r="H155" s="140"/>
      <c r="I155" s="140"/>
      <c r="J155" s="140"/>
      <c r="K155" s="140"/>
      <c r="L155" s="141"/>
      <c r="M155" s="10"/>
    </row>
    <row r="156" spans="2:16" x14ac:dyDescent="0.25">
      <c r="B156" s="593" t="str">
        <f>D$31</f>
        <v>net delivered purchase value (CAD)</v>
      </c>
      <c r="C156" s="594"/>
      <c r="D156" s="594"/>
      <c r="E156" s="140"/>
      <c r="F156" s="140"/>
      <c r="G156" s="140"/>
      <c r="H156" s="140"/>
      <c r="I156" s="140"/>
      <c r="J156" s="140"/>
      <c r="K156" s="140"/>
      <c r="L156" s="141"/>
      <c r="M156" s="10"/>
    </row>
    <row r="157" spans="2:16" x14ac:dyDescent="0.25">
      <c r="B157" s="593" t="str">
        <f>D$32</f>
        <v>$ / unit</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Refrigerated truck bodies, without reefers or heaters - 26ft to 30ft</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units</v>
      </c>
      <c r="C160" s="594"/>
      <c r="D160" s="594"/>
      <c r="E160" s="140"/>
      <c r="F160" s="140"/>
      <c r="G160" s="140"/>
      <c r="H160" s="140"/>
      <c r="I160" s="140"/>
      <c r="J160" s="140"/>
      <c r="K160" s="140"/>
      <c r="L160" s="141"/>
      <c r="M160" s="10"/>
    </row>
    <row r="161" spans="1:13" x14ac:dyDescent="0.25">
      <c r="B161" s="593" t="str">
        <f>D$31</f>
        <v>net delivered purchase value (CAD)</v>
      </c>
      <c r="C161" s="594"/>
      <c r="D161" s="594"/>
      <c r="E161" s="140"/>
      <c r="F161" s="140"/>
      <c r="G161" s="140"/>
      <c r="H161" s="140"/>
      <c r="I161" s="140"/>
      <c r="J161" s="140"/>
      <c r="K161" s="140"/>
      <c r="L161" s="141"/>
      <c r="M161" s="10"/>
    </row>
    <row r="162" spans="1:13" x14ac:dyDescent="0.25">
      <c r="B162" s="593" t="str">
        <f>D$32</f>
        <v>$ / unit</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Dry freight van truck bodies, without reefers or heaters - 10ft to18ft</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units</v>
      </c>
      <c r="C165" s="594"/>
      <c r="D165" s="594"/>
      <c r="E165" s="140"/>
      <c r="F165" s="140"/>
      <c r="G165" s="140"/>
      <c r="H165" s="140"/>
      <c r="I165" s="140"/>
      <c r="J165" s="140"/>
      <c r="K165" s="140"/>
      <c r="L165" s="141"/>
      <c r="M165" s="10"/>
    </row>
    <row r="166" spans="1:13" x14ac:dyDescent="0.25">
      <c r="B166" s="593" t="str">
        <f>D$31</f>
        <v>net delivered purchase value (CAD)</v>
      </c>
      <c r="C166" s="594"/>
      <c r="D166" s="594"/>
      <c r="E166" s="140"/>
      <c r="F166" s="140"/>
      <c r="G166" s="140"/>
      <c r="H166" s="140"/>
      <c r="I166" s="140"/>
      <c r="J166" s="140"/>
      <c r="K166" s="140"/>
      <c r="L166" s="141"/>
      <c r="M166" s="10"/>
    </row>
    <row r="167" spans="1:13" x14ac:dyDescent="0.25">
      <c r="B167" s="593" t="str">
        <f>D$32</f>
        <v>$ / unit</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Dry freight van truck bodies, without reefers or heaters - 20ft to 24ft</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units</v>
      </c>
      <c r="C170" s="594"/>
      <c r="D170" s="594"/>
      <c r="E170" s="140"/>
      <c r="F170" s="140"/>
      <c r="G170" s="140"/>
      <c r="H170" s="140"/>
      <c r="I170" s="140"/>
      <c r="J170" s="140"/>
      <c r="K170" s="140"/>
      <c r="L170" s="141"/>
      <c r="M170" s="10"/>
    </row>
    <row r="171" spans="1:13" x14ac:dyDescent="0.25">
      <c r="B171" s="593" t="str">
        <f>D$31</f>
        <v>net delivered purchase value (CAD)</v>
      </c>
      <c r="C171" s="594"/>
      <c r="D171" s="594"/>
      <c r="E171" s="140"/>
      <c r="F171" s="140"/>
      <c r="G171" s="140"/>
      <c r="H171" s="140"/>
      <c r="I171" s="140"/>
      <c r="J171" s="140"/>
      <c r="K171" s="140"/>
      <c r="L171" s="141"/>
      <c r="M171" s="10"/>
    </row>
    <row r="172" spans="1:13" x14ac:dyDescent="0.25">
      <c r="B172" s="593" t="str">
        <f>D$32</f>
        <v>$ / unit</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Dry freight van truck bodies, without reefers or heaters - 26ft to 30ft</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units</v>
      </c>
      <c r="C175" s="594"/>
      <c r="D175" s="594"/>
      <c r="E175" s="140"/>
      <c r="F175" s="140"/>
      <c r="G175" s="140"/>
      <c r="H175" s="140"/>
      <c r="I175" s="140"/>
      <c r="J175" s="140"/>
      <c r="K175" s="140"/>
      <c r="L175" s="141"/>
      <c r="M175" s="10"/>
    </row>
    <row r="176" spans="1:13" x14ac:dyDescent="0.25">
      <c r="B176" s="593" t="str">
        <f>D$31</f>
        <v>net delivered purchase value (CAD)</v>
      </c>
      <c r="C176" s="594"/>
      <c r="D176" s="594"/>
      <c r="E176" s="140"/>
      <c r="F176" s="140"/>
      <c r="G176" s="140"/>
      <c r="H176" s="140"/>
      <c r="I176" s="140"/>
      <c r="J176" s="140"/>
      <c r="K176" s="140"/>
      <c r="L176" s="141"/>
      <c r="M176" s="10"/>
    </row>
    <row r="177" spans="2:19" x14ac:dyDescent="0.25">
      <c r="B177" s="593" t="str">
        <f>D$32</f>
        <v>$ / unit</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units</v>
      </c>
      <c r="C180" s="594"/>
      <c r="D180" s="594"/>
      <c r="E180" s="140"/>
      <c r="F180" s="140"/>
      <c r="G180" s="140"/>
      <c r="H180" s="140"/>
      <c r="I180" s="140"/>
      <c r="J180" s="140"/>
      <c r="K180" s="140"/>
      <c r="L180" s="141"/>
      <c r="M180" s="10"/>
    </row>
    <row r="181" spans="2:19" hidden="1" x14ac:dyDescent="0.25">
      <c r="B181" s="593" t="str">
        <f>D$31</f>
        <v>net delivered purchase value (CAD)</v>
      </c>
      <c r="C181" s="594"/>
      <c r="D181" s="594"/>
      <c r="E181" s="140"/>
      <c r="F181" s="140"/>
      <c r="G181" s="140"/>
      <c r="H181" s="140"/>
      <c r="I181" s="140"/>
      <c r="J181" s="140"/>
      <c r="K181" s="140"/>
      <c r="L181" s="141"/>
      <c r="M181" s="10"/>
    </row>
    <row r="182" spans="2:19" hidden="1" x14ac:dyDescent="0.25">
      <c r="B182" s="593" t="str">
        <f>D$32</f>
        <v>$ / unit</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units</v>
      </c>
      <c r="C185" s="594"/>
      <c r="D185" s="594"/>
      <c r="E185" s="140"/>
      <c r="F185" s="140"/>
      <c r="G185" s="140"/>
      <c r="H185" s="140"/>
      <c r="I185" s="140"/>
      <c r="J185" s="140"/>
      <c r="K185" s="140"/>
      <c r="L185" s="141"/>
      <c r="M185" s="10"/>
    </row>
    <row r="186" spans="2:19" hidden="1" x14ac:dyDescent="0.25">
      <c r="B186" s="593" t="str">
        <f>D$31</f>
        <v>net delivered purchase value (CAD)</v>
      </c>
      <c r="C186" s="594"/>
      <c r="D186" s="594"/>
      <c r="E186" s="140"/>
      <c r="F186" s="140"/>
      <c r="G186" s="140"/>
      <c r="H186" s="140"/>
      <c r="I186" s="140"/>
      <c r="J186" s="140"/>
      <c r="K186" s="140"/>
      <c r="L186" s="141"/>
      <c r="M186" s="10"/>
    </row>
    <row r="187" spans="2:19" hidden="1" x14ac:dyDescent="0.25">
      <c r="B187" s="593" t="str">
        <f>D$32</f>
        <v>$ / unit</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09"/>
      <c r="C188" s="210"/>
      <c r="D188" s="210"/>
      <c r="E188" s="29"/>
      <c r="F188" s="29"/>
      <c r="G188" s="29"/>
      <c r="H188" s="29"/>
      <c r="I188" s="29"/>
      <c r="J188" s="29"/>
      <c r="K188" s="29"/>
      <c r="L188" s="30"/>
      <c r="M188" s="10"/>
    </row>
    <row r="189" spans="2:19" ht="14.1" customHeight="1" x14ac:dyDescent="0.25">
      <c r="B189" s="360" t="str">
        <f>IF(Intro!$G$22="English",O189,P189)</f>
        <v>In the table below, “Error” means that the total imports of your firm's benchmark products exceed your firm's total imports for that period. Therefore, please modify the above data if necessary.</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209"/>
      <c r="C191" s="210"/>
      <c r="D191" s="210"/>
      <c r="E191" s="29"/>
      <c r="F191" s="29"/>
      <c r="G191" s="29"/>
      <c r="H191" s="29"/>
      <c r="I191" s="29"/>
      <c r="J191" s="29"/>
      <c r="K191" s="29"/>
      <c r="L191" s="30"/>
      <c r="M191" s="10"/>
      <c r="S191" s="39"/>
    </row>
    <row r="192" spans="2:19" x14ac:dyDescent="0.25">
      <c r="B192" s="209"/>
      <c r="C192" s="210"/>
      <c r="D192" s="35"/>
      <c r="E192" s="10"/>
      <c r="F192" s="213">
        <f>F137</f>
        <v>2024</v>
      </c>
      <c r="G192" s="213">
        <f t="shared" ref="G192" si="38">G137</f>
        <v>2025</v>
      </c>
      <c r="H192" s="29"/>
      <c r="J192" s="174"/>
      <c r="K192" s="174"/>
      <c r="L192" s="175"/>
      <c r="M192" s="10"/>
    </row>
    <row r="193" spans="1:16" x14ac:dyDescent="0.25">
      <c r="B193" s="373" t="str">
        <f>Variables!D62</f>
        <v>Verification</v>
      </c>
      <c r="C193" s="594" t="str">
        <f>B150</f>
        <v>units</v>
      </c>
      <c r="D193" s="594"/>
      <c r="E193" s="594"/>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373"/>
      <c r="C194" s="594" t="str">
        <f>B151</f>
        <v>net delivered purchase value (CAD)</v>
      </c>
      <c r="D194" s="594"/>
      <c r="E194" s="594"/>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SALES IN CANADA OF IMPORTS OF BENCHMARK PRODUCTS</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 xml:space="preserve">Report the volume and value of sales of imports in Canada for each benchmark product listed below : </v>
      </c>
      <c r="C200" s="361"/>
      <c r="D200" s="361"/>
      <c r="E200" s="361"/>
      <c r="F200" s="361"/>
      <c r="G200" s="361"/>
      <c r="H200" s="361"/>
      <c r="I200" s="361"/>
      <c r="J200" s="361"/>
      <c r="K200" s="361"/>
      <c r="L200" s="362"/>
      <c r="M200" s="10"/>
      <c r="O200" s="18" t="s">
        <v>170</v>
      </c>
      <c r="P200" s="10" t="s">
        <v>400</v>
      </c>
    </row>
    <row r="201" spans="1:16" x14ac:dyDescent="0.25">
      <c r="B201" s="360" t="str">
        <f>Pro!B22</f>
        <v>Note - Only complete this question if your firm sold the goods between January 1, 2023, and December 31, 2025.</v>
      </c>
      <c r="C201" s="361"/>
      <c r="D201" s="361"/>
      <c r="E201" s="361"/>
      <c r="F201" s="361"/>
      <c r="G201" s="361"/>
      <c r="H201" s="361"/>
      <c r="I201" s="361"/>
      <c r="J201" s="361"/>
      <c r="K201" s="361"/>
      <c r="L201" s="362"/>
      <c r="M201" s="10"/>
      <c r="O201" s="18"/>
    </row>
    <row r="202" spans="1:16" x14ac:dyDescent="0.25">
      <c r="B202" s="209"/>
      <c r="C202" s="210"/>
      <c r="D202" s="35"/>
      <c r="E202" s="36"/>
      <c r="F202" s="36"/>
      <c r="G202" s="36"/>
      <c r="H202" s="36"/>
      <c r="I202" s="36"/>
      <c r="J202" s="36"/>
      <c r="K202" s="36"/>
      <c r="L202" s="17"/>
      <c r="M202" s="10"/>
      <c r="O202" s="18"/>
    </row>
    <row r="203" spans="1:16" x14ac:dyDescent="0.25">
      <c r="B203" s="590"/>
      <c r="C203" s="591"/>
      <c r="D203" s="592"/>
      <c r="E203" s="213" t="str">
        <f>E147</f>
        <v>Q1 - 2024</v>
      </c>
      <c r="F203" s="213" t="str">
        <f t="shared" ref="F203:L203" si="39">F147</f>
        <v>Q2 - 2024</v>
      </c>
      <c r="G203" s="213" t="str">
        <f t="shared" si="39"/>
        <v>Q3 - 2024</v>
      </c>
      <c r="H203" s="213" t="str">
        <f t="shared" si="39"/>
        <v>Q4 - 2024</v>
      </c>
      <c r="I203" s="213" t="str">
        <f t="shared" si="39"/>
        <v>Q1 - 2025</v>
      </c>
      <c r="J203" s="213" t="str">
        <f t="shared" si="39"/>
        <v>Q2 - 2025</v>
      </c>
      <c r="K203" s="213" t="str">
        <f t="shared" si="39"/>
        <v>Q3 - 2025</v>
      </c>
      <c r="L203" s="214" t="str">
        <f t="shared" si="39"/>
        <v>Q4 - 2025</v>
      </c>
      <c r="M203" s="10"/>
      <c r="O203" s="18"/>
    </row>
    <row r="204" spans="1:16" x14ac:dyDescent="0.25">
      <c r="B204" s="601" t="str">
        <f>B148</f>
        <v>Refrigerated truck bodies, without reefers or heaters - 10ft to 18ft</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units</v>
      </c>
      <c r="C206" s="594"/>
      <c r="D206" s="594"/>
      <c r="E206" s="140"/>
      <c r="F206" s="140"/>
      <c r="G206" s="140"/>
      <c r="H206" s="140"/>
      <c r="I206" s="140"/>
      <c r="J206" s="140"/>
      <c r="K206" s="140"/>
      <c r="L206" s="141"/>
      <c r="M206" s="10"/>
    </row>
    <row r="207" spans="1:16" x14ac:dyDescent="0.25">
      <c r="B207" s="593" t="str">
        <f>D$59</f>
        <v>net delivered selling value (CAD)</v>
      </c>
      <c r="C207" s="594"/>
      <c r="D207" s="594"/>
      <c r="E207" s="140"/>
      <c r="F207" s="140"/>
      <c r="G207" s="140"/>
      <c r="H207" s="140"/>
      <c r="I207" s="140"/>
      <c r="J207" s="140"/>
      <c r="K207" s="140"/>
      <c r="L207" s="141"/>
      <c r="M207" s="10"/>
    </row>
    <row r="208" spans="1:16" x14ac:dyDescent="0.25">
      <c r="B208" s="593" t="str">
        <f>D$60</f>
        <v>$ / unit</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Refrigerated truck bodies, without reefers or heaters - 20ft to 24ft</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units</v>
      </c>
      <c r="C211" s="594"/>
      <c r="D211" s="594"/>
      <c r="E211" s="140"/>
      <c r="F211" s="140"/>
      <c r="G211" s="140"/>
      <c r="H211" s="140"/>
      <c r="I211" s="140"/>
      <c r="J211" s="140"/>
      <c r="K211" s="140"/>
      <c r="L211" s="141"/>
      <c r="M211" s="10"/>
    </row>
    <row r="212" spans="2:13" x14ac:dyDescent="0.25">
      <c r="B212" s="593" t="str">
        <f>D$59</f>
        <v>net delivered selling value (CAD)</v>
      </c>
      <c r="C212" s="594"/>
      <c r="D212" s="594"/>
      <c r="E212" s="140"/>
      <c r="F212" s="140"/>
      <c r="G212" s="140"/>
      <c r="H212" s="140"/>
      <c r="I212" s="140"/>
      <c r="J212" s="140"/>
      <c r="K212" s="140"/>
      <c r="L212" s="141"/>
      <c r="M212" s="10"/>
    </row>
    <row r="213" spans="2:13" x14ac:dyDescent="0.25">
      <c r="B213" s="593" t="str">
        <f>D$60</f>
        <v>$ / unit</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Refrigerated truck bodies, without reefers or heaters - 26ft to 30ft</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units</v>
      </c>
      <c r="C216" s="594"/>
      <c r="D216" s="594"/>
      <c r="E216" s="140"/>
      <c r="F216" s="140"/>
      <c r="G216" s="140"/>
      <c r="H216" s="140"/>
      <c r="I216" s="140"/>
      <c r="J216" s="140"/>
      <c r="K216" s="140"/>
      <c r="L216" s="141"/>
      <c r="M216" s="10"/>
    </row>
    <row r="217" spans="2:13" x14ac:dyDescent="0.25">
      <c r="B217" s="593" t="str">
        <f>D$59</f>
        <v>net delivered selling value (CAD)</v>
      </c>
      <c r="C217" s="594"/>
      <c r="D217" s="594"/>
      <c r="E217" s="140"/>
      <c r="F217" s="140"/>
      <c r="G217" s="140"/>
      <c r="H217" s="140"/>
      <c r="I217" s="140"/>
      <c r="J217" s="140"/>
      <c r="K217" s="140"/>
      <c r="L217" s="141"/>
      <c r="M217" s="10"/>
    </row>
    <row r="218" spans="2:13" x14ac:dyDescent="0.25">
      <c r="B218" s="593" t="str">
        <f>D$60</f>
        <v>$ / unit</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Dry freight van truck bodies, without reefers or heaters - 10ft to18ft</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units</v>
      </c>
      <c r="C221" s="594"/>
      <c r="D221" s="594"/>
      <c r="E221" s="140"/>
      <c r="F221" s="140"/>
      <c r="G221" s="140"/>
      <c r="H221" s="140"/>
      <c r="I221" s="140"/>
      <c r="J221" s="140"/>
      <c r="K221" s="140"/>
      <c r="L221" s="141"/>
      <c r="M221" s="10"/>
    </row>
    <row r="222" spans="2:13" x14ac:dyDescent="0.25">
      <c r="B222" s="593" t="str">
        <f>D$59</f>
        <v>net delivered selling value (CAD)</v>
      </c>
      <c r="C222" s="594"/>
      <c r="D222" s="594"/>
      <c r="E222" s="140"/>
      <c r="F222" s="140"/>
      <c r="G222" s="140"/>
      <c r="H222" s="140"/>
      <c r="I222" s="140"/>
      <c r="J222" s="140"/>
      <c r="K222" s="140"/>
      <c r="L222" s="141"/>
      <c r="M222" s="10"/>
    </row>
    <row r="223" spans="2:13" x14ac:dyDescent="0.25">
      <c r="B223" s="593" t="str">
        <f>D$60</f>
        <v>$ / unit</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Dry freight van truck bodies, without reefers or heaters - 20ft to 24ft</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units</v>
      </c>
      <c r="C226" s="594"/>
      <c r="D226" s="594"/>
      <c r="E226" s="140"/>
      <c r="F226" s="140"/>
      <c r="G226" s="140"/>
      <c r="H226" s="140"/>
      <c r="I226" s="140"/>
      <c r="J226" s="140"/>
      <c r="K226" s="140"/>
      <c r="L226" s="141"/>
      <c r="M226" s="10"/>
    </row>
    <row r="227" spans="2:13" x14ac:dyDescent="0.25">
      <c r="B227" s="593" t="str">
        <f>D$59</f>
        <v>net delivered selling value (CAD)</v>
      </c>
      <c r="C227" s="594"/>
      <c r="D227" s="594"/>
      <c r="E227" s="140"/>
      <c r="F227" s="140"/>
      <c r="G227" s="140"/>
      <c r="H227" s="140"/>
      <c r="I227" s="140"/>
      <c r="J227" s="140"/>
      <c r="K227" s="140"/>
      <c r="L227" s="141"/>
      <c r="M227" s="10"/>
    </row>
    <row r="228" spans="2:13" x14ac:dyDescent="0.25">
      <c r="B228" s="593" t="str">
        <f>D$60</f>
        <v>$ / unit</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Dry freight van truck bodies, without reefers or heaters - 26ft to 30ft</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units</v>
      </c>
      <c r="C231" s="594"/>
      <c r="D231" s="594"/>
      <c r="E231" s="140"/>
      <c r="F231" s="140"/>
      <c r="G231" s="140"/>
      <c r="H231" s="140"/>
      <c r="I231" s="140"/>
      <c r="J231" s="140"/>
      <c r="K231" s="140"/>
      <c r="L231" s="141"/>
      <c r="M231" s="10"/>
    </row>
    <row r="232" spans="2:13" x14ac:dyDescent="0.25">
      <c r="B232" s="593" t="str">
        <f>D$59</f>
        <v>net delivered selling value (CAD)</v>
      </c>
      <c r="C232" s="594"/>
      <c r="D232" s="594"/>
      <c r="E232" s="140"/>
      <c r="F232" s="140"/>
      <c r="G232" s="140"/>
      <c r="H232" s="140"/>
      <c r="I232" s="140"/>
      <c r="J232" s="140"/>
      <c r="K232" s="140"/>
      <c r="L232" s="141"/>
      <c r="M232" s="10"/>
    </row>
    <row r="233" spans="2:13" x14ac:dyDescent="0.25">
      <c r="B233" s="593" t="str">
        <f>D$60</f>
        <v>$ / unit</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units</v>
      </c>
      <c r="C236" s="594"/>
      <c r="D236" s="594"/>
      <c r="E236" s="140"/>
      <c r="F236" s="140"/>
      <c r="G236" s="140"/>
      <c r="H236" s="140"/>
      <c r="I236" s="140"/>
      <c r="J236" s="140"/>
      <c r="K236" s="140"/>
      <c r="L236" s="141"/>
      <c r="M236" s="10"/>
    </row>
    <row r="237" spans="2:13" hidden="1" x14ac:dyDescent="0.25">
      <c r="B237" s="593" t="str">
        <f>D$59</f>
        <v>net delivered selling value (CAD)</v>
      </c>
      <c r="C237" s="594"/>
      <c r="D237" s="594"/>
      <c r="E237" s="140"/>
      <c r="F237" s="140"/>
      <c r="G237" s="140"/>
      <c r="H237" s="140"/>
      <c r="I237" s="140"/>
      <c r="J237" s="140"/>
      <c r="K237" s="140"/>
      <c r="L237" s="141"/>
      <c r="M237" s="10"/>
    </row>
    <row r="238" spans="2:13" hidden="1" x14ac:dyDescent="0.25">
      <c r="B238" s="593" t="str">
        <f>D$60</f>
        <v>$ / unit</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units</v>
      </c>
      <c r="C241" s="594"/>
      <c r="D241" s="594"/>
      <c r="E241" s="140"/>
      <c r="F241" s="140"/>
      <c r="G241" s="140"/>
      <c r="H241" s="140"/>
      <c r="I241" s="140"/>
      <c r="J241" s="140"/>
      <c r="K241" s="140"/>
      <c r="L241" s="141"/>
      <c r="M241" s="10"/>
    </row>
    <row r="242" spans="1:19" hidden="1" x14ac:dyDescent="0.25">
      <c r="B242" s="593" t="str">
        <f>D$59</f>
        <v>net delivered selling value (CAD)</v>
      </c>
      <c r="C242" s="594"/>
      <c r="D242" s="594"/>
      <c r="E242" s="140"/>
      <c r="F242" s="140"/>
      <c r="G242" s="140"/>
      <c r="H242" s="140"/>
      <c r="I242" s="140"/>
      <c r="J242" s="140"/>
      <c r="K242" s="140"/>
      <c r="L242" s="141"/>
      <c r="M242" s="10"/>
    </row>
    <row r="243" spans="1:19" hidden="1" x14ac:dyDescent="0.25">
      <c r="B243" s="593" t="str">
        <f>D$60</f>
        <v>$ / unit</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09"/>
      <c r="C244" s="210"/>
      <c r="D244" s="210"/>
      <c r="E244" s="29"/>
      <c r="F244" s="29"/>
      <c r="G244" s="29"/>
      <c r="H244" s="29"/>
      <c r="I244" s="29"/>
      <c r="J244" s="29"/>
      <c r="K244" s="29"/>
      <c r="L244" s="30"/>
      <c r="M244" s="10"/>
    </row>
    <row r="245" spans="1:19" ht="14.1" customHeight="1" x14ac:dyDescent="0.25">
      <c r="B245" s="360" t="str">
        <f>IF(Intro!$G$22="English",O245,P245)</f>
        <v>In the table below, “Error” means that the total sales of your firm's benchmark products exceed your firm's total import sales for that period. Therefore, please modify the above data if necessary.</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209"/>
      <c r="C247" s="210"/>
      <c r="D247" s="210"/>
      <c r="E247" s="29"/>
      <c r="F247" s="29"/>
      <c r="G247" s="29"/>
      <c r="H247" s="29"/>
      <c r="I247" s="29"/>
      <c r="J247" s="29"/>
      <c r="K247" s="29"/>
      <c r="L247" s="30"/>
      <c r="M247" s="10"/>
      <c r="S247" s="39"/>
    </row>
    <row r="248" spans="1:19" x14ac:dyDescent="0.25">
      <c r="B248" s="209"/>
      <c r="C248" s="210"/>
      <c r="D248" s="35"/>
      <c r="E248" s="10"/>
      <c r="F248" s="213">
        <f>F192</f>
        <v>2024</v>
      </c>
      <c r="G248" s="213">
        <f>G192</f>
        <v>2025</v>
      </c>
      <c r="H248" s="29"/>
      <c r="J248" s="174"/>
      <c r="K248" s="174"/>
      <c r="L248" s="175"/>
      <c r="M248" s="10"/>
      <c r="O248" s="18"/>
    </row>
    <row r="249" spans="1:19" x14ac:dyDescent="0.25">
      <c r="B249" s="373" t="str">
        <f>Variables!D62</f>
        <v>Verification</v>
      </c>
      <c r="C249" s="612" t="str">
        <f>B206</f>
        <v>units</v>
      </c>
      <c r="D249" s="612"/>
      <c r="E249" s="612"/>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373"/>
      <c r="C250" s="612" t="str">
        <f>B207</f>
        <v>net delivered selling value (CAD)</v>
      </c>
      <c r="D250" s="612"/>
      <c r="E250" s="612"/>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IMPORT DATA FOR CBSA PERIOD OF DUMPING INVESTIGATION</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 xml:space="preserve">Report the volume and value of imports during CBSA's period of dumping investigation : </v>
      </c>
      <c r="C256" s="361"/>
      <c r="D256" s="361"/>
      <c r="E256" s="361"/>
      <c r="F256" s="361"/>
      <c r="G256" s="361"/>
      <c r="H256" s="361"/>
      <c r="I256" s="361"/>
      <c r="J256" s="361"/>
      <c r="K256" s="361"/>
      <c r="L256" s="362"/>
      <c r="M256" s="10"/>
      <c r="O256" s="18" t="s">
        <v>198</v>
      </c>
      <c r="P256" s="10" t="s">
        <v>199</v>
      </c>
    </row>
    <row r="257" spans="1:16" x14ac:dyDescent="0.25">
      <c r="B257" s="209"/>
      <c r="C257" s="210"/>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July 2024 - June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Imports</v>
      </c>
      <c r="C260" s="594" t="str">
        <f>D30</f>
        <v>units</v>
      </c>
      <c r="D260" s="594"/>
      <c r="E260" s="594"/>
      <c r="F260" s="619"/>
      <c r="G260" s="620"/>
      <c r="H260" s="91"/>
      <c r="I260" s="91"/>
      <c r="J260" s="91"/>
      <c r="K260" s="91"/>
      <c r="L260" s="72"/>
      <c r="M260" s="10"/>
      <c r="O260" s="10" t="s">
        <v>89</v>
      </c>
      <c r="P260" s="10" t="s">
        <v>169</v>
      </c>
    </row>
    <row r="261" spans="1:16" x14ac:dyDescent="0.25">
      <c r="B261" s="373"/>
      <c r="C261" s="594" t="str">
        <f>D31</f>
        <v>net delivered purchase value (CAD)</v>
      </c>
      <c r="D261" s="594"/>
      <c r="E261" s="594"/>
      <c r="F261" s="619"/>
      <c r="G261" s="620"/>
      <c r="H261" s="91"/>
      <c r="I261" s="91"/>
      <c r="J261" s="91"/>
      <c r="K261" s="91"/>
      <c r="L261" s="72"/>
      <c r="M261" s="10"/>
    </row>
    <row r="262" spans="1:16" x14ac:dyDescent="0.25">
      <c r="B262" s="373"/>
      <c r="C262" s="594" t="str">
        <f>D32</f>
        <v>$ / unit</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IMPORT DATA FOR MASSIVE IMPORTATION ANALYSIS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 xml:space="preserve">Report the volume of imports and the ending inventory in Canada of the goods originating from the exporter outlined above : </v>
      </c>
      <c r="C268" s="361"/>
      <c r="D268" s="361"/>
      <c r="E268" s="361"/>
      <c r="F268" s="361"/>
      <c r="G268" s="361"/>
      <c r="H268" s="361"/>
      <c r="I268" s="361"/>
      <c r="J268" s="361"/>
      <c r="K268" s="361"/>
      <c r="L268" s="362"/>
      <c r="M268" s="10"/>
      <c r="O268" s="18" t="s">
        <v>193</v>
      </c>
      <c r="P268" s="10" t="s">
        <v>405</v>
      </c>
    </row>
    <row r="269" spans="1:16" x14ac:dyDescent="0.25">
      <c r="B269" s="209"/>
      <c r="C269" s="210"/>
      <c r="D269" s="35"/>
      <c r="E269" s="36"/>
      <c r="F269" s="36"/>
      <c r="G269" s="36"/>
      <c r="H269" s="36"/>
      <c r="I269" s="36"/>
      <c r="J269" s="36"/>
      <c r="K269" s="36"/>
      <c r="L269" s="17"/>
      <c r="M269" s="10"/>
      <c r="O269" s="18"/>
    </row>
    <row r="270" spans="1:16" x14ac:dyDescent="0.25">
      <c r="B270" s="209"/>
      <c r="C270" s="210"/>
      <c r="D270" s="35"/>
      <c r="E270" s="561" t="str">
        <f>IF(Intro!$G$22="English",Variables!B68,Variables!C69)</f>
        <v>Q4 - 2024</v>
      </c>
      <c r="F270" s="561" t="str">
        <f>IF(Intro!$G$22="English",Variables!B69,Variables!C69)</f>
        <v>January 2025</v>
      </c>
      <c r="G270" s="561" t="str">
        <f>IF(Intro!$G$22="English",Variables!B70,Variables!C70)</f>
        <v>February 2025</v>
      </c>
      <c r="H270" s="561" t="str">
        <f>IF(Intro!$G$22="English",Variables!B71,Variables!C71)</f>
        <v>March 2025</v>
      </c>
      <c r="I270" s="561" t="str">
        <f>IF(Intro!$G$22="English",Variables!B72,Variables!C72)</f>
        <v>April 2025</v>
      </c>
      <c r="J270" s="561" t="str">
        <f>IF(Intro!$G$22="English",Variables!B73,Variables!C73)</f>
        <v>May 2025</v>
      </c>
      <c r="K270" s="561" t="str">
        <f>IF(Intro!$G$22="English",Variables!B74,Variables!C74)</f>
        <v>June 2025</v>
      </c>
      <c r="L270" s="17"/>
      <c r="M270" s="10"/>
      <c r="O270" s="18" t="s">
        <v>384</v>
      </c>
      <c r="P270" s="10" t="s">
        <v>385</v>
      </c>
    </row>
    <row r="271" spans="1:16" x14ac:dyDescent="0.25">
      <c r="B271" s="209"/>
      <c r="C271" s="210"/>
      <c r="D271" s="35"/>
      <c r="E271" s="561"/>
      <c r="F271" s="561"/>
      <c r="G271" s="561"/>
      <c r="H271" s="561"/>
      <c r="I271" s="561"/>
      <c r="J271" s="561"/>
      <c r="K271" s="561"/>
      <c r="L271" s="17"/>
      <c r="M271" s="10"/>
      <c r="O271" s="18"/>
    </row>
    <row r="272" spans="1:16" x14ac:dyDescent="0.25">
      <c r="B272" s="613" t="str">
        <f>B260</f>
        <v>Imports</v>
      </c>
      <c r="C272" s="614"/>
      <c r="D272" s="215" t="str">
        <f>C260</f>
        <v>units</v>
      </c>
      <c r="E272" s="140"/>
      <c r="F272" s="140"/>
      <c r="G272" s="140"/>
      <c r="H272" s="140"/>
      <c r="I272" s="140"/>
      <c r="J272" s="140"/>
      <c r="K272" s="140"/>
      <c r="L272" s="72"/>
      <c r="M272" s="10"/>
    </row>
    <row r="273" spans="1:18" x14ac:dyDescent="0.25">
      <c r="B273" s="613" t="str">
        <f>IF(Intro!$G$22="English",O273,P273)</f>
        <v>Ending Inventories</v>
      </c>
      <c r="C273" s="614"/>
      <c r="D273" s="215" t="str">
        <f>C260</f>
        <v>units</v>
      </c>
      <c r="E273" s="140"/>
      <c r="F273" s="140"/>
      <c r="G273" s="140"/>
      <c r="H273" s="140"/>
      <c r="I273" s="140"/>
      <c r="J273" s="140"/>
      <c r="K273" s="140"/>
      <c r="L273" s="72"/>
      <c r="M273" s="10"/>
      <c r="O273" s="10" t="s">
        <v>194</v>
      </c>
      <c r="P273" s="10" t="s">
        <v>404</v>
      </c>
    </row>
    <row r="274" spans="1:18" x14ac:dyDescent="0.25">
      <c r="B274" s="209"/>
      <c r="C274" s="210"/>
      <c r="D274" s="35"/>
      <c r="E274" s="36"/>
      <c r="F274" s="36"/>
      <c r="G274" s="36"/>
      <c r="H274" s="36"/>
      <c r="I274" s="36"/>
      <c r="J274" s="36"/>
      <c r="K274" s="36"/>
      <c r="L274" s="17"/>
      <c r="M274" s="10"/>
      <c r="O274" s="18"/>
    </row>
    <row r="275" spans="1:18" ht="14.25" customHeight="1" x14ac:dyDescent="0.25">
      <c r="B275" s="209"/>
      <c r="C275" s="210"/>
      <c r="D275" s="35"/>
      <c r="E275" s="561" t="str">
        <f>IF(Intro!$G$22="English",Variables!B75,Variables!C75)</f>
        <v>July 2025</v>
      </c>
      <c r="F275" s="561" t="str">
        <f>IF(Intro!$G$22="English",Variables!B76,Variables!C76)</f>
        <v>August 2025</v>
      </c>
      <c r="G275" s="561" t="str">
        <f>IF(Intro!$G$22="English",Variables!B77,Variables!C77)</f>
        <v>September 2025</v>
      </c>
      <c r="H275" s="561" t="str">
        <f>IF(Intro!$G$22="English",Variables!B78,Variables!C78)</f>
        <v>October 2025</v>
      </c>
      <c r="I275" s="561" t="str">
        <f>IF(Intro!$G$22="English",Variables!B79,Variables!C79)</f>
        <v>November 2025</v>
      </c>
      <c r="J275" s="561" t="str">
        <f>IF(Intro!$G$22="English",Variables!B80,Variables!C80)</f>
        <v>December 2025</v>
      </c>
      <c r="K275" s="561" t="str">
        <f>IF(Intro!$G$22="English",Variables!B81,Variables!C81)</f>
        <v>Janaury 2026</v>
      </c>
      <c r="L275" s="561" t="str">
        <f>IF(Intro!$G$22="English",Variables!B82,Variables!C82)</f>
        <v>February 2026</v>
      </c>
      <c r="M275" s="10"/>
      <c r="O275" s="18" t="s">
        <v>384</v>
      </c>
      <c r="P275" s="10" t="s">
        <v>385</v>
      </c>
    </row>
    <row r="276" spans="1:18" x14ac:dyDescent="0.25">
      <c r="B276" s="209"/>
      <c r="C276" s="210"/>
      <c r="D276" s="35"/>
      <c r="E276" s="561"/>
      <c r="F276" s="561"/>
      <c r="G276" s="561"/>
      <c r="H276" s="561"/>
      <c r="I276" s="561"/>
      <c r="J276" s="561"/>
      <c r="K276" s="561"/>
      <c r="L276" s="561"/>
      <c r="M276" s="10"/>
      <c r="O276" s="18"/>
    </row>
    <row r="277" spans="1:18" x14ac:dyDescent="0.25">
      <c r="B277" s="613" t="str">
        <f>B272</f>
        <v>Imports</v>
      </c>
      <c r="C277" s="614"/>
      <c r="D277" s="215" t="str">
        <f>D272</f>
        <v>units</v>
      </c>
      <c r="E277" s="140"/>
      <c r="F277" s="140"/>
      <c r="G277" s="140"/>
      <c r="H277" s="140"/>
      <c r="I277" s="140"/>
      <c r="J277" s="140"/>
      <c r="K277" s="140"/>
      <c r="L277" s="140"/>
      <c r="M277" s="10"/>
    </row>
    <row r="278" spans="1:18" x14ac:dyDescent="0.25">
      <c r="B278" s="613" t="str">
        <f>B273</f>
        <v>Ending Inventories</v>
      </c>
      <c r="C278" s="614"/>
      <c r="D278" s="215"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Describe any factors (for example, shipping delays, seasonality, etc.) which would explain the overall trend in your firm's quarterly import volumes and ending inventories, as reported in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HWwXQ2ctZjsKmKjotjYot0sD6kRzR/dNqggEYtlamwyj4dcfDBiFz3w9mkyFKNGg4xeo8Osho10+6k13Hzo3Cg==" saltValue="U5O5omoZ9dX2yj+mCRcSvA==" spinCount="100000" sheet="1" objects="1" scenarios="1" selectLockedCells="1"/>
  <mergeCells count="262">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 ref="B265:L265"/>
    <mergeCell ref="B266:L266"/>
    <mergeCell ref="B268:L268"/>
    <mergeCell ref="E270:E271"/>
    <mergeCell ref="F270:F271"/>
    <mergeCell ref="G270:G271"/>
    <mergeCell ref="H270:H271"/>
    <mergeCell ref="I270:I271"/>
    <mergeCell ref="J270:J271"/>
    <mergeCell ref="K270:K271"/>
    <mergeCell ref="B254:L254"/>
    <mergeCell ref="B256:L256"/>
    <mergeCell ref="F258:G259"/>
    <mergeCell ref="B260:B262"/>
    <mergeCell ref="C260:E260"/>
    <mergeCell ref="F260:G260"/>
    <mergeCell ref="C261:E261"/>
    <mergeCell ref="F261:G261"/>
    <mergeCell ref="C262:E262"/>
    <mergeCell ref="F262:G262"/>
    <mergeCell ref="B243:D243"/>
    <mergeCell ref="B245:L246"/>
    <mergeCell ref="B249:B250"/>
    <mergeCell ref="C249:E249"/>
    <mergeCell ref="C250:E250"/>
    <mergeCell ref="B253:L253"/>
    <mergeCell ref="B236:D236"/>
    <mergeCell ref="B237:D237"/>
    <mergeCell ref="B238:D238"/>
    <mergeCell ref="B239:L240"/>
    <mergeCell ref="B241:D241"/>
    <mergeCell ref="B242:D242"/>
    <mergeCell ref="B228:D228"/>
    <mergeCell ref="B229:L230"/>
    <mergeCell ref="B231:D231"/>
    <mergeCell ref="B232:D232"/>
    <mergeCell ref="B233:D233"/>
    <mergeCell ref="B234:L235"/>
    <mergeCell ref="B221:D221"/>
    <mergeCell ref="B222:D222"/>
    <mergeCell ref="B223:D223"/>
    <mergeCell ref="B224:L225"/>
    <mergeCell ref="B226:D226"/>
    <mergeCell ref="B227:D227"/>
    <mergeCell ref="B213:D213"/>
    <mergeCell ref="B214:L215"/>
    <mergeCell ref="B216:D216"/>
    <mergeCell ref="B217:D217"/>
    <mergeCell ref="B218:D218"/>
    <mergeCell ref="B219:L220"/>
    <mergeCell ref="B206:D206"/>
    <mergeCell ref="B207:D207"/>
    <mergeCell ref="B208:D208"/>
    <mergeCell ref="B209:L210"/>
    <mergeCell ref="B211:D211"/>
    <mergeCell ref="B212:D212"/>
    <mergeCell ref="B197:L197"/>
    <mergeCell ref="B198:L198"/>
    <mergeCell ref="B200:L200"/>
    <mergeCell ref="B201:L201"/>
    <mergeCell ref="B203:D203"/>
    <mergeCell ref="B204:L205"/>
    <mergeCell ref="B185:D185"/>
    <mergeCell ref="B186:D186"/>
    <mergeCell ref="B187:D187"/>
    <mergeCell ref="B189:L190"/>
    <mergeCell ref="B193:B194"/>
    <mergeCell ref="C193:E193"/>
    <mergeCell ref="C194:E194"/>
    <mergeCell ref="B177:D177"/>
    <mergeCell ref="B178:L179"/>
    <mergeCell ref="B180:D180"/>
    <mergeCell ref="B181:D181"/>
    <mergeCell ref="B182:D182"/>
    <mergeCell ref="B183:L184"/>
    <mergeCell ref="B170:D170"/>
    <mergeCell ref="B171:D171"/>
    <mergeCell ref="B172:D172"/>
    <mergeCell ref="B173:L174"/>
    <mergeCell ref="B175:D175"/>
    <mergeCell ref="B176:D176"/>
    <mergeCell ref="B162:D162"/>
    <mergeCell ref="B163:L164"/>
    <mergeCell ref="B165:D165"/>
    <mergeCell ref="B166:D166"/>
    <mergeCell ref="B167:D167"/>
    <mergeCell ref="B168:L169"/>
    <mergeCell ref="B155:D155"/>
    <mergeCell ref="B156:D156"/>
    <mergeCell ref="B157:D157"/>
    <mergeCell ref="B158:L159"/>
    <mergeCell ref="B160:D160"/>
    <mergeCell ref="B161:D161"/>
    <mergeCell ref="B147:D147"/>
    <mergeCell ref="B148:L149"/>
    <mergeCell ref="B150:D150"/>
    <mergeCell ref="B151:D151"/>
    <mergeCell ref="B152:D152"/>
    <mergeCell ref="B153:L154"/>
    <mergeCell ref="B138:B139"/>
    <mergeCell ref="C138:E138"/>
    <mergeCell ref="C139:E139"/>
    <mergeCell ref="B142:L142"/>
    <mergeCell ref="B143:L143"/>
    <mergeCell ref="B145:L145"/>
    <mergeCell ref="B128:D128"/>
    <mergeCell ref="B129:L129"/>
    <mergeCell ref="B130:D130"/>
    <mergeCell ref="B131:D131"/>
    <mergeCell ref="B132:D132"/>
    <mergeCell ref="B134:L135"/>
    <mergeCell ref="B122:D122"/>
    <mergeCell ref="B123:D123"/>
    <mergeCell ref="B124:D124"/>
    <mergeCell ref="B125:L125"/>
    <mergeCell ref="B126:D126"/>
    <mergeCell ref="B127:D127"/>
    <mergeCell ref="B116:D116"/>
    <mergeCell ref="B117:L117"/>
    <mergeCell ref="B118:D118"/>
    <mergeCell ref="B119:D119"/>
    <mergeCell ref="B120:D120"/>
    <mergeCell ref="B121:L121"/>
    <mergeCell ref="B109:L109"/>
    <mergeCell ref="B110:L110"/>
    <mergeCell ref="B112:D112"/>
    <mergeCell ref="B113:L113"/>
    <mergeCell ref="B114:D114"/>
    <mergeCell ref="B115:D115"/>
    <mergeCell ref="B101:C103"/>
    <mergeCell ref="D101:F101"/>
    <mergeCell ref="D102:F102"/>
    <mergeCell ref="D103:F103"/>
    <mergeCell ref="B106:L106"/>
    <mergeCell ref="B107:L107"/>
    <mergeCell ref="B94:I94"/>
    <mergeCell ref="B95:C97"/>
    <mergeCell ref="D95:F95"/>
    <mergeCell ref="D96:F96"/>
    <mergeCell ref="D97:F97"/>
    <mergeCell ref="B98:C100"/>
    <mergeCell ref="D98:F98"/>
    <mergeCell ref="D99:F99"/>
    <mergeCell ref="D100:F100"/>
    <mergeCell ref="B88:C90"/>
    <mergeCell ref="D88:F88"/>
    <mergeCell ref="D89:F89"/>
    <mergeCell ref="D90:F90"/>
    <mergeCell ref="B91:C93"/>
    <mergeCell ref="D91:F91"/>
    <mergeCell ref="D92:F92"/>
    <mergeCell ref="D93:F93"/>
    <mergeCell ref="B83:C85"/>
    <mergeCell ref="D83:F83"/>
    <mergeCell ref="D84:F84"/>
    <mergeCell ref="D85:F85"/>
    <mergeCell ref="B86:I86"/>
    <mergeCell ref="B87:I87"/>
    <mergeCell ref="B76:C78"/>
    <mergeCell ref="D76:F76"/>
    <mergeCell ref="D77:F77"/>
    <mergeCell ref="D78:F78"/>
    <mergeCell ref="B79:I79"/>
    <mergeCell ref="B80:C82"/>
    <mergeCell ref="D80:F80"/>
    <mergeCell ref="D81:F81"/>
    <mergeCell ref="D82:F82"/>
    <mergeCell ref="B71:I71"/>
    <mergeCell ref="B72:I72"/>
    <mergeCell ref="B73:C75"/>
    <mergeCell ref="D73:F73"/>
    <mergeCell ref="D74:F74"/>
    <mergeCell ref="D75:F75"/>
    <mergeCell ref="B64:I64"/>
    <mergeCell ref="B65:C67"/>
    <mergeCell ref="D65:F65"/>
    <mergeCell ref="D66:F66"/>
    <mergeCell ref="D67:F67"/>
    <mergeCell ref="B68:C70"/>
    <mergeCell ref="D68:F68"/>
    <mergeCell ref="D69:F69"/>
    <mergeCell ref="D70:F70"/>
    <mergeCell ref="B57:I57"/>
    <mergeCell ref="B58:C60"/>
    <mergeCell ref="D58:F58"/>
    <mergeCell ref="D59:F59"/>
    <mergeCell ref="D60:F60"/>
    <mergeCell ref="B61:C63"/>
    <mergeCell ref="D61:F61"/>
    <mergeCell ref="D62:F62"/>
    <mergeCell ref="D63:F63"/>
    <mergeCell ref="B52:C54"/>
    <mergeCell ref="D52:F52"/>
    <mergeCell ref="D53:F53"/>
    <mergeCell ref="D54:F54"/>
    <mergeCell ref="B55:I55"/>
    <mergeCell ref="B56:I56"/>
    <mergeCell ref="B47:I47"/>
    <mergeCell ref="B48:C50"/>
    <mergeCell ref="D48:F48"/>
    <mergeCell ref="D49:F49"/>
    <mergeCell ref="D50:F50"/>
    <mergeCell ref="B51:I51"/>
    <mergeCell ref="B42:I42"/>
    <mergeCell ref="B43:C45"/>
    <mergeCell ref="D43:F43"/>
    <mergeCell ref="D44:F44"/>
    <mergeCell ref="D45:F45"/>
    <mergeCell ref="B46:I46"/>
    <mergeCell ref="B37:I37"/>
    <mergeCell ref="B38:I38"/>
    <mergeCell ref="B39:C41"/>
    <mergeCell ref="D39:F39"/>
    <mergeCell ref="D40:F40"/>
    <mergeCell ref="D41:F41"/>
    <mergeCell ref="B30:C32"/>
    <mergeCell ref="D30:F30"/>
    <mergeCell ref="D31:F31"/>
    <mergeCell ref="D32:F32"/>
    <mergeCell ref="B33:I33"/>
    <mergeCell ref="B34:C36"/>
    <mergeCell ref="D34:F34"/>
    <mergeCell ref="D35:F35"/>
    <mergeCell ref="D36:F36"/>
    <mergeCell ref="G25:G26"/>
    <mergeCell ref="H25:H26"/>
    <mergeCell ref="I25:I26"/>
    <mergeCell ref="B27:I27"/>
    <mergeCell ref="B28:I28"/>
    <mergeCell ref="B29:I29"/>
    <mergeCell ref="B19:L19"/>
    <mergeCell ref="B20:L20"/>
    <mergeCell ref="B22:F22"/>
    <mergeCell ref="G22:K22"/>
    <mergeCell ref="B23:F23"/>
    <mergeCell ref="G23:K23"/>
    <mergeCell ref="B12:L12"/>
    <mergeCell ref="B13:L13"/>
    <mergeCell ref="B14:L14"/>
    <mergeCell ref="B15:L15"/>
    <mergeCell ref="B16:L16"/>
    <mergeCell ref="B17:L17"/>
    <mergeCell ref="B4:L4"/>
    <mergeCell ref="B5:L5"/>
    <mergeCell ref="B6:L6"/>
    <mergeCell ref="B8:L8"/>
    <mergeCell ref="B9:L9"/>
    <mergeCell ref="B10:L11"/>
  </mergeCells>
  <conditionalFormatting sqref="F138:G139 F193:G194 F249:G250">
    <cfRule type="cellIs" dxfId="3"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255243D7-7D18-4675-8C19-FE1219758841}">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269875F2-00BD-4A6E-8768-5839E5F2A9BB}">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2B4F491D-FDA7-4FF6-9B70-88ACFBE7E301}">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showGridLines="0" zoomScaleNormal="100" workbookViewId="0"/>
  </sheetViews>
  <sheetFormatPr defaultRowHeight="15" x14ac:dyDescent="0.25"/>
  <sheetData/>
  <sheetProtection algorithmName="SHA-512" hashValue="9dNKeLI2f47M0tCx7dxBacA3i+kQHJLG8MvZkBHVjfTQzamEk2PeWfSeRbB63SgXkHS3B5E6g5HVZC72rva4mA==" saltValue="nckj2apBWSR/lqx8wYfscQ==" spinCount="100000" sheet="1" objects="1" scenarios="1" select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E6A28-3C7A-4DF9-87DF-2C88EC70E3DF}">
  <sheetPr>
    <tabColor rgb="FF92D050"/>
    <pageSetUpPr fitToPage="1"/>
  </sheetPr>
  <dimension ref="A1:S293"/>
  <sheetViews>
    <sheetView showGridLines="0" zoomScaleNormal="100" zoomScaleSheetLayoutView="55" workbookViewId="0">
      <selection activeCell="B29" sqref="B29:I29"/>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384" t="str">
        <f>Info!B4</f>
        <v>IMPORTERS' QUESTIONNAIRE</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TRUCK BODIES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The following questions refer to the goods as defined in the product description on the Intro tab.</v>
      </c>
      <c r="C8" s="519"/>
      <c r="D8" s="519"/>
      <c r="E8" s="519"/>
      <c r="F8" s="519"/>
      <c r="G8" s="519"/>
      <c r="H8" s="519"/>
      <c r="I8" s="519"/>
      <c r="J8" s="519"/>
      <c r="K8" s="519"/>
      <c r="L8" s="520"/>
      <c r="M8" s="19"/>
      <c r="N8" s="19"/>
      <c r="O8" s="15"/>
      <c r="P8" s="15"/>
    </row>
    <row r="9" spans="1:16" s="6" customFormat="1" x14ac:dyDescent="0.25">
      <c r="A9" s="33"/>
      <c r="B9" s="518" t="str">
        <f>Public!B9</f>
        <v xml:space="preserve">Product information and a glossary of terms can be found in the Info tab.
</v>
      </c>
      <c r="C9" s="519"/>
      <c r="D9" s="519"/>
      <c r="E9" s="519"/>
      <c r="F9" s="519"/>
      <c r="G9" s="519"/>
      <c r="H9" s="519"/>
      <c r="I9" s="519"/>
      <c r="J9" s="519"/>
      <c r="K9" s="519"/>
      <c r="L9" s="520"/>
      <c r="M9" s="19"/>
      <c r="N9" s="19"/>
      <c r="O9" s="15"/>
    </row>
    <row r="10" spans="1:16" s="6" customFormat="1" x14ac:dyDescent="0.25">
      <c r="A10" s="33"/>
      <c r="B10" s="518" t="str">
        <f>IF(Intro!$G$22="English",O10,P10)</f>
        <v>Use one numbered "Imp-Exp" tab for each exporter your firm imported from. To acquire additional "Imp-Exp" tabs, contact a case analyst identified on the "Intro" tab.</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For the questions in this tab, note the following:</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Report only sales from your firm’s imports. Sales of goods purchased from Canadian producers must be excluded.</v>
      </c>
      <c r="C13" s="569"/>
      <c r="D13" s="569"/>
      <c r="E13" s="569"/>
      <c r="F13" s="569"/>
      <c r="G13" s="569"/>
      <c r="H13" s="569"/>
      <c r="I13" s="569"/>
      <c r="J13" s="569"/>
      <c r="K13" s="569"/>
      <c r="L13" s="570"/>
      <c r="M13" s="19"/>
      <c r="N13" s="19"/>
      <c r="O13" s="15"/>
      <c r="P13" s="15"/>
    </row>
    <row r="14" spans="1:16" s="6" customFormat="1" x14ac:dyDescent="0.25">
      <c r="A14" s="33"/>
      <c r="B14" s="518" t="str">
        <f>Pro!B14</f>
        <v>• Report all sales to Canadian and foreign associated firms.</v>
      </c>
      <c r="C14" s="519"/>
      <c r="D14" s="519"/>
      <c r="E14" s="519"/>
      <c r="F14" s="519"/>
      <c r="G14" s="519"/>
      <c r="H14" s="519"/>
      <c r="I14" s="519"/>
      <c r="J14" s="519"/>
      <c r="K14" s="519"/>
      <c r="L14" s="520"/>
      <c r="M14" s="19"/>
      <c r="N14" s="19"/>
      <c r="O14" s="15"/>
      <c r="P14" s="15"/>
    </row>
    <row r="15" spans="1:16" s="6" customFormat="1" x14ac:dyDescent="0.25">
      <c r="A15" s="33"/>
      <c r="B15" s="518" t="str">
        <f>Pro!B15</f>
        <v>• Report all sales as of the date of shipment to the customer or the customer’s warehouse.</v>
      </c>
      <c r="C15" s="519"/>
      <c r="D15" s="519"/>
      <c r="E15" s="519"/>
      <c r="F15" s="519"/>
      <c r="G15" s="519"/>
      <c r="H15" s="519"/>
      <c r="I15" s="519"/>
      <c r="J15" s="519"/>
      <c r="K15" s="519"/>
      <c r="L15" s="520"/>
      <c r="M15" s="19"/>
      <c r="N15" s="19"/>
      <c r="O15" s="15"/>
      <c r="P15" s="15"/>
    </row>
    <row r="16" spans="1:16" s="6" customFormat="1" x14ac:dyDescent="0.25">
      <c r="A16" s="33"/>
      <c r="B16" s="518" t="str">
        <f>Pro!B16</f>
        <v>• Report all values in Canadian dollars.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If your firm is an end user or a retailer, your firm does not need to report sales of imports or inventories of imports.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IMPORTS AND SALES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x14ac:dyDescent="0.25">
      <c r="B22" s="16"/>
      <c r="C22" s="35"/>
      <c r="D22" s="35"/>
      <c r="E22" s="36"/>
      <c r="F22" s="36"/>
      <c r="G22" s="36"/>
      <c r="H22" s="36"/>
      <c r="I22" s="36"/>
      <c r="J22" s="36"/>
      <c r="K22" s="36"/>
      <c r="L22" s="17"/>
      <c r="M22" s="10"/>
    </row>
    <row r="23" spans="1:16" ht="15.75" customHeight="1" x14ac:dyDescent="0.25">
      <c r="B23" s="360" t="str">
        <f>IF(Intro!$G$22="English",O23,P23)</f>
        <v xml:space="preserve">Provide your firm's imports and sales of imports of the goods from: </v>
      </c>
      <c r="C23" s="361"/>
      <c r="D23" s="361"/>
      <c r="E23" s="361"/>
      <c r="F23" s="361"/>
      <c r="G23" s="629" t="str">
        <f>IF(Intro!$G$22="English",Variables!B44,Variables!C44)</f>
        <v>United States of America</v>
      </c>
      <c r="H23" s="630"/>
      <c r="I23" s="631"/>
      <c r="J23" s="36"/>
      <c r="K23" s="36"/>
      <c r="L23" s="186"/>
      <c r="M23" s="10"/>
      <c r="O23" s="10" t="s">
        <v>286</v>
      </c>
      <c r="P23" s="10" t="s">
        <v>287</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Imports in Canada</v>
      </c>
      <c r="C27" s="624"/>
      <c r="D27" s="624"/>
      <c r="E27" s="624"/>
      <c r="F27" s="624"/>
      <c r="G27" s="624"/>
      <c r="H27" s="624"/>
      <c r="I27" s="628"/>
      <c r="J27" s="36"/>
      <c r="K27" s="36"/>
      <c r="L27" s="72"/>
      <c r="O27" s="26" t="s">
        <v>236</v>
      </c>
      <c r="P27" s="171" t="s">
        <v>237</v>
      </c>
    </row>
    <row r="28" spans="1:16" s="171" customFormat="1" ht="14.25" customHeight="1" thickBot="1" x14ac:dyDescent="0.3">
      <c r="A28" s="32"/>
      <c r="B28" s="623" t="str">
        <f>IF(Intro!$G$22="English",O28,P28)</f>
        <v>Refrigerated units</v>
      </c>
      <c r="C28" s="624"/>
      <c r="D28" s="624"/>
      <c r="E28" s="624"/>
      <c r="F28" s="624"/>
      <c r="G28" s="624"/>
      <c r="H28" s="624"/>
      <c r="I28" s="628"/>
      <c r="J28" s="36"/>
      <c r="K28" s="36"/>
      <c r="L28" s="72"/>
      <c r="O28" s="26" t="s">
        <v>468</v>
      </c>
      <c r="P28" s="171" t="s">
        <v>469</v>
      </c>
    </row>
    <row r="29" spans="1:16" s="171" customFormat="1" ht="14.25" customHeight="1" thickBot="1" x14ac:dyDescent="0.3">
      <c r="A29" s="32"/>
      <c r="B29" s="625" t="str">
        <f>IF(Intro!$G$22="English",O29,P29)</f>
        <v>Kits</v>
      </c>
      <c r="C29" s="626"/>
      <c r="D29" s="626"/>
      <c r="E29" s="626"/>
      <c r="F29" s="626"/>
      <c r="G29" s="626"/>
      <c r="H29" s="626"/>
      <c r="I29" s="627"/>
      <c r="J29" s="36"/>
      <c r="K29" s="36"/>
      <c r="L29" s="72"/>
      <c r="O29" s="26" t="s">
        <v>489</v>
      </c>
      <c r="P29" s="171" t="s">
        <v>489</v>
      </c>
    </row>
    <row r="30" spans="1:16" x14ac:dyDescent="0.25">
      <c r="B30" s="595" t="str">
        <f>IF(Intro!$G$22="English",O30,P30)</f>
        <v>Imports</v>
      </c>
      <c r="C30" s="596"/>
      <c r="D30" s="588" t="str">
        <f>IF(Intro!$G$22="English",Variables!$B$23,Variables!$C$23)</f>
        <v>units</v>
      </c>
      <c r="E30" s="588"/>
      <c r="F30" s="588"/>
      <c r="G30" s="204"/>
      <c r="H30" s="204"/>
      <c r="I30" s="204"/>
      <c r="J30" s="36"/>
      <c r="K30" s="36"/>
      <c r="L30" s="72"/>
      <c r="M30" s="10"/>
      <c r="O30" s="10" t="s">
        <v>89</v>
      </c>
      <c r="P30" s="10" t="s">
        <v>169</v>
      </c>
    </row>
    <row r="31" spans="1:16" x14ac:dyDescent="0.25">
      <c r="B31" s="597"/>
      <c r="C31" s="598"/>
      <c r="D31" s="584" t="str">
        <f>IF(Intro!$G$22="English",O31,P31)</f>
        <v>net delivered purchase value (CAD)</v>
      </c>
      <c r="E31" s="584"/>
      <c r="F31" s="584"/>
      <c r="G31" s="137"/>
      <c r="H31" s="137"/>
      <c r="I31" s="137"/>
      <c r="J31" s="36"/>
      <c r="K31" s="36"/>
      <c r="L31" s="72"/>
      <c r="M31" s="10"/>
      <c r="O31" s="10" t="s">
        <v>344</v>
      </c>
      <c r="P31" s="10" t="s">
        <v>343</v>
      </c>
    </row>
    <row r="32" spans="1:16" x14ac:dyDescent="0.25">
      <c r="B32" s="599"/>
      <c r="C32" s="600"/>
      <c r="D32" s="585" t="str">
        <f>"$ / "&amp;IF(Intro!$G$22="English",Variables!$B$24,Variables!$C$24)</f>
        <v>$ / unit</v>
      </c>
      <c r="E32" s="585"/>
      <c r="F32" s="585"/>
      <c r="G32" s="203" t="str">
        <f>IF(G30=0,"-",G31/G30)</f>
        <v>-</v>
      </c>
      <c r="H32" s="203" t="str">
        <f>IF(H30=0,"-",H31/H30)</f>
        <v>-</v>
      </c>
      <c r="I32" s="203" t="str">
        <f t="shared" ref="I32" si="0">IF(I30=0,"-",I31/I30)</f>
        <v>-</v>
      </c>
      <c r="J32" s="36"/>
      <c r="K32" s="36"/>
      <c r="L32" s="72"/>
      <c r="M32" s="10"/>
    </row>
    <row r="33" spans="1:16" ht="15" customHeight="1" thickBot="1" x14ac:dyDescent="0.3">
      <c r="B33" s="625" t="str">
        <f>IF(Intro!$G$22="English",O33,P33)</f>
        <v>Fully assembled truck bodies</v>
      </c>
      <c r="C33" s="626"/>
      <c r="D33" s="626"/>
      <c r="E33" s="626"/>
      <c r="F33" s="626"/>
      <c r="G33" s="626"/>
      <c r="H33" s="626"/>
      <c r="I33" s="627"/>
      <c r="J33" s="36"/>
      <c r="K33" s="36"/>
      <c r="L33" s="72"/>
      <c r="M33" s="10"/>
      <c r="O33" s="10" t="s">
        <v>490</v>
      </c>
      <c r="P33" s="10" t="s">
        <v>493</v>
      </c>
    </row>
    <row r="34" spans="1:16" x14ac:dyDescent="0.25">
      <c r="B34" s="595" t="str">
        <f>IF(Intro!$G$22="English",O34,P34)</f>
        <v>Imports</v>
      </c>
      <c r="C34" s="596"/>
      <c r="D34" s="588" t="str">
        <f>IF(Intro!$G$22="English",Variables!$B$23,Variables!$C$23)</f>
        <v>units</v>
      </c>
      <c r="E34" s="588"/>
      <c r="F34" s="588"/>
      <c r="G34" s="204"/>
      <c r="H34" s="204"/>
      <c r="I34" s="204"/>
      <c r="J34" s="36"/>
      <c r="K34" s="36"/>
      <c r="L34" s="72"/>
      <c r="M34" s="10"/>
      <c r="O34" s="10" t="s">
        <v>89</v>
      </c>
      <c r="P34" s="10" t="s">
        <v>169</v>
      </c>
    </row>
    <row r="35" spans="1:16" x14ac:dyDescent="0.25">
      <c r="B35" s="597"/>
      <c r="C35" s="598"/>
      <c r="D35" s="584" t="str">
        <f>IF(Intro!$G$22="English",O35,P35)</f>
        <v>net delivered purchase value (CAD)</v>
      </c>
      <c r="E35" s="584"/>
      <c r="F35" s="584"/>
      <c r="G35" s="137"/>
      <c r="H35" s="137"/>
      <c r="I35" s="137"/>
      <c r="J35" s="36"/>
      <c r="K35" s="36"/>
      <c r="L35" s="72"/>
      <c r="M35" s="10"/>
      <c r="O35" s="10" t="s">
        <v>344</v>
      </c>
      <c r="P35" s="10" t="s">
        <v>343</v>
      </c>
    </row>
    <row r="36" spans="1:16" x14ac:dyDescent="0.25">
      <c r="B36" s="599"/>
      <c r="C36" s="600"/>
      <c r="D36" s="585" t="str">
        <f>"$ / "&amp;IF(Intro!$G$22="English",Variables!$B$24,Variables!$C$24)</f>
        <v>$ / unit</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623" t="str">
        <f>IF(Intro!$G$22="English",O37,P37)</f>
        <v>Dry freight units</v>
      </c>
      <c r="C37" s="624"/>
      <c r="D37" s="624"/>
      <c r="E37" s="624"/>
      <c r="F37" s="624"/>
      <c r="G37" s="624"/>
      <c r="H37" s="624"/>
      <c r="I37" s="628"/>
      <c r="J37" s="36"/>
      <c r="K37" s="36"/>
      <c r="L37" s="72"/>
      <c r="O37" s="26" t="s">
        <v>470</v>
      </c>
      <c r="P37" s="171" t="s">
        <v>522</v>
      </c>
    </row>
    <row r="38" spans="1:16" s="171" customFormat="1" ht="14.25" customHeight="1" thickBot="1" x14ac:dyDescent="0.3">
      <c r="A38" s="32"/>
      <c r="B38" s="625" t="str">
        <f>IF(Intro!$G$22="English",O38,P38)</f>
        <v>Kits</v>
      </c>
      <c r="C38" s="626"/>
      <c r="D38" s="626"/>
      <c r="E38" s="626"/>
      <c r="F38" s="626"/>
      <c r="G38" s="626"/>
      <c r="H38" s="626"/>
      <c r="I38" s="627"/>
      <c r="J38" s="36"/>
      <c r="K38" s="36"/>
      <c r="L38" s="72"/>
      <c r="O38" s="26" t="s">
        <v>489</v>
      </c>
      <c r="P38" s="171" t="s">
        <v>489</v>
      </c>
    </row>
    <row r="39" spans="1:16" x14ac:dyDescent="0.25">
      <c r="B39" s="595" t="str">
        <f>IF(Intro!$G$22="English",O39,P39)</f>
        <v>Imports</v>
      </c>
      <c r="C39" s="596"/>
      <c r="D39" s="588" t="str">
        <f>IF(Intro!$G$22="English",Variables!$B$23,Variables!$C$23)</f>
        <v>units</v>
      </c>
      <c r="E39" s="588"/>
      <c r="F39" s="588"/>
      <c r="G39" s="204"/>
      <c r="H39" s="204"/>
      <c r="I39" s="204"/>
      <c r="J39" s="36"/>
      <c r="K39" s="36"/>
      <c r="L39" s="72"/>
      <c r="M39" s="10"/>
      <c r="O39" s="10" t="s">
        <v>89</v>
      </c>
      <c r="P39" s="10" t="s">
        <v>169</v>
      </c>
    </row>
    <row r="40" spans="1:16" x14ac:dyDescent="0.25">
      <c r="B40" s="597"/>
      <c r="C40" s="598"/>
      <c r="D40" s="584" t="str">
        <f>IF(Intro!$G$22="English",O40,P40)</f>
        <v>net delivered purchase value (CAD)</v>
      </c>
      <c r="E40" s="584"/>
      <c r="F40" s="584"/>
      <c r="G40" s="137"/>
      <c r="H40" s="137"/>
      <c r="I40" s="137"/>
      <c r="J40" s="36"/>
      <c r="K40" s="36"/>
      <c r="L40" s="72"/>
      <c r="M40" s="10"/>
      <c r="O40" s="10" t="s">
        <v>344</v>
      </c>
      <c r="P40" s="10" t="s">
        <v>343</v>
      </c>
    </row>
    <row r="41" spans="1:16" x14ac:dyDescent="0.25">
      <c r="B41" s="599"/>
      <c r="C41" s="600"/>
      <c r="D41" s="585" t="str">
        <f>"$ / "&amp;IF(Intro!$G$22="English",Variables!$B$24,Variables!$C$24)</f>
        <v>$ / unit</v>
      </c>
      <c r="E41" s="585"/>
      <c r="F41" s="585"/>
      <c r="G41" s="203" t="str">
        <f>IF(G39=0,"-",G40/G39)</f>
        <v>-</v>
      </c>
      <c r="H41" s="203" t="str">
        <f>IF(H39=0,"-",H40/H39)</f>
        <v>-</v>
      </c>
      <c r="I41" s="203" t="str">
        <f t="shared" ref="I41" si="2">IF(I39=0,"-",I40/I39)</f>
        <v>-</v>
      </c>
      <c r="J41" s="36"/>
      <c r="K41" s="36"/>
      <c r="L41" s="72"/>
      <c r="M41" s="10"/>
    </row>
    <row r="42" spans="1:16" ht="15" customHeight="1" thickBot="1" x14ac:dyDescent="0.3">
      <c r="B42" s="625" t="str">
        <f>IF(Intro!$G$22="English",O42,P42)</f>
        <v>Fully assembled truck bodies</v>
      </c>
      <c r="C42" s="626"/>
      <c r="D42" s="626"/>
      <c r="E42" s="626"/>
      <c r="F42" s="626"/>
      <c r="G42" s="626"/>
      <c r="H42" s="626"/>
      <c r="I42" s="627"/>
      <c r="J42" s="36"/>
      <c r="K42" s="36"/>
      <c r="L42" s="72"/>
      <c r="M42" s="10"/>
      <c r="O42" s="10" t="s">
        <v>490</v>
      </c>
      <c r="P42" s="10" t="s">
        <v>493</v>
      </c>
    </row>
    <row r="43" spans="1:16" x14ac:dyDescent="0.25">
      <c r="B43" s="595" t="str">
        <f>IF(Intro!$G$22="English",O43,P43)</f>
        <v>Imports</v>
      </c>
      <c r="C43" s="596"/>
      <c r="D43" s="588" t="str">
        <f>IF(Intro!$G$22="English",Variables!$B$23,Variables!$C$23)</f>
        <v>units</v>
      </c>
      <c r="E43" s="588"/>
      <c r="F43" s="588"/>
      <c r="G43" s="204"/>
      <c r="H43" s="204"/>
      <c r="I43" s="204"/>
      <c r="J43" s="36"/>
      <c r="K43" s="36"/>
      <c r="L43" s="72"/>
      <c r="M43" s="10"/>
      <c r="O43" s="10" t="s">
        <v>89</v>
      </c>
      <c r="P43" s="10" t="s">
        <v>169</v>
      </c>
    </row>
    <row r="44" spans="1:16" x14ac:dyDescent="0.25">
      <c r="B44" s="597"/>
      <c r="C44" s="598"/>
      <c r="D44" s="584" t="str">
        <f>IF(Intro!$G$22="English",O44,P44)</f>
        <v>net delivered purchase value (CAD)</v>
      </c>
      <c r="E44" s="584"/>
      <c r="F44" s="584"/>
      <c r="G44" s="137"/>
      <c r="H44" s="137"/>
      <c r="I44" s="137"/>
      <c r="J44" s="36"/>
      <c r="K44" s="36"/>
      <c r="L44" s="72"/>
      <c r="M44" s="10"/>
      <c r="O44" s="10" t="s">
        <v>344</v>
      </c>
      <c r="P44" s="10" t="s">
        <v>343</v>
      </c>
    </row>
    <row r="45" spans="1:16" x14ac:dyDescent="0.25">
      <c r="B45" s="599"/>
      <c r="C45" s="600"/>
      <c r="D45" s="585" t="str">
        <f>"$ / "&amp;IF(Intro!$G$22="English",Variables!$B$24,Variables!$C$24)</f>
        <v>$ / unit</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623" t="str">
        <f>IF(Intro!$G$22="English",O46,P46)</f>
        <v>All other</v>
      </c>
      <c r="C46" s="624"/>
      <c r="D46" s="624"/>
      <c r="E46" s="624"/>
      <c r="F46" s="624"/>
      <c r="G46" s="624"/>
      <c r="H46" s="624"/>
      <c r="I46" s="628"/>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60"/>
      <c r="J47" s="36"/>
      <c r="K47" s="36"/>
      <c r="L47" s="72"/>
      <c r="O47" s="26" t="s">
        <v>489</v>
      </c>
      <c r="P47" s="171" t="s">
        <v>489</v>
      </c>
    </row>
    <row r="48" spans="1:16" x14ac:dyDescent="0.25">
      <c r="B48" s="595" t="str">
        <f>IF(Intro!$G$22="English",O48,P48)</f>
        <v>Imports</v>
      </c>
      <c r="C48" s="596"/>
      <c r="D48" s="588" t="str">
        <f>IF(Intro!$G$22="English",Variables!$B$23,Variables!$C$23)</f>
        <v>units</v>
      </c>
      <c r="E48" s="588"/>
      <c r="F48" s="588"/>
      <c r="G48" s="204"/>
      <c r="H48" s="204"/>
      <c r="I48" s="204"/>
      <c r="J48" s="36"/>
      <c r="K48" s="36"/>
      <c r="L48" s="72"/>
      <c r="M48" s="10"/>
      <c r="O48" s="10" t="s">
        <v>89</v>
      </c>
      <c r="P48" s="10" t="s">
        <v>169</v>
      </c>
    </row>
    <row r="49" spans="1:16" x14ac:dyDescent="0.25">
      <c r="B49" s="597"/>
      <c r="C49" s="598"/>
      <c r="D49" s="584" t="str">
        <f>IF(Intro!$G$22="English",O49,P49)</f>
        <v>net delivered purchase value (CAD)</v>
      </c>
      <c r="E49" s="584"/>
      <c r="F49" s="584"/>
      <c r="G49" s="137"/>
      <c r="H49" s="137"/>
      <c r="I49" s="137"/>
      <c r="J49" s="36"/>
      <c r="K49" s="36"/>
      <c r="L49" s="72"/>
      <c r="M49" s="10"/>
      <c r="O49" s="10" t="s">
        <v>344</v>
      </c>
      <c r="P49" s="10" t="s">
        <v>343</v>
      </c>
    </row>
    <row r="50" spans="1:16" x14ac:dyDescent="0.25">
      <c r="B50" s="599"/>
      <c r="C50" s="600"/>
      <c r="D50" s="585" t="str">
        <f>"$ / "&amp;IF(Intro!$G$22="English",Variables!$B$24,Variables!$C$24)</f>
        <v>$ / unit</v>
      </c>
      <c r="E50" s="585"/>
      <c r="F50" s="585"/>
      <c r="G50" s="203" t="str">
        <f>IF(G48=0,"-",G49/G48)</f>
        <v>-</v>
      </c>
      <c r="H50" s="203" t="str">
        <f>IF(H48=0,"-",H49/H48)</f>
        <v>-</v>
      </c>
      <c r="I50" s="203" t="str">
        <f t="shared" ref="I50" si="4">IF(I48=0,"-",I49/I48)</f>
        <v>-</v>
      </c>
      <c r="J50" s="36"/>
      <c r="K50" s="36"/>
      <c r="L50" s="72"/>
      <c r="M50" s="10"/>
    </row>
    <row r="51" spans="1:16" ht="15" customHeight="1" thickBot="1" x14ac:dyDescent="0.3">
      <c r="B51" s="625" t="str">
        <f>IF(Intro!$G$22="English",O51,P51)</f>
        <v>Fully assembled truck bodies</v>
      </c>
      <c r="C51" s="626"/>
      <c r="D51" s="626"/>
      <c r="E51" s="626"/>
      <c r="F51" s="626"/>
      <c r="G51" s="626"/>
      <c r="H51" s="626"/>
      <c r="I51" s="627"/>
      <c r="J51" s="36"/>
      <c r="K51" s="36"/>
      <c r="L51" s="72"/>
      <c r="M51" s="10"/>
      <c r="O51" s="10" t="s">
        <v>490</v>
      </c>
      <c r="P51" s="10" t="s">
        <v>493</v>
      </c>
    </row>
    <row r="52" spans="1:16" x14ac:dyDescent="0.25">
      <c r="B52" s="595" t="str">
        <f>IF(Intro!$G$22="English",O52,P52)</f>
        <v>Imports</v>
      </c>
      <c r="C52" s="596"/>
      <c r="D52" s="588" t="str">
        <f>IF(Intro!$G$22="English",Variables!$B$23,Variables!$C$23)</f>
        <v>units</v>
      </c>
      <c r="E52" s="588"/>
      <c r="F52" s="588"/>
      <c r="G52" s="204"/>
      <c r="H52" s="204"/>
      <c r="I52" s="204"/>
      <c r="J52" s="36"/>
      <c r="K52" s="36"/>
      <c r="L52" s="72"/>
      <c r="M52" s="10"/>
      <c r="O52" s="10" t="s">
        <v>89</v>
      </c>
      <c r="P52" s="10" t="s">
        <v>169</v>
      </c>
    </row>
    <row r="53" spans="1:16" x14ac:dyDescent="0.25">
      <c r="B53" s="597"/>
      <c r="C53" s="598"/>
      <c r="D53" s="584" t="str">
        <f>IF(Intro!$G$22="English",O53,P53)</f>
        <v>net delivered purchase value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Sales in Canada</v>
      </c>
      <c r="C55" s="624"/>
      <c r="D55" s="624"/>
      <c r="E55" s="624"/>
      <c r="F55" s="624"/>
      <c r="G55" s="624"/>
      <c r="H55" s="624"/>
      <c r="I55" s="628"/>
      <c r="J55" s="36"/>
      <c r="K55" s="36"/>
      <c r="L55" s="72"/>
      <c r="O55" s="26" t="s">
        <v>238</v>
      </c>
      <c r="P55" s="171" t="s">
        <v>239</v>
      </c>
    </row>
    <row r="56" spans="1:16" s="171" customFormat="1" ht="14.25" customHeight="1" thickBot="1" x14ac:dyDescent="0.3">
      <c r="A56" s="32"/>
      <c r="B56" s="623" t="str">
        <f>IF(Intro!$G$22="English",O56,P56)</f>
        <v>Refrigerated units</v>
      </c>
      <c r="C56" s="624"/>
      <c r="D56" s="624"/>
      <c r="E56" s="624"/>
      <c r="F56" s="624"/>
      <c r="G56" s="624"/>
      <c r="H56" s="624"/>
      <c r="I56" s="628"/>
      <c r="J56" s="36"/>
      <c r="K56" s="36"/>
      <c r="L56" s="72"/>
      <c r="O56" s="26" t="s">
        <v>468</v>
      </c>
      <c r="P56" s="171" t="s">
        <v>469</v>
      </c>
    </row>
    <row r="57" spans="1:16" s="171" customFormat="1" ht="14.25" customHeight="1" thickBot="1" x14ac:dyDescent="0.3">
      <c r="A57" s="32"/>
      <c r="B57" s="625" t="str">
        <f>IF(Intro!$G$22="English",O57,P57)</f>
        <v>Kits</v>
      </c>
      <c r="C57" s="626"/>
      <c r="D57" s="626"/>
      <c r="E57" s="626"/>
      <c r="F57" s="626"/>
      <c r="G57" s="626"/>
      <c r="H57" s="626"/>
      <c r="I57" s="627"/>
      <c r="J57" s="36"/>
      <c r="K57" s="36"/>
      <c r="L57" s="72"/>
      <c r="O57" s="26" t="s">
        <v>489</v>
      </c>
      <c r="P57" s="171" t="s">
        <v>489</v>
      </c>
    </row>
    <row r="58" spans="1:16" x14ac:dyDescent="0.25">
      <c r="B58" s="403" t="str">
        <f>IF(Intro!$G$22="English",O58,P58)</f>
        <v>Sales to distributors/dealers in Canada</v>
      </c>
      <c r="C58" s="404"/>
      <c r="D58" s="588" t="str">
        <f>D30</f>
        <v>units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net delivered selling value (CAD)</v>
      </c>
      <c r="E59" s="584"/>
      <c r="F59" s="584"/>
      <c r="G59" s="137"/>
      <c r="H59" s="137"/>
      <c r="I59" s="137"/>
      <c r="J59" s="36"/>
      <c r="K59" s="36"/>
      <c r="L59" s="72"/>
      <c r="M59" s="10"/>
      <c r="O59" s="10" t="s">
        <v>346</v>
      </c>
      <c r="P59" s="10" t="s">
        <v>345</v>
      </c>
    </row>
    <row r="60" spans="1:16" ht="15" thickBot="1" x14ac:dyDescent="0.3">
      <c r="B60" s="586"/>
      <c r="C60" s="587"/>
      <c r="D60" s="589" t="str">
        <f>D32</f>
        <v>$ / unit</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Sales to end users/large fleet operators in Canada</v>
      </c>
      <c r="C61" s="582"/>
      <c r="D61" s="583" t="str">
        <f t="shared" ref="D61:D63" si="7">D58</f>
        <v>units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net delivered selling value (CAD)</v>
      </c>
      <c r="E62" s="584"/>
      <c r="F62" s="584"/>
      <c r="G62" s="137"/>
      <c r="H62" s="137"/>
      <c r="I62" s="137"/>
      <c r="J62" s="36"/>
      <c r="K62" s="36"/>
      <c r="L62" s="72"/>
      <c r="M62" s="10"/>
    </row>
    <row r="63" spans="1:16" ht="15" thickBot="1" x14ac:dyDescent="0.3">
      <c r="B63" s="586"/>
      <c r="C63" s="587"/>
      <c r="D63" s="589" t="str">
        <f t="shared" si="7"/>
        <v>$ / unit</v>
      </c>
      <c r="E63" s="589"/>
      <c r="F63" s="589"/>
      <c r="G63" s="158" t="str">
        <f>IF(G61=0,"-",G62/G61)</f>
        <v>-</v>
      </c>
      <c r="H63" s="158" t="str">
        <f>IF(H61=0,"-",H62/H61)</f>
        <v>-</v>
      </c>
      <c r="I63" s="158" t="str">
        <f t="shared" ref="I63" si="8">IF(I61=0,"-",I62/I61)</f>
        <v>-</v>
      </c>
      <c r="J63" s="36"/>
      <c r="K63" s="36"/>
      <c r="L63" s="72"/>
      <c r="M63" s="10"/>
    </row>
    <row r="64" spans="1:16" ht="14.25" customHeight="1" thickBot="1" x14ac:dyDescent="0.3">
      <c r="B64" s="625" t="str">
        <f>IF(Intro!$G$22="English",O64,P64)</f>
        <v>Fully assembled truck bodies</v>
      </c>
      <c r="C64" s="626"/>
      <c r="D64" s="626"/>
      <c r="E64" s="626"/>
      <c r="F64" s="626"/>
      <c r="G64" s="626"/>
      <c r="H64" s="626"/>
      <c r="I64" s="627"/>
      <c r="J64" s="36"/>
      <c r="K64" s="36"/>
      <c r="L64" s="72"/>
      <c r="M64" s="10"/>
      <c r="O64" s="10" t="s">
        <v>490</v>
      </c>
      <c r="P64" s="10" t="s">
        <v>493</v>
      </c>
    </row>
    <row r="65" spans="1:16" x14ac:dyDescent="0.25">
      <c r="B65" s="373" t="str">
        <f>IF(Intro!$G$22="English",O65,P65)</f>
        <v>Sales to distributors/dealers in Canada</v>
      </c>
      <c r="C65" s="374"/>
      <c r="D65" s="584" t="str">
        <f>D58</f>
        <v>units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net delivered selling value (CAD)</v>
      </c>
      <c r="E66" s="584"/>
      <c r="F66" s="584"/>
      <c r="G66" s="137"/>
      <c r="H66" s="137"/>
      <c r="I66" s="137"/>
      <c r="J66" s="36"/>
      <c r="K66" s="36"/>
      <c r="L66" s="72"/>
      <c r="M66" s="10"/>
      <c r="O66" s="10" t="s">
        <v>346</v>
      </c>
      <c r="P66" s="10" t="s">
        <v>345</v>
      </c>
    </row>
    <row r="67" spans="1:16" ht="15" thickBot="1" x14ac:dyDescent="0.3">
      <c r="B67" s="586"/>
      <c r="C67" s="587"/>
      <c r="D67" s="589" t="str">
        <f>D39</f>
        <v>units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Sales to end users/large fleet operators in Canada</v>
      </c>
      <c r="C68" s="582"/>
      <c r="D68" s="583" t="str">
        <f t="shared" ref="D68:D70" si="10">D65</f>
        <v>units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net delivered selling value (CAD)</v>
      </c>
      <c r="E69" s="584"/>
      <c r="F69" s="584"/>
      <c r="G69" s="137"/>
      <c r="H69" s="137"/>
      <c r="I69" s="137"/>
      <c r="J69" s="36"/>
      <c r="K69" s="36"/>
      <c r="L69" s="72"/>
      <c r="M69" s="10"/>
    </row>
    <row r="70" spans="1:16" x14ac:dyDescent="0.25">
      <c r="B70" s="399"/>
      <c r="C70" s="400"/>
      <c r="D70" s="585" t="str">
        <f t="shared" si="10"/>
        <v>units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Dry freight units</v>
      </c>
      <c r="C71" s="624"/>
      <c r="D71" s="624"/>
      <c r="E71" s="624"/>
      <c r="F71" s="624"/>
      <c r="G71" s="624"/>
      <c r="H71" s="624"/>
      <c r="I71" s="628"/>
      <c r="J71" s="36"/>
      <c r="K71" s="36"/>
      <c r="L71" s="72"/>
      <c r="O71" s="26" t="s">
        <v>470</v>
      </c>
      <c r="P71" s="171" t="s">
        <v>522</v>
      </c>
    </row>
    <row r="72" spans="1:16" s="171" customFormat="1" ht="14.25" customHeight="1" thickBot="1" x14ac:dyDescent="0.3">
      <c r="A72" s="32"/>
      <c r="B72" s="625" t="str">
        <f>IF(Intro!$G$22="English",O72,P72)</f>
        <v>Kits</v>
      </c>
      <c r="C72" s="626"/>
      <c r="D72" s="626"/>
      <c r="E72" s="626"/>
      <c r="F72" s="626"/>
      <c r="G72" s="626"/>
      <c r="H72" s="626"/>
      <c r="I72" s="627"/>
      <c r="J72" s="36"/>
      <c r="K72" s="36"/>
      <c r="L72" s="72"/>
      <c r="O72" s="26" t="s">
        <v>489</v>
      </c>
      <c r="P72" s="171" t="s">
        <v>489</v>
      </c>
    </row>
    <row r="73" spans="1:16" x14ac:dyDescent="0.25">
      <c r="B73" s="403" t="str">
        <f>IF(Intro!$G$22="English",O73,P73)</f>
        <v>Sales to distributors/dealers in Canada</v>
      </c>
      <c r="C73" s="404"/>
      <c r="D73" s="588" t="str">
        <f>D30</f>
        <v>units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net delivered selling value (CAD)</v>
      </c>
      <c r="E74" s="584"/>
      <c r="F74" s="584"/>
      <c r="G74" s="137"/>
      <c r="H74" s="137"/>
      <c r="I74" s="137"/>
      <c r="J74" s="36"/>
      <c r="K74" s="36"/>
      <c r="L74" s="72"/>
      <c r="M74" s="10"/>
      <c r="O74" s="10" t="s">
        <v>346</v>
      </c>
      <c r="P74" s="10" t="s">
        <v>345</v>
      </c>
    </row>
    <row r="75" spans="1:16" ht="15" thickBot="1" x14ac:dyDescent="0.3">
      <c r="B75" s="586"/>
      <c r="C75" s="587"/>
      <c r="D75" s="589" t="str">
        <f>D60</f>
        <v>$ / unit</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Sales to end users/large fleet operators in Canada</v>
      </c>
      <c r="C76" s="582"/>
      <c r="D76" s="583" t="str">
        <f t="shared" ref="D76:D78" si="13">D73</f>
        <v>units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net delivered selling value (CAD)</v>
      </c>
      <c r="E77" s="584"/>
      <c r="F77" s="584"/>
      <c r="G77" s="137"/>
      <c r="H77" s="137"/>
      <c r="I77" s="137"/>
      <c r="J77" s="36"/>
      <c r="K77" s="36"/>
      <c r="L77" s="72"/>
      <c r="M77" s="10"/>
    </row>
    <row r="78" spans="1:16" ht="15" thickBot="1" x14ac:dyDescent="0.3">
      <c r="B78" s="586"/>
      <c r="C78" s="587"/>
      <c r="D78" s="589" t="str">
        <f t="shared" si="13"/>
        <v>$ / unit</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625" t="str">
        <f>IF(Intro!$G$22="English",O79,P79)</f>
        <v>Fully assembled truck bodies</v>
      </c>
      <c r="C79" s="626"/>
      <c r="D79" s="626"/>
      <c r="E79" s="626"/>
      <c r="F79" s="626"/>
      <c r="G79" s="626"/>
      <c r="H79" s="626"/>
      <c r="I79" s="627"/>
      <c r="J79" s="36"/>
      <c r="K79" s="36"/>
      <c r="L79" s="72"/>
      <c r="M79" s="10"/>
      <c r="O79" s="10" t="s">
        <v>490</v>
      </c>
      <c r="P79" s="10" t="s">
        <v>493</v>
      </c>
    </row>
    <row r="80" spans="1:16" x14ac:dyDescent="0.25">
      <c r="B80" s="373" t="str">
        <f>IF(Intro!$G$22="English",O80,P80)</f>
        <v>Sales to distributors/dealers in Canada</v>
      </c>
      <c r="C80" s="374"/>
      <c r="D80" s="584" t="str">
        <f>D73</f>
        <v>units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net delivered selling value (CAD)</v>
      </c>
      <c r="E81" s="584"/>
      <c r="F81" s="584"/>
      <c r="G81" s="137"/>
      <c r="H81" s="137"/>
      <c r="I81" s="137"/>
      <c r="J81" s="36"/>
      <c r="K81" s="36"/>
      <c r="L81" s="72"/>
      <c r="M81" s="10"/>
      <c r="O81" s="10" t="s">
        <v>346</v>
      </c>
      <c r="P81" s="10" t="s">
        <v>345</v>
      </c>
    </row>
    <row r="82" spans="1:16" ht="15" thickBot="1" x14ac:dyDescent="0.3">
      <c r="B82" s="586"/>
      <c r="C82" s="587"/>
      <c r="D82" s="589" t="str">
        <f>D67</f>
        <v>units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Sales to end users/large fleet operators in Canada</v>
      </c>
      <c r="C83" s="582"/>
      <c r="D83" s="583" t="str">
        <f t="shared" ref="D83:D85" si="16">D80</f>
        <v>units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net delivered selling value (CAD)</v>
      </c>
      <c r="E84" s="584"/>
      <c r="F84" s="584"/>
      <c r="G84" s="137"/>
      <c r="H84" s="137"/>
      <c r="I84" s="137"/>
      <c r="J84" s="36"/>
      <c r="K84" s="36"/>
      <c r="L84" s="72"/>
      <c r="M84" s="10"/>
    </row>
    <row r="85" spans="1:16" x14ac:dyDescent="0.25">
      <c r="B85" s="399"/>
      <c r="C85" s="400"/>
      <c r="D85" s="585" t="str">
        <f t="shared" si="16"/>
        <v>units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All other</v>
      </c>
      <c r="C86" s="624"/>
      <c r="D86" s="624"/>
      <c r="E86" s="624"/>
      <c r="F86" s="624"/>
      <c r="G86" s="624"/>
      <c r="H86" s="624"/>
      <c r="I86" s="628"/>
      <c r="J86" s="36"/>
      <c r="K86" s="36"/>
      <c r="L86" s="72"/>
      <c r="O86" s="26" t="s">
        <v>471</v>
      </c>
      <c r="P86" s="171" t="s">
        <v>472</v>
      </c>
    </row>
    <row r="87" spans="1:16" s="171" customFormat="1" ht="15" thickBot="1" x14ac:dyDescent="0.3">
      <c r="A87" s="32"/>
      <c r="B87" s="625" t="str">
        <f>IF(Intro!$G$22="English",O87,P87)</f>
        <v>Kits</v>
      </c>
      <c r="C87" s="626"/>
      <c r="D87" s="626"/>
      <c r="E87" s="626"/>
      <c r="F87" s="626"/>
      <c r="G87" s="626"/>
      <c r="H87" s="626"/>
      <c r="I87" s="627"/>
      <c r="J87" s="36"/>
      <c r="K87" s="36"/>
      <c r="L87" s="72"/>
      <c r="O87" s="26" t="s">
        <v>489</v>
      </c>
      <c r="P87" s="171" t="s">
        <v>489</v>
      </c>
    </row>
    <row r="88" spans="1:16" x14ac:dyDescent="0.25">
      <c r="B88" s="403" t="str">
        <f>IF(Intro!$G$22="English",O88,P88)</f>
        <v>Sales to distributors/dealers in Canada</v>
      </c>
      <c r="C88" s="404"/>
      <c r="D88" s="588" t="str">
        <f>D58</f>
        <v>units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net delivered selling value (CAD)</v>
      </c>
      <c r="E89" s="584"/>
      <c r="F89" s="584"/>
      <c r="G89" s="137"/>
      <c r="H89" s="137"/>
      <c r="I89" s="137"/>
      <c r="J89" s="36"/>
      <c r="K89" s="36"/>
      <c r="L89" s="72"/>
      <c r="M89" s="10"/>
      <c r="O89" s="10" t="s">
        <v>346</v>
      </c>
      <c r="P89" s="10" t="s">
        <v>345</v>
      </c>
    </row>
    <row r="90" spans="1:16" ht="15" thickBot="1" x14ac:dyDescent="0.3">
      <c r="B90" s="586"/>
      <c r="C90" s="587"/>
      <c r="D90" s="589" t="str">
        <f>D60</f>
        <v>$ / unit</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Sales to end users/large fleet operators in Canada</v>
      </c>
      <c r="C91" s="582"/>
      <c r="D91" s="583" t="str">
        <f t="shared" ref="D91:D93" si="19">D88</f>
        <v>units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net delivered selling value (CAD)</v>
      </c>
      <c r="E92" s="584"/>
      <c r="F92" s="584"/>
      <c r="G92" s="137"/>
      <c r="H92" s="137"/>
      <c r="I92" s="137"/>
      <c r="J92" s="36"/>
      <c r="K92" s="36"/>
      <c r="L92" s="72"/>
      <c r="M92" s="10"/>
    </row>
    <row r="93" spans="1:16" x14ac:dyDescent="0.25">
      <c r="B93" s="399"/>
      <c r="C93" s="400"/>
      <c r="D93" s="585" t="str">
        <f t="shared" si="19"/>
        <v>$ / unit</v>
      </c>
      <c r="E93" s="585"/>
      <c r="F93" s="585"/>
      <c r="G93" s="203" t="str">
        <f>IF(G91=0,"-",G92/G91)</f>
        <v>-</v>
      </c>
      <c r="H93" s="203" t="str">
        <f>IF(H91=0,"-",H92/H91)</f>
        <v>-</v>
      </c>
      <c r="I93" s="203" t="str">
        <f t="shared" ref="I93" si="20">IF(I91=0,"-",I92/I91)</f>
        <v>-</v>
      </c>
      <c r="J93" s="36"/>
      <c r="K93" s="36"/>
      <c r="L93" s="72"/>
      <c r="M93" s="10"/>
    </row>
    <row r="94" spans="1:16" ht="15" customHeight="1" thickBot="1" x14ac:dyDescent="0.3">
      <c r="B94" s="625" t="str">
        <f>IF(Intro!$G$22="English",O94,P94)</f>
        <v>Fully assembled truck bodies</v>
      </c>
      <c r="C94" s="626"/>
      <c r="D94" s="626"/>
      <c r="E94" s="626"/>
      <c r="F94" s="626"/>
      <c r="G94" s="626"/>
      <c r="H94" s="626"/>
      <c r="I94" s="627"/>
      <c r="J94" s="36"/>
      <c r="K94" s="36"/>
      <c r="L94" s="72"/>
      <c r="M94" s="10"/>
      <c r="O94" s="10" t="s">
        <v>490</v>
      </c>
      <c r="P94" s="10" t="s">
        <v>493</v>
      </c>
    </row>
    <row r="95" spans="1:16" x14ac:dyDescent="0.25">
      <c r="B95" s="403" t="str">
        <f>IF(Intro!$G$22="English",O95,P95)</f>
        <v>Sales to distributors/dealers in Canada</v>
      </c>
      <c r="C95" s="404"/>
      <c r="D95" s="588" t="str">
        <f>D88</f>
        <v>units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net delivered selling value (CAD)</v>
      </c>
      <c r="E96" s="584"/>
      <c r="F96" s="584"/>
      <c r="G96" s="137"/>
      <c r="H96" s="137"/>
      <c r="I96" s="137"/>
      <c r="J96" s="36"/>
      <c r="K96" s="36"/>
      <c r="L96" s="72"/>
      <c r="M96" s="10"/>
      <c r="O96" s="10" t="s">
        <v>346</v>
      </c>
      <c r="P96" s="10" t="s">
        <v>345</v>
      </c>
    </row>
    <row r="97" spans="1:16" ht="15" thickBot="1" x14ac:dyDescent="0.3">
      <c r="B97" s="586"/>
      <c r="C97" s="587"/>
      <c r="D97" s="589" t="str">
        <f>D67</f>
        <v>units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Sales to end users/large fleet operators in Canada</v>
      </c>
      <c r="C98" s="374"/>
      <c r="D98" s="584" t="str">
        <f>D91</f>
        <v>units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net delivered selling value (CAD)</v>
      </c>
      <c r="E99" s="584"/>
      <c r="F99" s="584"/>
      <c r="G99" s="137"/>
      <c r="H99" s="137"/>
      <c r="I99" s="137"/>
      <c r="J99" s="36"/>
      <c r="K99" s="36"/>
      <c r="L99" s="72"/>
      <c r="M99" s="10"/>
      <c r="O99" s="10" t="s">
        <v>346</v>
      </c>
      <c r="P99" s="10" t="s">
        <v>345</v>
      </c>
    </row>
    <row r="100" spans="1:16" ht="15" thickBot="1" x14ac:dyDescent="0.3">
      <c r="B100" s="586"/>
      <c r="C100" s="587"/>
      <c r="D100" s="589" t="str">
        <f>D70</f>
        <v>units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Total sales in Canada</v>
      </c>
      <c r="C101" s="461"/>
      <c r="D101" s="607" t="str">
        <f>D61</f>
        <v>units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net delivered selling value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SALES IN CANADA OF IMPORTS TO THE TOP FIVE ACCOUNTS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 xml:space="preserve">Report the volume and value of sales of imports in Canada for each account listed below : </v>
      </c>
      <c r="C109" s="361"/>
      <c r="D109" s="361"/>
      <c r="E109" s="361"/>
      <c r="F109" s="361"/>
      <c r="G109" s="361"/>
      <c r="H109" s="361"/>
      <c r="I109" s="361"/>
      <c r="J109" s="361"/>
      <c r="K109" s="361"/>
      <c r="L109" s="362"/>
      <c r="M109" s="10"/>
      <c r="O109" s="18" t="s">
        <v>171</v>
      </c>
      <c r="P109" s="10" t="s">
        <v>172</v>
      </c>
    </row>
    <row r="110" spans="1:16" x14ac:dyDescent="0.25">
      <c r="B110" s="360" t="str">
        <f>Pro!B22</f>
        <v>Note - Only complete this question if your firm sold the goods between January 1, 2023, and December 31, 2025.</v>
      </c>
      <c r="C110" s="361"/>
      <c r="D110" s="361"/>
      <c r="E110" s="361"/>
      <c r="F110" s="361"/>
      <c r="G110" s="361"/>
      <c r="H110" s="361"/>
      <c r="I110" s="361"/>
      <c r="J110" s="361"/>
      <c r="K110" s="361"/>
      <c r="L110" s="362"/>
      <c r="M110" s="10"/>
      <c r="O110" s="18"/>
    </row>
    <row r="111" spans="1:16" x14ac:dyDescent="0.25">
      <c r="B111" s="182"/>
      <c r="C111" s="183"/>
      <c r="D111" s="35"/>
      <c r="E111" s="36"/>
      <c r="F111" s="36"/>
      <c r="G111" s="36"/>
      <c r="H111" s="36"/>
      <c r="I111" s="36"/>
      <c r="J111" s="36"/>
      <c r="K111" s="36"/>
      <c r="L111" s="17"/>
      <c r="M111" s="10"/>
      <c r="O111" s="18"/>
    </row>
    <row r="112" spans="1:16" x14ac:dyDescent="0.25">
      <c r="B112" s="590"/>
      <c r="C112" s="591"/>
      <c r="D112" s="592"/>
      <c r="E112" s="187" t="str">
        <f>IF(Intro!$G$22="English","Q","T")&amp;IF(MID(F112,2,1)&lt;&gt;"1",MID(F112,2,1)-1&amp;" - "&amp;MID(F112,6,4),"4 - "&amp;MID(F112,6,4)-1)</f>
        <v>Q1 - 2024</v>
      </c>
      <c r="F112" s="187" t="str">
        <f>IF(Intro!$G$22="English","Q","T")&amp;IF(MID(G112,2,1)&lt;&gt;"1",MID(G112,2,1)-1&amp;" - "&amp;MID(G112,6,4),"4 - "&amp;MID(G112,6,4)-1)</f>
        <v>Q2 - 2024</v>
      </c>
      <c r="G112" s="187" t="str">
        <f>IF(Intro!$G$22="English","Q","T")&amp;IF(MID(H112,2,1)&lt;&gt;"1",MID(H112,2,1)-1&amp;" - "&amp;MID(H112,6,4),"4 - "&amp;MID(H112,6,4)-1)</f>
        <v>Q3 - 2024</v>
      </c>
      <c r="H112" s="187" t="str">
        <f>IF(Intro!$G$22="English","Q","T")&amp;IF(MID(I112,2,1)&lt;&gt;"1",MID(I112,2,1)-1&amp;" - "&amp;MID(I112,6,4),"4 - "&amp;MID(I112,6,4)-1)</f>
        <v>Q4 - 2024</v>
      </c>
      <c r="I112" s="187" t="str">
        <f>IF(Intro!$G$22="English","Q","T")&amp;IF(MID(J112,2,1)&lt;&gt;"1",MID(J112,2,1)-1&amp;" - "&amp;MID(J112,6,4),"4 - "&amp;MID(J112,6,4)-1)</f>
        <v>Q1 - 2025</v>
      </c>
      <c r="J112" s="187" t="str">
        <f>IF(Intro!$G$22="English","Q","T")&amp;IF(MID(K112,2,1)&lt;&gt;"1",MID(K112,2,1)-1&amp;" - "&amp;MID(K112,6,4),"4 - "&amp;MID(K112,6,4)-1)</f>
        <v>Q2 - 2025</v>
      </c>
      <c r="K112" s="187" t="str">
        <f>IF(Intro!$G$22="English","Q","T")&amp;IF(MID(L112,2,1)&lt;&gt;"1",MID(L112,2,1)-1&amp;" - "&amp;MID(L112,6,4),"4 - "&amp;MID(L112,6,4)-1)</f>
        <v>Q3 - 2025</v>
      </c>
      <c r="L112" s="188" t="str">
        <f>IF(Intro!$G$22="English",Variables!B29&amp;" - ",Variables!C29&amp;" - ")&amp;Variables!B8</f>
        <v>Q4 - 2025</v>
      </c>
      <c r="M112" s="10"/>
      <c r="O112" s="18"/>
    </row>
    <row r="113" spans="2:16" x14ac:dyDescent="0.25">
      <c r="B113" s="609" t="str">
        <f>IF(Intro!$G$22="English",O114,P114)</f>
        <v xml:space="preserve">Account 1 - </v>
      </c>
      <c r="C113" s="610"/>
      <c r="D113" s="610"/>
      <c r="E113" s="610"/>
      <c r="F113" s="610"/>
      <c r="G113" s="610"/>
      <c r="H113" s="610"/>
      <c r="I113" s="610"/>
      <c r="J113" s="610"/>
      <c r="K113" s="610"/>
      <c r="L113" s="611"/>
      <c r="M113" s="10"/>
      <c r="O113" s="18"/>
    </row>
    <row r="114" spans="2:16" x14ac:dyDescent="0.25">
      <c r="B114" s="593" t="str">
        <f>D$58</f>
        <v>units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net delivered selling value (CAD)</v>
      </c>
      <c r="C115" s="594"/>
      <c r="D115" s="594"/>
      <c r="E115" s="140"/>
      <c r="F115" s="140"/>
      <c r="G115" s="140"/>
      <c r="H115" s="140"/>
      <c r="I115" s="140"/>
      <c r="J115" s="140"/>
      <c r="K115" s="140"/>
      <c r="L115" s="141"/>
      <c r="M115" s="10"/>
    </row>
    <row r="116" spans="2:16" x14ac:dyDescent="0.25">
      <c r="B116" s="593" t="str">
        <f>D$60</f>
        <v>$ / unit</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Account 2 - </v>
      </c>
      <c r="C117" s="610"/>
      <c r="D117" s="610"/>
      <c r="E117" s="610"/>
      <c r="F117" s="610"/>
      <c r="G117" s="610"/>
      <c r="H117" s="610"/>
      <c r="I117" s="610"/>
      <c r="J117" s="610"/>
      <c r="K117" s="610"/>
      <c r="L117" s="611"/>
      <c r="M117" s="10"/>
    </row>
    <row r="118" spans="2:16" x14ac:dyDescent="0.25">
      <c r="B118" s="593" t="str">
        <f>D$58</f>
        <v>units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net delivered selling value (CAD)</v>
      </c>
      <c r="C119" s="594"/>
      <c r="D119" s="594"/>
      <c r="E119" s="140"/>
      <c r="F119" s="140"/>
      <c r="G119" s="140"/>
      <c r="H119" s="140"/>
      <c r="I119" s="140"/>
      <c r="J119" s="140"/>
      <c r="K119" s="140"/>
      <c r="L119" s="141"/>
      <c r="M119" s="10"/>
    </row>
    <row r="120" spans="2:16" x14ac:dyDescent="0.25">
      <c r="B120" s="593" t="str">
        <f>D$60</f>
        <v>$ / unit</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Account 3 - </v>
      </c>
      <c r="C121" s="610"/>
      <c r="D121" s="610"/>
      <c r="E121" s="610"/>
      <c r="F121" s="610"/>
      <c r="G121" s="610"/>
      <c r="H121" s="610"/>
      <c r="I121" s="610"/>
      <c r="J121" s="610"/>
      <c r="K121" s="610"/>
      <c r="L121" s="611"/>
      <c r="M121" s="10"/>
    </row>
    <row r="122" spans="2:16" x14ac:dyDescent="0.25">
      <c r="B122" s="593" t="str">
        <f>D$58</f>
        <v>units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net delivered selling value (CAD)</v>
      </c>
      <c r="C123" s="594"/>
      <c r="D123" s="594"/>
      <c r="E123" s="140"/>
      <c r="F123" s="140"/>
      <c r="G123" s="140"/>
      <c r="H123" s="140"/>
      <c r="I123" s="140"/>
      <c r="J123" s="140"/>
      <c r="K123" s="140"/>
      <c r="L123" s="141"/>
      <c r="M123" s="10"/>
    </row>
    <row r="124" spans="2:16" x14ac:dyDescent="0.25">
      <c r="B124" s="593" t="str">
        <f>D$60</f>
        <v>$ / unit</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Account 4 - </v>
      </c>
      <c r="C125" s="610"/>
      <c r="D125" s="610"/>
      <c r="E125" s="610"/>
      <c r="F125" s="610"/>
      <c r="G125" s="610"/>
      <c r="H125" s="610"/>
      <c r="I125" s="610"/>
      <c r="J125" s="610"/>
      <c r="K125" s="610"/>
      <c r="L125" s="611"/>
      <c r="M125" s="10"/>
    </row>
    <row r="126" spans="2:16" x14ac:dyDescent="0.25">
      <c r="B126" s="593" t="str">
        <f>D$58</f>
        <v>units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net delivered selling value (CAD)</v>
      </c>
      <c r="C127" s="594"/>
      <c r="D127" s="594"/>
      <c r="E127" s="140"/>
      <c r="F127" s="140"/>
      <c r="G127" s="140"/>
      <c r="H127" s="140"/>
      <c r="I127" s="140"/>
      <c r="J127" s="140"/>
      <c r="K127" s="140"/>
      <c r="L127" s="141"/>
      <c r="M127" s="10"/>
    </row>
    <row r="128" spans="2:16" x14ac:dyDescent="0.25">
      <c r="B128" s="593" t="str">
        <f>D$60</f>
        <v>$ / unit</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Account 5 - </v>
      </c>
      <c r="C129" s="610"/>
      <c r="D129" s="610"/>
      <c r="E129" s="610"/>
      <c r="F129" s="610"/>
      <c r="G129" s="610"/>
      <c r="H129" s="610"/>
      <c r="I129" s="610"/>
      <c r="J129" s="610"/>
      <c r="K129" s="610"/>
      <c r="L129" s="611"/>
      <c r="M129" s="10"/>
    </row>
    <row r="130" spans="1:19" x14ac:dyDescent="0.25">
      <c r="B130" s="593" t="str">
        <f>D$58</f>
        <v>units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net delivered selling value (CAD)</v>
      </c>
      <c r="C131" s="594"/>
      <c r="D131" s="594"/>
      <c r="E131" s="140"/>
      <c r="F131" s="140"/>
      <c r="G131" s="140"/>
      <c r="H131" s="140"/>
      <c r="I131" s="140"/>
      <c r="J131" s="140"/>
      <c r="K131" s="140"/>
      <c r="L131" s="141"/>
      <c r="M131" s="10"/>
    </row>
    <row r="132" spans="1:19" x14ac:dyDescent="0.25">
      <c r="B132" s="593" t="str">
        <f>D$60</f>
        <v>$ / unit</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182"/>
      <c r="C133" s="183"/>
      <c r="D133" s="183"/>
      <c r="E133" s="29"/>
      <c r="F133" s="29"/>
      <c r="G133" s="29"/>
      <c r="H133" s="29"/>
      <c r="I133" s="29"/>
      <c r="J133" s="29"/>
      <c r="K133" s="29"/>
      <c r="L133" s="30"/>
      <c r="M133" s="10"/>
    </row>
    <row r="134" spans="1:19" x14ac:dyDescent="0.25">
      <c r="B134" s="360" t="str">
        <f>IF(Intro!$G$22="English",O134,P134)</f>
        <v>In the table below, “Error” means that the total sales to your firm’s top five accounts for that period exceed your firm’s total import sales for that period. Therefore, please modify the above data if necessary.</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182"/>
      <c r="C136" s="183"/>
      <c r="D136" s="183"/>
      <c r="E136" s="29"/>
      <c r="F136" s="29"/>
      <c r="G136" s="29"/>
      <c r="H136" s="29"/>
      <c r="I136" s="29"/>
      <c r="J136" s="29"/>
      <c r="K136" s="29"/>
      <c r="L136" s="30"/>
      <c r="M136" s="10"/>
      <c r="S136" s="39"/>
    </row>
    <row r="137" spans="1:19" x14ac:dyDescent="0.25">
      <c r="B137" s="182"/>
      <c r="C137" s="183"/>
      <c r="D137" s="37"/>
      <c r="E137" s="10"/>
      <c r="F137" s="187">
        <f>G137-1</f>
        <v>2024</v>
      </c>
      <c r="G137" s="187">
        <f>Variables!B8</f>
        <v>2025</v>
      </c>
      <c r="H137" s="29"/>
      <c r="J137" s="174"/>
      <c r="K137" s="174"/>
      <c r="L137" s="175"/>
      <c r="M137" s="10"/>
      <c r="O137" s="10" t="s">
        <v>382</v>
      </c>
      <c r="P137" s="10" t="s">
        <v>383</v>
      </c>
    </row>
    <row r="138" spans="1:19" x14ac:dyDescent="0.25">
      <c r="B138" s="373" t="str">
        <f>Variables!D62</f>
        <v>Verification</v>
      </c>
      <c r="C138" s="612" t="str">
        <f>D58</f>
        <v>units</v>
      </c>
      <c r="D138" s="612"/>
      <c r="E138" s="612"/>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373"/>
      <c r="C139" s="612" t="str">
        <f>D59</f>
        <v>net delivered selling value (CAD)</v>
      </c>
      <c r="D139" s="612"/>
      <c r="E139" s="612"/>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IMPORTS OF BENCHMARK PRODUCTS</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 xml:space="preserve">Report the volume and value of imports for each benchmark product listed below : </v>
      </c>
      <c r="C145" s="361"/>
      <c r="D145" s="361"/>
      <c r="E145" s="361"/>
      <c r="F145" s="361"/>
      <c r="G145" s="361"/>
      <c r="H145" s="361"/>
      <c r="I145" s="361"/>
      <c r="J145" s="361"/>
      <c r="K145" s="361"/>
      <c r="L145" s="362"/>
      <c r="M145" s="10"/>
      <c r="O145" s="18" t="s">
        <v>191</v>
      </c>
      <c r="P145" s="10" t="s">
        <v>192</v>
      </c>
    </row>
    <row r="146" spans="2:16" x14ac:dyDescent="0.25">
      <c r="B146" s="182"/>
      <c r="C146" s="183"/>
      <c r="D146" s="35"/>
      <c r="E146" s="36"/>
      <c r="F146" s="36"/>
      <c r="G146" s="36"/>
      <c r="H146" s="36"/>
      <c r="I146" s="36"/>
      <c r="J146" s="36"/>
      <c r="K146" s="36"/>
      <c r="L146" s="17"/>
      <c r="M146" s="10"/>
      <c r="O146" s="18"/>
    </row>
    <row r="147" spans="2:16" x14ac:dyDescent="0.25">
      <c r="B147" s="590"/>
      <c r="C147" s="591"/>
      <c r="D147" s="592"/>
      <c r="E147" s="187" t="str">
        <f t="shared" ref="E147:L147" si="29">E112</f>
        <v>Q1 - 2024</v>
      </c>
      <c r="F147" s="187" t="str">
        <f t="shared" si="29"/>
        <v>Q2 - 2024</v>
      </c>
      <c r="G147" s="187" t="str">
        <f t="shared" si="29"/>
        <v>Q3 - 2024</v>
      </c>
      <c r="H147" s="187" t="str">
        <f t="shared" si="29"/>
        <v>Q4 - 2024</v>
      </c>
      <c r="I147" s="187" t="str">
        <f t="shared" si="29"/>
        <v>Q1 - 2025</v>
      </c>
      <c r="J147" s="187" t="str">
        <f t="shared" si="29"/>
        <v>Q2 - 2025</v>
      </c>
      <c r="K147" s="187" t="str">
        <f t="shared" si="29"/>
        <v>Q3 - 2025</v>
      </c>
      <c r="L147" s="188" t="str">
        <f t="shared" si="29"/>
        <v>Q4 - 2025</v>
      </c>
      <c r="M147" s="10"/>
      <c r="O147" s="18"/>
    </row>
    <row r="148" spans="2:16" x14ac:dyDescent="0.25">
      <c r="B148" s="601" t="str">
        <f>IF(Intro!$G$22="English",Variables!B30,Variables!C30)</f>
        <v>Refrigerated truck bodies, without reefers or heaters - 10ft to 18ft</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units</v>
      </c>
      <c r="C150" s="594"/>
      <c r="D150" s="594"/>
      <c r="E150" s="140"/>
      <c r="F150" s="140"/>
      <c r="G150" s="140"/>
      <c r="H150" s="140"/>
      <c r="I150" s="140"/>
      <c r="J150" s="140"/>
      <c r="K150" s="140"/>
      <c r="L150" s="141"/>
      <c r="M150" s="10"/>
    </row>
    <row r="151" spans="2:16" x14ac:dyDescent="0.25">
      <c r="B151" s="593" t="str">
        <f>D$31</f>
        <v>net delivered purchase value (CAD)</v>
      </c>
      <c r="C151" s="594"/>
      <c r="D151" s="594"/>
      <c r="E151" s="140"/>
      <c r="F151" s="140"/>
      <c r="G151" s="140"/>
      <c r="H151" s="140"/>
      <c r="I151" s="140"/>
      <c r="J151" s="140"/>
      <c r="K151" s="140"/>
      <c r="L151" s="141"/>
      <c r="M151" s="10"/>
    </row>
    <row r="152" spans="2:16" x14ac:dyDescent="0.25">
      <c r="B152" s="593" t="str">
        <f>D$32</f>
        <v>$ / unit</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Refrigerated truck bodies, without reefers or heaters - 20ft to 24ft</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units</v>
      </c>
      <c r="C155" s="594"/>
      <c r="D155" s="594"/>
      <c r="E155" s="140"/>
      <c r="F155" s="140"/>
      <c r="G155" s="140"/>
      <c r="H155" s="140"/>
      <c r="I155" s="140"/>
      <c r="J155" s="140"/>
      <c r="K155" s="140"/>
      <c r="L155" s="141"/>
      <c r="M155" s="10"/>
    </row>
    <row r="156" spans="2:16" x14ac:dyDescent="0.25">
      <c r="B156" s="593" t="str">
        <f>D$31</f>
        <v>net delivered purchase value (CAD)</v>
      </c>
      <c r="C156" s="594"/>
      <c r="D156" s="594"/>
      <c r="E156" s="140"/>
      <c r="F156" s="140"/>
      <c r="G156" s="140"/>
      <c r="H156" s="140"/>
      <c r="I156" s="140"/>
      <c r="J156" s="140"/>
      <c r="K156" s="140"/>
      <c r="L156" s="141"/>
      <c r="M156" s="10"/>
    </row>
    <row r="157" spans="2:16" x14ac:dyDescent="0.25">
      <c r="B157" s="593" t="str">
        <f>D$32</f>
        <v>$ / unit</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Refrigerated truck bodies, without reefers or heaters - 26ft to 30ft</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units</v>
      </c>
      <c r="C160" s="594"/>
      <c r="D160" s="594"/>
      <c r="E160" s="140"/>
      <c r="F160" s="140"/>
      <c r="G160" s="140"/>
      <c r="H160" s="140"/>
      <c r="I160" s="140"/>
      <c r="J160" s="140"/>
      <c r="K160" s="140"/>
      <c r="L160" s="141"/>
      <c r="M160" s="10"/>
    </row>
    <row r="161" spans="1:13" x14ac:dyDescent="0.25">
      <c r="B161" s="593" t="str">
        <f>D$31</f>
        <v>net delivered purchase value (CAD)</v>
      </c>
      <c r="C161" s="594"/>
      <c r="D161" s="594"/>
      <c r="E161" s="140"/>
      <c r="F161" s="140"/>
      <c r="G161" s="140"/>
      <c r="H161" s="140"/>
      <c r="I161" s="140"/>
      <c r="J161" s="140"/>
      <c r="K161" s="140"/>
      <c r="L161" s="141"/>
      <c r="M161" s="10"/>
    </row>
    <row r="162" spans="1:13" x14ac:dyDescent="0.25">
      <c r="B162" s="593" t="str">
        <f>D$32</f>
        <v>$ / unit</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Dry freight van truck bodies, without reefers or heaters - 10ft to18ft</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units</v>
      </c>
      <c r="C165" s="594"/>
      <c r="D165" s="594"/>
      <c r="E165" s="140"/>
      <c r="F165" s="140"/>
      <c r="G165" s="140"/>
      <c r="H165" s="140"/>
      <c r="I165" s="140"/>
      <c r="J165" s="140"/>
      <c r="K165" s="140"/>
      <c r="L165" s="141"/>
      <c r="M165" s="10"/>
    </row>
    <row r="166" spans="1:13" x14ac:dyDescent="0.25">
      <c r="B166" s="593" t="str">
        <f>D$31</f>
        <v>net delivered purchase value (CAD)</v>
      </c>
      <c r="C166" s="594"/>
      <c r="D166" s="594"/>
      <c r="E166" s="140"/>
      <c r="F166" s="140"/>
      <c r="G166" s="140"/>
      <c r="H166" s="140"/>
      <c r="I166" s="140"/>
      <c r="J166" s="140"/>
      <c r="K166" s="140"/>
      <c r="L166" s="141"/>
      <c r="M166" s="10"/>
    </row>
    <row r="167" spans="1:13" x14ac:dyDescent="0.25">
      <c r="B167" s="593" t="str">
        <f>D$32</f>
        <v>$ / unit</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Dry freight van truck bodies, without reefers or heaters - 20ft to 24ft</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units</v>
      </c>
      <c r="C170" s="594"/>
      <c r="D170" s="594"/>
      <c r="E170" s="140"/>
      <c r="F170" s="140"/>
      <c r="G170" s="140"/>
      <c r="H170" s="140"/>
      <c r="I170" s="140"/>
      <c r="J170" s="140"/>
      <c r="K170" s="140"/>
      <c r="L170" s="141"/>
      <c r="M170" s="10"/>
    </row>
    <row r="171" spans="1:13" x14ac:dyDescent="0.25">
      <c r="B171" s="593" t="str">
        <f>D$31</f>
        <v>net delivered purchase value (CAD)</v>
      </c>
      <c r="C171" s="594"/>
      <c r="D171" s="594"/>
      <c r="E171" s="140"/>
      <c r="F171" s="140"/>
      <c r="G171" s="140"/>
      <c r="H171" s="140"/>
      <c r="I171" s="140"/>
      <c r="J171" s="140"/>
      <c r="K171" s="140"/>
      <c r="L171" s="141"/>
      <c r="M171" s="10"/>
    </row>
    <row r="172" spans="1:13" x14ac:dyDescent="0.25">
      <c r="B172" s="593" t="str">
        <f>D$32</f>
        <v>$ / unit</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Dry freight van truck bodies, without reefers or heaters - 26ft to 30ft</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units</v>
      </c>
      <c r="C175" s="594"/>
      <c r="D175" s="594"/>
      <c r="E175" s="140"/>
      <c r="F175" s="140"/>
      <c r="G175" s="140"/>
      <c r="H175" s="140"/>
      <c r="I175" s="140"/>
      <c r="J175" s="140"/>
      <c r="K175" s="140"/>
      <c r="L175" s="141"/>
      <c r="M175" s="10"/>
    </row>
    <row r="176" spans="1:13" x14ac:dyDescent="0.25">
      <c r="B176" s="593" t="str">
        <f>D$31</f>
        <v>net delivered purchase value (CAD)</v>
      </c>
      <c r="C176" s="594"/>
      <c r="D176" s="594"/>
      <c r="E176" s="140"/>
      <c r="F176" s="140"/>
      <c r="G176" s="140"/>
      <c r="H176" s="140"/>
      <c r="I176" s="140"/>
      <c r="J176" s="140"/>
      <c r="K176" s="140"/>
      <c r="L176" s="141"/>
      <c r="M176" s="10"/>
    </row>
    <row r="177" spans="2:19" x14ac:dyDescent="0.25">
      <c r="B177" s="593" t="str">
        <f>D$32</f>
        <v>$ / unit</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units</v>
      </c>
      <c r="C180" s="594"/>
      <c r="D180" s="594"/>
      <c r="E180" s="140"/>
      <c r="F180" s="140"/>
      <c r="G180" s="140"/>
      <c r="H180" s="140"/>
      <c r="I180" s="140"/>
      <c r="J180" s="140"/>
      <c r="K180" s="140"/>
      <c r="L180" s="141"/>
      <c r="M180" s="10"/>
    </row>
    <row r="181" spans="2:19" hidden="1" x14ac:dyDescent="0.25">
      <c r="B181" s="593" t="str">
        <f>D$31</f>
        <v>net delivered purchase value (CAD)</v>
      </c>
      <c r="C181" s="594"/>
      <c r="D181" s="594"/>
      <c r="E181" s="140"/>
      <c r="F181" s="140"/>
      <c r="G181" s="140"/>
      <c r="H181" s="140"/>
      <c r="I181" s="140"/>
      <c r="J181" s="140"/>
      <c r="K181" s="140"/>
      <c r="L181" s="141"/>
      <c r="M181" s="10"/>
    </row>
    <row r="182" spans="2:19" hidden="1" x14ac:dyDescent="0.25">
      <c r="B182" s="593" t="str">
        <f>D$32</f>
        <v>$ / unit</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units</v>
      </c>
      <c r="C185" s="594"/>
      <c r="D185" s="594"/>
      <c r="E185" s="140"/>
      <c r="F185" s="140"/>
      <c r="G185" s="140"/>
      <c r="H185" s="140"/>
      <c r="I185" s="140"/>
      <c r="J185" s="140"/>
      <c r="K185" s="140"/>
      <c r="L185" s="141"/>
      <c r="M185" s="10"/>
    </row>
    <row r="186" spans="2:19" hidden="1" x14ac:dyDescent="0.25">
      <c r="B186" s="593" t="str">
        <f>D$31</f>
        <v>net delivered purchase value (CAD)</v>
      </c>
      <c r="C186" s="594"/>
      <c r="D186" s="594"/>
      <c r="E186" s="140"/>
      <c r="F186" s="140"/>
      <c r="G186" s="140"/>
      <c r="H186" s="140"/>
      <c r="I186" s="140"/>
      <c r="J186" s="140"/>
      <c r="K186" s="140"/>
      <c r="L186" s="141"/>
      <c r="M186" s="10"/>
    </row>
    <row r="187" spans="2:19" hidden="1" x14ac:dyDescent="0.25">
      <c r="B187" s="593" t="str">
        <f>D$32</f>
        <v>$ / unit</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182"/>
      <c r="C188" s="183"/>
      <c r="D188" s="183"/>
      <c r="E188" s="29"/>
      <c r="F188" s="29"/>
      <c r="G188" s="29"/>
      <c r="H188" s="29"/>
      <c r="I188" s="29"/>
      <c r="J188" s="29"/>
      <c r="K188" s="29"/>
      <c r="L188" s="30"/>
      <c r="M188" s="10"/>
    </row>
    <row r="189" spans="2:19" ht="14.1" customHeight="1" x14ac:dyDescent="0.25">
      <c r="B189" s="360" t="str">
        <f>IF(Intro!$G$22="English",O189,P189)</f>
        <v>In the table below, “Error” means that the total imports of your firm's benchmark products exceed your firm's total imports for that period. Therefore, please modify the above data if necessary.</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182"/>
      <c r="C191" s="183"/>
      <c r="D191" s="183"/>
      <c r="E191" s="29"/>
      <c r="F191" s="29"/>
      <c r="G191" s="29"/>
      <c r="H191" s="29"/>
      <c r="I191" s="29"/>
      <c r="J191" s="29"/>
      <c r="K191" s="29"/>
      <c r="L191" s="30"/>
      <c r="M191" s="10"/>
      <c r="S191" s="39"/>
    </row>
    <row r="192" spans="2:19" x14ac:dyDescent="0.25">
      <c r="B192" s="182"/>
      <c r="C192" s="183"/>
      <c r="D192" s="35"/>
      <c r="E192" s="10"/>
      <c r="F192" s="187">
        <f>F137</f>
        <v>2024</v>
      </c>
      <c r="G192" s="187">
        <f t="shared" ref="G192" si="38">G137</f>
        <v>2025</v>
      </c>
      <c r="H192" s="29"/>
      <c r="J192" s="174"/>
      <c r="K192" s="174"/>
      <c r="L192" s="175"/>
      <c r="M192" s="10"/>
    </row>
    <row r="193" spans="1:16" x14ac:dyDescent="0.25">
      <c r="B193" s="373" t="str">
        <f>Variables!D62</f>
        <v>Verification</v>
      </c>
      <c r="C193" s="594" t="str">
        <f>B150</f>
        <v>units</v>
      </c>
      <c r="D193" s="594"/>
      <c r="E193" s="594"/>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373"/>
      <c r="C194" s="594" t="str">
        <f>B151</f>
        <v>net delivered purchase value (CAD)</v>
      </c>
      <c r="D194" s="594"/>
      <c r="E194" s="594"/>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SALES IN CANADA OF IMPORTS OF BENCHMARK PRODUCTS</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 xml:space="preserve">Report the volume and value of sales of imports in Canada for each benchmark product listed below : </v>
      </c>
      <c r="C200" s="361"/>
      <c r="D200" s="361"/>
      <c r="E200" s="361"/>
      <c r="F200" s="361"/>
      <c r="G200" s="361"/>
      <c r="H200" s="361"/>
      <c r="I200" s="361"/>
      <c r="J200" s="361"/>
      <c r="K200" s="361"/>
      <c r="L200" s="362"/>
      <c r="M200" s="10"/>
      <c r="O200" s="18" t="s">
        <v>170</v>
      </c>
      <c r="P200" s="10" t="s">
        <v>400</v>
      </c>
    </row>
    <row r="201" spans="1:16" x14ac:dyDescent="0.25">
      <c r="B201" s="360" t="str">
        <f>Pro!B22</f>
        <v>Note - Only complete this question if your firm sold the goods between January 1, 2023, and December 31, 2025.</v>
      </c>
      <c r="C201" s="361"/>
      <c r="D201" s="361"/>
      <c r="E201" s="361"/>
      <c r="F201" s="361"/>
      <c r="G201" s="361"/>
      <c r="H201" s="361"/>
      <c r="I201" s="361"/>
      <c r="J201" s="361"/>
      <c r="K201" s="361"/>
      <c r="L201" s="362"/>
      <c r="M201" s="10"/>
      <c r="O201" s="18"/>
    </row>
    <row r="202" spans="1:16" x14ac:dyDescent="0.25">
      <c r="B202" s="182"/>
      <c r="C202" s="183"/>
      <c r="D202" s="35"/>
      <c r="E202" s="36"/>
      <c r="F202" s="36"/>
      <c r="G202" s="36"/>
      <c r="H202" s="36"/>
      <c r="I202" s="36"/>
      <c r="J202" s="36"/>
      <c r="K202" s="36"/>
      <c r="L202" s="17"/>
      <c r="M202" s="10"/>
      <c r="O202" s="18"/>
    </row>
    <row r="203" spans="1:16" x14ac:dyDescent="0.25">
      <c r="B203" s="590"/>
      <c r="C203" s="591"/>
      <c r="D203" s="592"/>
      <c r="E203" s="187" t="str">
        <f>E147</f>
        <v>Q1 - 2024</v>
      </c>
      <c r="F203" s="187" t="str">
        <f t="shared" ref="F203:L203" si="39">F147</f>
        <v>Q2 - 2024</v>
      </c>
      <c r="G203" s="187" t="str">
        <f t="shared" si="39"/>
        <v>Q3 - 2024</v>
      </c>
      <c r="H203" s="187" t="str">
        <f t="shared" si="39"/>
        <v>Q4 - 2024</v>
      </c>
      <c r="I203" s="187" t="str">
        <f t="shared" si="39"/>
        <v>Q1 - 2025</v>
      </c>
      <c r="J203" s="187" t="str">
        <f t="shared" si="39"/>
        <v>Q2 - 2025</v>
      </c>
      <c r="K203" s="187" t="str">
        <f t="shared" si="39"/>
        <v>Q3 - 2025</v>
      </c>
      <c r="L203" s="188" t="str">
        <f t="shared" si="39"/>
        <v>Q4 - 2025</v>
      </c>
      <c r="M203" s="10"/>
      <c r="O203" s="18"/>
    </row>
    <row r="204" spans="1:16" x14ac:dyDescent="0.25">
      <c r="B204" s="601" t="str">
        <f>B148</f>
        <v>Refrigerated truck bodies, without reefers or heaters - 10ft to 18ft</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units</v>
      </c>
      <c r="C206" s="594"/>
      <c r="D206" s="594"/>
      <c r="E206" s="140"/>
      <c r="F206" s="140"/>
      <c r="G206" s="140"/>
      <c r="H206" s="140"/>
      <c r="I206" s="140"/>
      <c r="J206" s="140"/>
      <c r="K206" s="140"/>
      <c r="L206" s="141"/>
      <c r="M206" s="10"/>
    </row>
    <row r="207" spans="1:16" x14ac:dyDescent="0.25">
      <c r="B207" s="593" t="str">
        <f>D$59</f>
        <v>net delivered selling value (CAD)</v>
      </c>
      <c r="C207" s="594"/>
      <c r="D207" s="594"/>
      <c r="E207" s="140"/>
      <c r="F207" s="140"/>
      <c r="G207" s="140"/>
      <c r="H207" s="140"/>
      <c r="I207" s="140"/>
      <c r="J207" s="140"/>
      <c r="K207" s="140"/>
      <c r="L207" s="141"/>
      <c r="M207" s="10"/>
    </row>
    <row r="208" spans="1:16" x14ac:dyDescent="0.25">
      <c r="B208" s="593" t="str">
        <f>D$60</f>
        <v>$ / unit</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Refrigerated truck bodies, without reefers or heaters - 20ft to 24ft</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units</v>
      </c>
      <c r="C211" s="594"/>
      <c r="D211" s="594"/>
      <c r="E211" s="140"/>
      <c r="F211" s="140"/>
      <c r="G211" s="140"/>
      <c r="H211" s="140"/>
      <c r="I211" s="140"/>
      <c r="J211" s="140"/>
      <c r="K211" s="140"/>
      <c r="L211" s="141"/>
      <c r="M211" s="10"/>
    </row>
    <row r="212" spans="2:13" x14ac:dyDescent="0.25">
      <c r="B212" s="593" t="str">
        <f>D$59</f>
        <v>net delivered selling value (CAD)</v>
      </c>
      <c r="C212" s="594"/>
      <c r="D212" s="594"/>
      <c r="E212" s="140"/>
      <c r="F212" s="140"/>
      <c r="G212" s="140"/>
      <c r="H212" s="140"/>
      <c r="I212" s="140"/>
      <c r="J212" s="140"/>
      <c r="K212" s="140"/>
      <c r="L212" s="141"/>
      <c r="M212" s="10"/>
    </row>
    <row r="213" spans="2:13" x14ac:dyDescent="0.25">
      <c r="B213" s="593" t="str">
        <f>D$60</f>
        <v>$ / unit</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Refrigerated truck bodies, without reefers or heaters - 26ft to 30ft</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units</v>
      </c>
      <c r="C216" s="594"/>
      <c r="D216" s="594"/>
      <c r="E216" s="140"/>
      <c r="F216" s="140"/>
      <c r="G216" s="140"/>
      <c r="H216" s="140"/>
      <c r="I216" s="140"/>
      <c r="J216" s="140"/>
      <c r="K216" s="140"/>
      <c r="L216" s="141"/>
      <c r="M216" s="10"/>
    </row>
    <row r="217" spans="2:13" x14ac:dyDescent="0.25">
      <c r="B217" s="593" t="str">
        <f>D$59</f>
        <v>net delivered selling value (CAD)</v>
      </c>
      <c r="C217" s="594"/>
      <c r="D217" s="594"/>
      <c r="E217" s="140"/>
      <c r="F217" s="140"/>
      <c r="G217" s="140"/>
      <c r="H217" s="140"/>
      <c r="I217" s="140"/>
      <c r="J217" s="140"/>
      <c r="K217" s="140"/>
      <c r="L217" s="141"/>
      <c r="M217" s="10"/>
    </row>
    <row r="218" spans="2:13" x14ac:dyDescent="0.25">
      <c r="B218" s="593" t="str">
        <f>D$60</f>
        <v>$ / unit</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Dry freight van truck bodies, without reefers or heaters - 10ft to18ft</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units</v>
      </c>
      <c r="C221" s="594"/>
      <c r="D221" s="594"/>
      <c r="E221" s="140"/>
      <c r="F221" s="140"/>
      <c r="G221" s="140"/>
      <c r="H221" s="140"/>
      <c r="I221" s="140"/>
      <c r="J221" s="140"/>
      <c r="K221" s="140"/>
      <c r="L221" s="141"/>
      <c r="M221" s="10"/>
    </row>
    <row r="222" spans="2:13" x14ac:dyDescent="0.25">
      <c r="B222" s="593" t="str">
        <f>D$59</f>
        <v>net delivered selling value (CAD)</v>
      </c>
      <c r="C222" s="594"/>
      <c r="D222" s="594"/>
      <c r="E222" s="140"/>
      <c r="F222" s="140"/>
      <c r="G222" s="140"/>
      <c r="H222" s="140"/>
      <c r="I222" s="140"/>
      <c r="J222" s="140"/>
      <c r="K222" s="140"/>
      <c r="L222" s="141"/>
      <c r="M222" s="10"/>
    </row>
    <row r="223" spans="2:13" x14ac:dyDescent="0.25">
      <c r="B223" s="593" t="str">
        <f>D$60</f>
        <v>$ / unit</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Dry freight van truck bodies, without reefers or heaters - 20ft to 24ft</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units</v>
      </c>
      <c r="C226" s="594"/>
      <c r="D226" s="594"/>
      <c r="E226" s="140"/>
      <c r="F226" s="140"/>
      <c r="G226" s="140"/>
      <c r="H226" s="140"/>
      <c r="I226" s="140"/>
      <c r="J226" s="140"/>
      <c r="K226" s="140"/>
      <c r="L226" s="141"/>
      <c r="M226" s="10"/>
    </row>
    <row r="227" spans="2:13" x14ac:dyDescent="0.25">
      <c r="B227" s="593" t="str">
        <f>D$59</f>
        <v>net delivered selling value (CAD)</v>
      </c>
      <c r="C227" s="594"/>
      <c r="D227" s="594"/>
      <c r="E227" s="140"/>
      <c r="F227" s="140"/>
      <c r="G227" s="140"/>
      <c r="H227" s="140"/>
      <c r="I227" s="140"/>
      <c r="J227" s="140"/>
      <c r="K227" s="140"/>
      <c r="L227" s="141"/>
      <c r="M227" s="10"/>
    </row>
    <row r="228" spans="2:13" x14ac:dyDescent="0.25">
      <c r="B228" s="593" t="str">
        <f>D$60</f>
        <v>$ / unit</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Dry freight van truck bodies, without reefers or heaters - 26ft to 30ft</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units</v>
      </c>
      <c r="C231" s="594"/>
      <c r="D231" s="594"/>
      <c r="E231" s="140"/>
      <c r="F231" s="140"/>
      <c r="G231" s="140"/>
      <c r="H231" s="140"/>
      <c r="I231" s="140"/>
      <c r="J231" s="140"/>
      <c r="K231" s="140"/>
      <c r="L231" s="141"/>
      <c r="M231" s="10"/>
    </row>
    <row r="232" spans="2:13" x14ac:dyDescent="0.25">
      <c r="B232" s="593" t="str">
        <f>D$59</f>
        <v>net delivered selling value (CAD)</v>
      </c>
      <c r="C232" s="594"/>
      <c r="D232" s="594"/>
      <c r="E232" s="140"/>
      <c r="F232" s="140"/>
      <c r="G232" s="140"/>
      <c r="H232" s="140"/>
      <c r="I232" s="140"/>
      <c r="J232" s="140"/>
      <c r="K232" s="140"/>
      <c r="L232" s="141"/>
      <c r="M232" s="10"/>
    </row>
    <row r="233" spans="2:13" x14ac:dyDescent="0.25">
      <c r="B233" s="593" t="str">
        <f>D$60</f>
        <v>$ / unit</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units</v>
      </c>
      <c r="C236" s="594"/>
      <c r="D236" s="594"/>
      <c r="E236" s="140"/>
      <c r="F236" s="140"/>
      <c r="G236" s="140"/>
      <c r="H236" s="140"/>
      <c r="I236" s="140"/>
      <c r="J236" s="140"/>
      <c r="K236" s="140"/>
      <c r="L236" s="141"/>
      <c r="M236" s="10"/>
    </row>
    <row r="237" spans="2:13" hidden="1" x14ac:dyDescent="0.25">
      <c r="B237" s="593" t="str">
        <f>D$59</f>
        <v>net delivered selling value (CAD)</v>
      </c>
      <c r="C237" s="594"/>
      <c r="D237" s="594"/>
      <c r="E237" s="140"/>
      <c r="F237" s="140"/>
      <c r="G237" s="140"/>
      <c r="H237" s="140"/>
      <c r="I237" s="140"/>
      <c r="J237" s="140"/>
      <c r="K237" s="140"/>
      <c r="L237" s="141"/>
      <c r="M237" s="10"/>
    </row>
    <row r="238" spans="2:13" hidden="1" x14ac:dyDescent="0.25">
      <c r="B238" s="593" t="str">
        <f>D$60</f>
        <v>$ / unit</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units</v>
      </c>
      <c r="C241" s="594"/>
      <c r="D241" s="594"/>
      <c r="E241" s="140"/>
      <c r="F241" s="140"/>
      <c r="G241" s="140"/>
      <c r="H241" s="140"/>
      <c r="I241" s="140"/>
      <c r="J241" s="140"/>
      <c r="K241" s="140"/>
      <c r="L241" s="141"/>
      <c r="M241" s="10"/>
    </row>
    <row r="242" spans="1:19" hidden="1" x14ac:dyDescent="0.25">
      <c r="B242" s="593" t="str">
        <f>D$59</f>
        <v>net delivered selling value (CAD)</v>
      </c>
      <c r="C242" s="594"/>
      <c r="D242" s="594"/>
      <c r="E242" s="140"/>
      <c r="F242" s="140"/>
      <c r="G242" s="140"/>
      <c r="H242" s="140"/>
      <c r="I242" s="140"/>
      <c r="J242" s="140"/>
      <c r="K242" s="140"/>
      <c r="L242" s="141"/>
      <c r="M242" s="10"/>
    </row>
    <row r="243" spans="1:19" hidden="1" x14ac:dyDescent="0.25">
      <c r="B243" s="593" t="str">
        <f>D$60</f>
        <v>$ / unit</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182"/>
      <c r="C244" s="183"/>
      <c r="D244" s="183"/>
      <c r="E244" s="29"/>
      <c r="F244" s="29"/>
      <c r="G244" s="29"/>
      <c r="H244" s="29"/>
      <c r="I244" s="29"/>
      <c r="J244" s="29"/>
      <c r="K244" s="29"/>
      <c r="L244" s="30"/>
      <c r="M244" s="10"/>
    </row>
    <row r="245" spans="1:19" ht="14.1" customHeight="1" x14ac:dyDescent="0.25">
      <c r="B245" s="360" t="str">
        <f>IF(Intro!$G$22="English",O245,P245)</f>
        <v>In the table below, “Error” means that the total sales of your firm's benchmark products exceed your firm's total import sales for that period. Therefore, please modify the above data if necessary.</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182"/>
      <c r="C247" s="183"/>
      <c r="D247" s="183"/>
      <c r="E247" s="29"/>
      <c r="F247" s="29"/>
      <c r="G247" s="29"/>
      <c r="H247" s="29"/>
      <c r="I247" s="29"/>
      <c r="J247" s="29"/>
      <c r="K247" s="29"/>
      <c r="L247" s="30"/>
      <c r="M247" s="10"/>
      <c r="S247" s="39"/>
    </row>
    <row r="248" spans="1:19" x14ac:dyDescent="0.25">
      <c r="B248" s="182"/>
      <c r="C248" s="183"/>
      <c r="D248" s="35"/>
      <c r="E248" s="10"/>
      <c r="F248" s="187">
        <f>F192</f>
        <v>2024</v>
      </c>
      <c r="G248" s="187">
        <f>G192</f>
        <v>2025</v>
      </c>
      <c r="H248" s="29"/>
      <c r="J248" s="174"/>
      <c r="K248" s="174"/>
      <c r="L248" s="175"/>
      <c r="M248" s="10"/>
      <c r="O248" s="18"/>
    </row>
    <row r="249" spans="1:19" x14ac:dyDescent="0.25">
      <c r="B249" s="373" t="str">
        <f>Variables!D62</f>
        <v>Verification</v>
      </c>
      <c r="C249" s="612" t="str">
        <f>B206</f>
        <v>units</v>
      </c>
      <c r="D249" s="612"/>
      <c r="E249" s="612"/>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373"/>
      <c r="C250" s="612" t="str">
        <f>B207</f>
        <v>net delivered selling value (CAD)</v>
      </c>
      <c r="D250" s="612"/>
      <c r="E250" s="612"/>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IMPORT DATA FOR CBSA PERIOD OF DUMPING INVESTIGATION</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 xml:space="preserve">Report the volume and value of imports during CBSA's period of dumping investigation : </v>
      </c>
      <c r="C256" s="361"/>
      <c r="D256" s="361"/>
      <c r="E256" s="361"/>
      <c r="F256" s="361"/>
      <c r="G256" s="361"/>
      <c r="H256" s="361"/>
      <c r="I256" s="361"/>
      <c r="J256" s="361"/>
      <c r="K256" s="361"/>
      <c r="L256" s="362"/>
      <c r="M256" s="10"/>
      <c r="O256" s="18" t="s">
        <v>198</v>
      </c>
      <c r="P256" s="10" t="s">
        <v>199</v>
      </c>
    </row>
    <row r="257" spans="1:16" x14ac:dyDescent="0.25">
      <c r="B257" s="182"/>
      <c r="C257" s="183"/>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July 2024 - June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Imports</v>
      </c>
      <c r="C260" s="594" t="str">
        <f>D30</f>
        <v>units</v>
      </c>
      <c r="D260" s="594"/>
      <c r="E260" s="594"/>
      <c r="F260" s="619"/>
      <c r="G260" s="620"/>
      <c r="H260" s="91"/>
      <c r="I260" s="91"/>
      <c r="J260" s="91"/>
      <c r="K260" s="91"/>
      <c r="L260" s="72"/>
      <c r="M260" s="10"/>
      <c r="O260" s="10" t="s">
        <v>89</v>
      </c>
      <c r="P260" s="10" t="s">
        <v>169</v>
      </c>
    </row>
    <row r="261" spans="1:16" x14ac:dyDescent="0.25">
      <c r="B261" s="373"/>
      <c r="C261" s="594" t="str">
        <f>D31</f>
        <v>net delivered purchase value (CAD)</v>
      </c>
      <c r="D261" s="594"/>
      <c r="E261" s="594"/>
      <c r="F261" s="619"/>
      <c r="G261" s="620"/>
      <c r="H261" s="91"/>
      <c r="I261" s="91"/>
      <c r="J261" s="91"/>
      <c r="K261" s="91"/>
      <c r="L261" s="72"/>
      <c r="M261" s="10"/>
    </row>
    <row r="262" spans="1:16" x14ac:dyDescent="0.25">
      <c r="B262" s="373"/>
      <c r="C262" s="594" t="str">
        <f>D32</f>
        <v>$ / unit</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IMPORT DATA FOR MASSIVE IMPORTATION ANALYSIS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 xml:space="preserve">Report the volume of imports and the ending inventory in Canada of the goods originating from the exporter outlined above : </v>
      </c>
      <c r="C268" s="361"/>
      <c r="D268" s="361"/>
      <c r="E268" s="361"/>
      <c r="F268" s="361"/>
      <c r="G268" s="361"/>
      <c r="H268" s="361"/>
      <c r="I268" s="361"/>
      <c r="J268" s="361"/>
      <c r="K268" s="361"/>
      <c r="L268" s="362"/>
      <c r="M268" s="10"/>
      <c r="O268" s="18" t="s">
        <v>193</v>
      </c>
      <c r="P268" s="10" t="s">
        <v>405</v>
      </c>
    </row>
    <row r="269" spans="1:16" x14ac:dyDescent="0.25">
      <c r="B269" s="182"/>
      <c r="C269" s="183"/>
      <c r="D269" s="35"/>
      <c r="E269" s="36"/>
      <c r="F269" s="36"/>
      <c r="G269" s="36"/>
      <c r="H269" s="36"/>
      <c r="I269" s="36"/>
      <c r="J269" s="36"/>
      <c r="K269" s="36"/>
      <c r="L269" s="17"/>
      <c r="M269" s="10"/>
      <c r="O269" s="18"/>
    </row>
    <row r="270" spans="1:16" x14ac:dyDescent="0.25">
      <c r="B270" s="182"/>
      <c r="C270" s="183"/>
      <c r="D270" s="35"/>
      <c r="E270" s="561" t="str">
        <f>IF(Intro!$G$22="English",Variables!B68,Variables!C69)</f>
        <v>Q4 - 2024</v>
      </c>
      <c r="F270" s="561" t="str">
        <f>IF(Intro!$G$22="English",Variables!B69,Variables!C69)</f>
        <v>January 2025</v>
      </c>
      <c r="G270" s="561" t="str">
        <f>IF(Intro!$G$22="English",Variables!B70,Variables!C70)</f>
        <v>February 2025</v>
      </c>
      <c r="H270" s="561" t="str">
        <f>IF(Intro!$G$22="English",Variables!B71,Variables!C71)</f>
        <v>March 2025</v>
      </c>
      <c r="I270" s="561" t="str">
        <f>IF(Intro!$G$22="English",Variables!B72,Variables!C72)</f>
        <v>April 2025</v>
      </c>
      <c r="J270" s="561" t="str">
        <f>IF(Intro!$G$22="English",Variables!B73,Variables!C73)</f>
        <v>May 2025</v>
      </c>
      <c r="K270" s="561" t="str">
        <f>IF(Intro!$G$22="English",Variables!B74,Variables!C74)</f>
        <v>June 2025</v>
      </c>
      <c r="L270" s="17"/>
      <c r="M270" s="10"/>
      <c r="O270" s="18" t="s">
        <v>384</v>
      </c>
      <c r="P270" s="10" t="s">
        <v>385</v>
      </c>
    </row>
    <row r="271" spans="1:16" x14ac:dyDescent="0.25">
      <c r="B271" s="182"/>
      <c r="C271" s="183"/>
      <c r="D271" s="35"/>
      <c r="E271" s="561"/>
      <c r="F271" s="561"/>
      <c r="G271" s="561"/>
      <c r="H271" s="561"/>
      <c r="I271" s="561"/>
      <c r="J271" s="561"/>
      <c r="K271" s="561"/>
      <c r="L271" s="17"/>
      <c r="M271" s="10"/>
      <c r="O271" s="18"/>
    </row>
    <row r="272" spans="1:16" x14ac:dyDescent="0.25">
      <c r="B272" s="613" t="str">
        <f>B260</f>
        <v>Imports</v>
      </c>
      <c r="C272" s="614"/>
      <c r="D272" s="189" t="str">
        <f>C260</f>
        <v>units</v>
      </c>
      <c r="E272" s="140"/>
      <c r="F272" s="140"/>
      <c r="G272" s="140"/>
      <c r="H272" s="140"/>
      <c r="I272" s="140"/>
      <c r="J272" s="140"/>
      <c r="K272" s="140"/>
      <c r="L272" s="72"/>
      <c r="M272" s="10"/>
    </row>
    <row r="273" spans="1:18" x14ac:dyDescent="0.25">
      <c r="B273" s="613" t="str">
        <f>IF(Intro!$G$22="English",O273,P273)</f>
        <v>Ending Inventories</v>
      </c>
      <c r="C273" s="614"/>
      <c r="D273" s="189" t="str">
        <f>C260</f>
        <v>units</v>
      </c>
      <c r="E273" s="140"/>
      <c r="F273" s="140"/>
      <c r="G273" s="140"/>
      <c r="H273" s="140"/>
      <c r="I273" s="140"/>
      <c r="J273" s="140"/>
      <c r="K273" s="140"/>
      <c r="L273" s="72"/>
      <c r="M273" s="10"/>
      <c r="O273" s="10" t="s">
        <v>194</v>
      </c>
      <c r="P273" s="10" t="s">
        <v>404</v>
      </c>
    </row>
    <row r="274" spans="1:18" x14ac:dyDescent="0.25">
      <c r="B274" s="182"/>
      <c r="C274" s="183"/>
      <c r="D274" s="35"/>
      <c r="E274" s="36"/>
      <c r="F274" s="36"/>
      <c r="G274" s="36"/>
      <c r="H274" s="36"/>
      <c r="I274" s="36"/>
      <c r="J274" s="36"/>
      <c r="K274" s="36"/>
      <c r="L274" s="17"/>
      <c r="M274" s="10"/>
      <c r="O274" s="18"/>
    </row>
    <row r="275" spans="1:18" x14ac:dyDescent="0.25">
      <c r="B275" s="182"/>
      <c r="C275" s="183"/>
      <c r="D275" s="35"/>
      <c r="E275" s="561" t="str">
        <f>IF(Intro!$G$22="English",Variables!B75,Variables!C75)</f>
        <v>July 2025</v>
      </c>
      <c r="F275" s="561" t="str">
        <f>IF(Intro!$G$22="English",Variables!B76,Variables!C76)</f>
        <v>August 2025</v>
      </c>
      <c r="G275" s="561" t="str">
        <f>IF(Intro!$G$22="English",Variables!B77,Variables!C77)</f>
        <v>September 2025</v>
      </c>
      <c r="H275" s="561" t="str">
        <f>IF(Intro!$G$22="English",Variables!B78,Variables!C78)</f>
        <v>October 2025</v>
      </c>
      <c r="I275" s="561" t="str">
        <f>IF(Intro!$G$22="English",Variables!B79,Variables!C79)</f>
        <v>November 2025</v>
      </c>
      <c r="J275" s="561" t="str">
        <f>IF(Intro!$G$22="English",Variables!B80,Variables!C80)</f>
        <v>December 2025</v>
      </c>
      <c r="K275" s="561" t="str">
        <f>IF(Intro!$G$22="English",Variables!B81,Variables!C81)</f>
        <v>Janaury 2026</v>
      </c>
      <c r="L275" s="561" t="str">
        <f>IF(Intro!$G$22="English",Variables!B82,Variables!C82)</f>
        <v>February 2026</v>
      </c>
      <c r="M275" s="10"/>
      <c r="O275" s="18" t="s">
        <v>384</v>
      </c>
      <c r="P275" s="10" t="s">
        <v>385</v>
      </c>
    </row>
    <row r="276" spans="1:18" x14ac:dyDescent="0.25">
      <c r="B276" s="182"/>
      <c r="C276" s="183"/>
      <c r="D276" s="35"/>
      <c r="E276" s="561"/>
      <c r="F276" s="561"/>
      <c r="G276" s="561"/>
      <c r="H276" s="561"/>
      <c r="I276" s="561"/>
      <c r="J276" s="561"/>
      <c r="K276" s="561"/>
      <c r="L276" s="561"/>
      <c r="M276" s="10"/>
      <c r="O276" s="18"/>
    </row>
    <row r="277" spans="1:18" x14ac:dyDescent="0.25">
      <c r="B277" s="613" t="str">
        <f>B272</f>
        <v>Imports</v>
      </c>
      <c r="C277" s="614"/>
      <c r="D277" s="189" t="str">
        <f>D272</f>
        <v>units</v>
      </c>
      <c r="E277" s="140"/>
      <c r="F277" s="140"/>
      <c r="G277" s="140"/>
      <c r="H277" s="140"/>
      <c r="I277" s="140"/>
      <c r="J277" s="140"/>
      <c r="K277" s="140"/>
      <c r="L277" s="140"/>
      <c r="M277" s="10"/>
    </row>
    <row r="278" spans="1:18" x14ac:dyDescent="0.25">
      <c r="B278" s="613" t="str">
        <f>B273</f>
        <v>Ending Inventories</v>
      </c>
      <c r="C278" s="614"/>
      <c r="D278" s="189"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Describe any factors (for example, shipping delays, seasonality, etc.) which would explain the overall trend in your firm's quarterly import volumes and ending inventories, as reported in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2B2aeOWyjKLLhMyMw3LxueuvLgyAygvRoSMLPoZrqpXg0mIFvOXmFE/bqsitTTJt4KbW1ropat+eFPU4TKiRig==" saltValue="y18yUpR4S4gHbRQF0gqKyQ==" spinCount="100000" sheet="1" objects="1" scenarios="1" selectLockedCells="1"/>
  <mergeCells count="260">
    <mergeCell ref="B12:L12"/>
    <mergeCell ref="B13:L13"/>
    <mergeCell ref="B14:L14"/>
    <mergeCell ref="B15:L15"/>
    <mergeCell ref="B16:L16"/>
    <mergeCell ref="B17:L17"/>
    <mergeCell ref="B4:L4"/>
    <mergeCell ref="B5:L5"/>
    <mergeCell ref="B6:L6"/>
    <mergeCell ref="B8:L8"/>
    <mergeCell ref="B9:L9"/>
    <mergeCell ref="B10:L11"/>
    <mergeCell ref="G25:G26"/>
    <mergeCell ref="H25:H26"/>
    <mergeCell ref="I25:I26"/>
    <mergeCell ref="B19:L19"/>
    <mergeCell ref="B20:L20"/>
    <mergeCell ref="B23:F23"/>
    <mergeCell ref="B27:I27"/>
    <mergeCell ref="B28:I28"/>
    <mergeCell ref="G23:I23"/>
    <mergeCell ref="B34:C36"/>
    <mergeCell ref="D34:F34"/>
    <mergeCell ref="D35:F35"/>
    <mergeCell ref="D36:F36"/>
    <mergeCell ref="B30:C32"/>
    <mergeCell ref="D30:F30"/>
    <mergeCell ref="D31:F31"/>
    <mergeCell ref="D32:F32"/>
    <mergeCell ref="B29:I29"/>
    <mergeCell ref="B33:I33"/>
    <mergeCell ref="B37:I37"/>
    <mergeCell ref="B38:I38"/>
    <mergeCell ref="B48:C50"/>
    <mergeCell ref="D48:F48"/>
    <mergeCell ref="D49:F49"/>
    <mergeCell ref="D50:F50"/>
    <mergeCell ref="B39:C41"/>
    <mergeCell ref="D39:F39"/>
    <mergeCell ref="D40:F40"/>
    <mergeCell ref="D41:F41"/>
    <mergeCell ref="B43:C45"/>
    <mergeCell ref="D43:F43"/>
    <mergeCell ref="D44:F44"/>
    <mergeCell ref="D45:F45"/>
    <mergeCell ref="B42:I42"/>
    <mergeCell ref="B46:I46"/>
    <mergeCell ref="B47:I47"/>
    <mergeCell ref="B58:C60"/>
    <mergeCell ref="D58:F58"/>
    <mergeCell ref="D59:F59"/>
    <mergeCell ref="D60:F60"/>
    <mergeCell ref="B52:C54"/>
    <mergeCell ref="D52:F52"/>
    <mergeCell ref="D53:F53"/>
    <mergeCell ref="D54:F54"/>
    <mergeCell ref="B51:I51"/>
    <mergeCell ref="B55:I55"/>
    <mergeCell ref="B56:I56"/>
    <mergeCell ref="B57:I57"/>
    <mergeCell ref="B68:C70"/>
    <mergeCell ref="D68:F68"/>
    <mergeCell ref="D69:F69"/>
    <mergeCell ref="D70:F70"/>
    <mergeCell ref="B72:I72"/>
    <mergeCell ref="B71:I71"/>
    <mergeCell ref="B61:C63"/>
    <mergeCell ref="D61:F61"/>
    <mergeCell ref="D62:F62"/>
    <mergeCell ref="D63:F63"/>
    <mergeCell ref="B65:C67"/>
    <mergeCell ref="D65:F65"/>
    <mergeCell ref="D66:F66"/>
    <mergeCell ref="D67:F67"/>
    <mergeCell ref="B64:I64"/>
    <mergeCell ref="B80:C82"/>
    <mergeCell ref="D80:F80"/>
    <mergeCell ref="D81:F81"/>
    <mergeCell ref="D82:F82"/>
    <mergeCell ref="B83:C85"/>
    <mergeCell ref="D83:F83"/>
    <mergeCell ref="D84:F84"/>
    <mergeCell ref="D85:F85"/>
    <mergeCell ref="B73:C75"/>
    <mergeCell ref="D73:F73"/>
    <mergeCell ref="D74:F74"/>
    <mergeCell ref="D75:F75"/>
    <mergeCell ref="B76:C78"/>
    <mergeCell ref="D76:F76"/>
    <mergeCell ref="D77:F77"/>
    <mergeCell ref="D78:F78"/>
    <mergeCell ref="B79:I79"/>
    <mergeCell ref="B87:I87"/>
    <mergeCell ref="B86:I86"/>
    <mergeCell ref="B98:C100"/>
    <mergeCell ref="D98:F98"/>
    <mergeCell ref="D99:F99"/>
    <mergeCell ref="D100:F100"/>
    <mergeCell ref="B101:C103"/>
    <mergeCell ref="D101:F101"/>
    <mergeCell ref="D102:F102"/>
    <mergeCell ref="D103:F103"/>
    <mergeCell ref="B91:C93"/>
    <mergeCell ref="D91:F91"/>
    <mergeCell ref="D92:F92"/>
    <mergeCell ref="D93:F93"/>
    <mergeCell ref="B95:C97"/>
    <mergeCell ref="D95:F95"/>
    <mergeCell ref="D96:F96"/>
    <mergeCell ref="D97:F97"/>
    <mergeCell ref="B94:I94"/>
    <mergeCell ref="B88:C90"/>
    <mergeCell ref="D88:F88"/>
    <mergeCell ref="D89:F89"/>
    <mergeCell ref="D90:F90"/>
    <mergeCell ref="B114:D114"/>
    <mergeCell ref="B115:D115"/>
    <mergeCell ref="B116:D116"/>
    <mergeCell ref="B117:L117"/>
    <mergeCell ref="B118:D118"/>
    <mergeCell ref="B119:D119"/>
    <mergeCell ref="B106:L106"/>
    <mergeCell ref="B107:L107"/>
    <mergeCell ref="B109:L109"/>
    <mergeCell ref="B110:L110"/>
    <mergeCell ref="B112:D112"/>
    <mergeCell ref="B113:L113"/>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93:B194"/>
    <mergeCell ref="C193:E193"/>
    <mergeCell ref="C194:E194"/>
    <mergeCell ref="B197:L197"/>
    <mergeCell ref="B198:L198"/>
    <mergeCell ref="B200:L200"/>
    <mergeCell ref="B182:D182"/>
    <mergeCell ref="B183:L184"/>
    <mergeCell ref="B185:D185"/>
    <mergeCell ref="B186:D186"/>
    <mergeCell ref="B187:D187"/>
    <mergeCell ref="B189:L190"/>
    <mergeCell ref="B209:L210"/>
    <mergeCell ref="B211:D211"/>
    <mergeCell ref="B212:D212"/>
    <mergeCell ref="B213:D213"/>
    <mergeCell ref="B214:L215"/>
    <mergeCell ref="B216:D216"/>
    <mergeCell ref="B201:L201"/>
    <mergeCell ref="B203:D203"/>
    <mergeCell ref="B204:L205"/>
    <mergeCell ref="B206:D206"/>
    <mergeCell ref="B207:D207"/>
    <mergeCell ref="B208:D20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53:L253"/>
    <mergeCell ref="B254:L254"/>
    <mergeCell ref="B256:L256"/>
    <mergeCell ref="F258:G259"/>
    <mergeCell ref="B260:B262"/>
    <mergeCell ref="C260:E260"/>
    <mergeCell ref="F260:G260"/>
    <mergeCell ref="C261:E261"/>
    <mergeCell ref="F261:G261"/>
    <mergeCell ref="C262:E262"/>
    <mergeCell ref="F262:G262"/>
    <mergeCell ref="B265:L265"/>
    <mergeCell ref="B266:L266"/>
    <mergeCell ref="B268:L268"/>
    <mergeCell ref="E270:E271"/>
    <mergeCell ref="F270:F271"/>
    <mergeCell ref="G270:G271"/>
    <mergeCell ref="H270:H271"/>
    <mergeCell ref="I270:I271"/>
    <mergeCell ref="J270:J271"/>
    <mergeCell ref="K270:K271"/>
    <mergeCell ref="B277:C277"/>
    <mergeCell ref="B278:C278"/>
    <mergeCell ref="B282:L283"/>
    <mergeCell ref="B285:L292"/>
    <mergeCell ref="B272:C272"/>
    <mergeCell ref="B273:C273"/>
    <mergeCell ref="E275:E276"/>
    <mergeCell ref="F275:F276"/>
    <mergeCell ref="G275:G276"/>
    <mergeCell ref="H275:H276"/>
    <mergeCell ref="I275:I276"/>
    <mergeCell ref="J275:J276"/>
    <mergeCell ref="K275:K276"/>
    <mergeCell ref="L275:L276"/>
  </mergeCells>
  <conditionalFormatting sqref="F138:G139 F193:G194 F249:G250">
    <cfRule type="cellIs" dxfId="2"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9EF29E1D-1DE1-435E-97E4-119C6FCC5A13}">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7D64DDB1-CF2F-4AB9-AF82-AF3D53126A2A}">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DFA72EB0-702E-4FDC-B037-7BC77C652F2B}">
      <formula1>1000</formula1>
    </dataValidation>
  </dataValidations>
  <printOptions horizontalCentered="1"/>
  <pageMargins left="0.25" right="0.25" top="0.75" bottom="0.75" header="0.3" footer="0.3"/>
  <pageSetup scale="63" firstPageNumber="23"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0C65C-F530-400A-B4A1-95482E99A47F}">
  <sheetPr>
    <tabColor rgb="FF92D050"/>
    <pageSetUpPr fitToPage="1"/>
  </sheetPr>
  <dimension ref="A1:S293"/>
  <sheetViews>
    <sheetView showGridLines="0" zoomScale="87" zoomScaleNormal="100" zoomScaleSheetLayoutView="55" workbookViewId="0">
      <selection activeCell="B29" sqref="B29:I29"/>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384" t="str">
        <f>Info!B4</f>
        <v>IMPORTERS' QUESTIONNAIRE</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TRUCK BODIES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The following questions refer to the goods as defined in the product description on the Intro tab.</v>
      </c>
      <c r="C8" s="519"/>
      <c r="D8" s="519"/>
      <c r="E8" s="519"/>
      <c r="F8" s="519"/>
      <c r="G8" s="519"/>
      <c r="H8" s="519"/>
      <c r="I8" s="519"/>
      <c r="J8" s="519"/>
      <c r="K8" s="519"/>
      <c r="L8" s="520"/>
      <c r="M8" s="19"/>
      <c r="N8" s="19"/>
      <c r="O8" s="15"/>
      <c r="P8" s="15"/>
    </row>
    <row r="9" spans="1:16" s="6" customFormat="1" x14ac:dyDescent="0.25">
      <c r="A9" s="33"/>
      <c r="B9" s="518" t="str">
        <f>Public!B9</f>
        <v xml:space="preserve">Product information and a glossary of terms can be found in the Info tab.
</v>
      </c>
      <c r="C9" s="519"/>
      <c r="D9" s="519"/>
      <c r="E9" s="519"/>
      <c r="F9" s="519"/>
      <c r="G9" s="519"/>
      <c r="H9" s="519"/>
      <c r="I9" s="519"/>
      <c r="J9" s="519"/>
      <c r="K9" s="519"/>
      <c r="L9" s="520"/>
      <c r="M9" s="19"/>
      <c r="N9" s="19"/>
      <c r="O9" s="15"/>
    </row>
    <row r="10" spans="1:16" s="6" customFormat="1" x14ac:dyDescent="0.25">
      <c r="A10" s="33"/>
      <c r="B10" s="518" t="str">
        <f>IF(Intro!$G$22="English",O10,P10)</f>
        <v>Use one numbered "Imp-Exp" tab for each exporter your firm imported from. To acquire additional "Imp-Exp" tabs, contact a case analyst identified on the "Intro" tab.</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For the questions in this tab, note the following:</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Report only sales from your firm’s imports. Sales of goods purchased from Canadian producers must be excluded.</v>
      </c>
      <c r="C13" s="569"/>
      <c r="D13" s="569"/>
      <c r="E13" s="569"/>
      <c r="F13" s="569"/>
      <c r="G13" s="569"/>
      <c r="H13" s="569"/>
      <c r="I13" s="569"/>
      <c r="J13" s="569"/>
      <c r="K13" s="569"/>
      <c r="L13" s="570"/>
      <c r="M13" s="19"/>
      <c r="N13" s="19"/>
      <c r="O13" s="15"/>
      <c r="P13" s="15"/>
    </row>
    <row r="14" spans="1:16" s="6" customFormat="1" x14ac:dyDescent="0.25">
      <c r="A14" s="33"/>
      <c r="B14" s="518" t="str">
        <f>Pro!B14</f>
        <v>• Report all sales to Canadian and foreign associated firms.</v>
      </c>
      <c r="C14" s="519"/>
      <c r="D14" s="519"/>
      <c r="E14" s="519"/>
      <c r="F14" s="519"/>
      <c r="G14" s="519"/>
      <c r="H14" s="519"/>
      <c r="I14" s="519"/>
      <c r="J14" s="519"/>
      <c r="K14" s="519"/>
      <c r="L14" s="520"/>
      <c r="M14" s="19"/>
      <c r="N14" s="19"/>
      <c r="O14" s="15"/>
      <c r="P14" s="15"/>
    </row>
    <row r="15" spans="1:16" s="6" customFormat="1" x14ac:dyDescent="0.25">
      <c r="A15" s="33"/>
      <c r="B15" s="518" t="str">
        <f>Pro!B15</f>
        <v>• Report all sales as of the date of shipment to the customer or the customer’s warehouse.</v>
      </c>
      <c r="C15" s="519"/>
      <c r="D15" s="519"/>
      <c r="E15" s="519"/>
      <c r="F15" s="519"/>
      <c r="G15" s="519"/>
      <c r="H15" s="519"/>
      <c r="I15" s="519"/>
      <c r="J15" s="519"/>
      <c r="K15" s="519"/>
      <c r="L15" s="520"/>
      <c r="M15" s="19"/>
      <c r="N15" s="19"/>
      <c r="O15" s="15"/>
      <c r="P15" s="15"/>
    </row>
    <row r="16" spans="1:16" s="6" customFormat="1" x14ac:dyDescent="0.25">
      <c r="A16" s="33"/>
      <c r="B16" s="518" t="str">
        <f>Pro!B16</f>
        <v>• Report all values in Canadian dollars.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If your firm is an end user or a retailer, your firm does not need to report sales of imports or inventories of imports.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IMPORTS AND SALES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x14ac:dyDescent="0.25">
      <c r="B22" s="16"/>
      <c r="C22" s="35"/>
      <c r="D22" s="35"/>
      <c r="E22" s="36"/>
      <c r="F22" s="36"/>
      <c r="G22" s="36"/>
      <c r="H22" s="36"/>
      <c r="I22" s="36"/>
      <c r="J22" s="36"/>
      <c r="K22" s="36"/>
      <c r="L22" s="17"/>
      <c r="M22" s="10"/>
    </row>
    <row r="23" spans="1:16" ht="15.75" customHeight="1" x14ac:dyDescent="0.25">
      <c r="B23" s="360" t="str">
        <f>IF(Intro!$G$22="English",O23,P23)</f>
        <v xml:space="preserve">Provide your firm's imports and sales of imports of the goods from: </v>
      </c>
      <c r="C23" s="361"/>
      <c r="D23" s="361"/>
      <c r="E23" s="361"/>
      <c r="F23" s="361"/>
      <c r="G23" s="629" t="str">
        <f>IF(Intro!$G$22="English",Variables!B45,Variables!C45)</f>
        <v>Mexico</v>
      </c>
      <c r="H23" s="630"/>
      <c r="I23" s="631"/>
      <c r="J23" s="36"/>
      <c r="K23" s="36"/>
      <c r="L23" s="218"/>
      <c r="M23" s="10"/>
      <c r="O23" s="10" t="s">
        <v>286</v>
      </c>
      <c r="P23" s="10" t="s">
        <v>287</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Imports in Canada</v>
      </c>
      <c r="C27" s="624"/>
      <c r="D27" s="624"/>
      <c r="E27" s="624"/>
      <c r="F27" s="624"/>
      <c r="G27" s="624"/>
      <c r="H27" s="624"/>
      <c r="I27" s="628"/>
      <c r="J27" s="36"/>
      <c r="K27" s="36"/>
      <c r="L27" s="72"/>
      <c r="O27" s="26" t="s">
        <v>236</v>
      </c>
      <c r="P27" s="171" t="s">
        <v>237</v>
      </c>
    </row>
    <row r="28" spans="1:16" s="171" customFormat="1" ht="14.25" customHeight="1" thickBot="1" x14ac:dyDescent="0.3">
      <c r="A28" s="32"/>
      <c r="B28" s="623" t="str">
        <f>IF(Intro!$G$22="English",O28,P28)</f>
        <v>Refrigerated units</v>
      </c>
      <c r="C28" s="624"/>
      <c r="D28" s="624"/>
      <c r="E28" s="624"/>
      <c r="F28" s="624"/>
      <c r="G28" s="624"/>
      <c r="H28" s="624"/>
      <c r="I28" s="628"/>
      <c r="J28" s="36"/>
      <c r="K28" s="36"/>
      <c r="L28" s="72"/>
      <c r="O28" s="26" t="s">
        <v>468</v>
      </c>
      <c r="P28" s="171" t="s">
        <v>469</v>
      </c>
    </row>
    <row r="29" spans="1:16" s="171" customFormat="1" ht="14.25" customHeight="1" thickBot="1" x14ac:dyDescent="0.3">
      <c r="A29" s="32"/>
      <c r="B29" s="625" t="str">
        <f>IF(Intro!$G$22="English",O29,P29)</f>
        <v>Kits</v>
      </c>
      <c r="C29" s="626"/>
      <c r="D29" s="626"/>
      <c r="E29" s="626"/>
      <c r="F29" s="626"/>
      <c r="G29" s="626"/>
      <c r="H29" s="626"/>
      <c r="I29" s="627"/>
      <c r="J29" s="36"/>
      <c r="K29" s="36"/>
      <c r="L29" s="72"/>
      <c r="O29" s="26" t="s">
        <v>489</v>
      </c>
      <c r="P29" s="171" t="s">
        <v>489</v>
      </c>
    </row>
    <row r="30" spans="1:16" x14ac:dyDescent="0.25">
      <c r="B30" s="595" t="str">
        <f>IF(Intro!$G$22="English",O30,P30)</f>
        <v>Imports</v>
      </c>
      <c r="C30" s="596"/>
      <c r="D30" s="588" t="str">
        <f>IF(Intro!$G$22="English",Variables!$B$23,Variables!$C$23)</f>
        <v>units</v>
      </c>
      <c r="E30" s="588"/>
      <c r="F30" s="588"/>
      <c r="G30" s="204"/>
      <c r="H30" s="204"/>
      <c r="I30" s="204"/>
      <c r="J30" s="36"/>
      <c r="K30" s="36"/>
      <c r="L30" s="72"/>
      <c r="M30" s="10"/>
      <c r="O30" s="10" t="s">
        <v>89</v>
      </c>
      <c r="P30" s="10" t="s">
        <v>169</v>
      </c>
    </row>
    <row r="31" spans="1:16" x14ac:dyDescent="0.25">
      <c r="B31" s="597"/>
      <c r="C31" s="598"/>
      <c r="D31" s="584" t="str">
        <f>IF(Intro!$G$22="English",O31,P31)</f>
        <v>net delivered purchase value (CAD)</v>
      </c>
      <c r="E31" s="584"/>
      <c r="F31" s="584"/>
      <c r="G31" s="137"/>
      <c r="H31" s="137"/>
      <c r="I31" s="137"/>
      <c r="J31" s="36"/>
      <c r="K31" s="36"/>
      <c r="L31" s="72"/>
      <c r="M31" s="10"/>
      <c r="O31" s="10" t="s">
        <v>344</v>
      </c>
      <c r="P31" s="10" t="s">
        <v>343</v>
      </c>
    </row>
    <row r="32" spans="1:16" x14ac:dyDescent="0.25">
      <c r="B32" s="599"/>
      <c r="C32" s="600"/>
      <c r="D32" s="585" t="str">
        <f>"$ / "&amp;IF(Intro!$G$22="English",Variables!$B$24,Variables!$C$24)</f>
        <v>$ / unit</v>
      </c>
      <c r="E32" s="585"/>
      <c r="F32" s="585"/>
      <c r="G32" s="203" t="str">
        <f>IF(G30=0,"-",G31/G30)</f>
        <v>-</v>
      </c>
      <c r="H32" s="203" t="str">
        <f>IF(H30=0,"-",H31/H30)</f>
        <v>-</v>
      </c>
      <c r="I32" s="203" t="str">
        <f t="shared" ref="I32" si="0">IF(I30=0,"-",I31/I30)</f>
        <v>-</v>
      </c>
      <c r="J32" s="36"/>
      <c r="K32" s="36"/>
      <c r="L32" s="72"/>
      <c r="M32" s="10"/>
    </row>
    <row r="33" spans="1:16" ht="15" customHeight="1" thickBot="1" x14ac:dyDescent="0.3">
      <c r="B33" s="625" t="str">
        <f>IF(Intro!$G$22="English",O33,P33)</f>
        <v>Fully assembled truck bodies</v>
      </c>
      <c r="C33" s="626"/>
      <c r="D33" s="626"/>
      <c r="E33" s="626"/>
      <c r="F33" s="626"/>
      <c r="G33" s="626"/>
      <c r="H33" s="626"/>
      <c r="I33" s="627"/>
      <c r="J33" s="36"/>
      <c r="K33" s="36"/>
      <c r="L33" s="72"/>
      <c r="M33" s="10"/>
      <c r="O33" s="10" t="s">
        <v>490</v>
      </c>
      <c r="P33" s="10" t="s">
        <v>493</v>
      </c>
    </row>
    <row r="34" spans="1:16" x14ac:dyDescent="0.25">
      <c r="B34" s="595" t="str">
        <f>IF(Intro!$G$22="English",O34,P34)</f>
        <v>Imports</v>
      </c>
      <c r="C34" s="596"/>
      <c r="D34" s="588" t="str">
        <f>IF(Intro!$G$22="English",Variables!$B$23,Variables!$C$23)</f>
        <v>units</v>
      </c>
      <c r="E34" s="588"/>
      <c r="F34" s="588"/>
      <c r="G34" s="204"/>
      <c r="H34" s="204"/>
      <c r="I34" s="204"/>
      <c r="J34" s="36"/>
      <c r="K34" s="36"/>
      <c r="L34" s="72"/>
      <c r="M34" s="10"/>
      <c r="O34" s="10" t="s">
        <v>89</v>
      </c>
      <c r="P34" s="10" t="s">
        <v>169</v>
      </c>
    </row>
    <row r="35" spans="1:16" x14ac:dyDescent="0.25">
      <c r="B35" s="597"/>
      <c r="C35" s="598"/>
      <c r="D35" s="584" t="str">
        <f>IF(Intro!$G$22="English",O35,P35)</f>
        <v>net delivered purchase value (CAD)</v>
      </c>
      <c r="E35" s="584"/>
      <c r="F35" s="584"/>
      <c r="G35" s="137"/>
      <c r="H35" s="137"/>
      <c r="I35" s="137"/>
      <c r="J35" s="36"/>
      <c r="K35" s="36"/>
      <c r="L35" s="72"/>
      <c r="M35" s="10"/>
      <c r="O35" s="10" t="s">
        <v>344</v>
      </c>
      <c r="P35" s="10" t="s">
        <v>343</v>
      </c>
    </row>
    <row r="36" spans="1:16" x14ac:dyDescent="0.25">
      <c r="B36" s="599"/>
      <c r="C36" s="600"/>
      <c r="D36" s="585" t="str">
        <f>"$ / "&amp;IF(Intro!$G$22="English",Variables!$B$24,Variables!$C$24)</f>
        <v>$ / unit</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623" t="str">
        <f>IF(Intro!$G$22="English",O37,P37)</f>
        <v>Dry freight units</v>
      </c>
      <c r="C37" s="624"/>
      <c r="D37" s="624"/>
      <c r="E37" s="624"/>
      <c r="F37" s="624"/>
      <c r="G37" s="624"/>
      <c r="H37" s="624"/>
      <c r="I37" s="628"/>
      <c r="J37" s="36"/>
      <c r="K37" s="36"/>
      <c r="L37" s="72"/>
      <c r="O37" s="26" t="s">
        <v>470</v>
      </c>
      <c r="P37" s="171" t="s">
        <v>522</v>
      </c>
    </row>
    <row r="38" spans="1:16" s="171" customFormat="1" ht="14.25" customHeight="1" thickBot="1" x14ac:dyDescent="0.3">
      <c r="A38" s="32"/>
      <c r="B38" s="625" t="str">
        <f>IF(Intro!$G$22="English",O38,P38)</f>
        <v>Kits</v>
      </c>
      <c r="C38" s="626"/>
      <c r="D38" s="626"/>
      <c r="E38" s="626"/>
      <c r="F38" s="626"/>
      <c r="G38" s="626"/>
      <c r="H38" s="626"/>
      <c r="I38" s="627"/>
      <c r="J38" s="36"/>
      <c r="K38" s="36"/>
      <c r="L38" s="72"/>
      <c r="O38" s="26" t="s">
        <v>489</v>
      </c>
      <c r="P38" s="171" t="s">
        <v>489</v>
      </c>
    </row>
    <row r="39" spans="1:16" x14ac:dyDescent="0.25">
      <c r="B39" s="595" t="str">
        <f>IF(Intro!$G$22="English",O39,P39)</f>
        <v>Imports</v>
      </c>
      <c r="C39" s="596"/>
      <c r="D39" s="588" t="str">
        <f>IF(Intro!$G$22="English",Variables!$B$23,Variables!$C$23)</f>
        <v>units</v>
      </c>
      <c r="E39" s="588"/>
      <c r="F39" s="588"/>
      <c r="G39" s="204"/>
      <c r="H39" s="204"/>
      <c r="I39" s="204"/>
      <c r="J39" s="36"/>
      <c r="K39" s="36"/>
      <c r="L39" s="72"/>
      <c r="M39" s="10"/>
      <c r="O39" s="10" t="s">
        <v>89</v>
      </c>
      <c r="P39" s="10" t="s">
        <v>169</v>
      </c>
    </row>
    <row r="40" spans="1:16" x14ac:dyDescent="0.25">
      <c r="B40" s="597"/>
      <c r="C40" s="598"/>
      <c r="D40" s="584" t="str">
        <f>IF(Intro!$G$22="English",O40,P40)</f>
        <v>net delivered purchase value (CAD)</v>
      </c>
      <c r="E40" s="584"/>
      <c r="F40" s="584"/>
      <c r="G40" s="137"/>
      <c r="H40" s="137"/>
      <c r="I40" s="137"/>
      <c r="J40" s="36"/>
      <c r="K40" s="36"/>
      <c r="L40" s="72"/>
      <c r="M40" s="10"/>
      <c r="O40" s="10" t="s">
        <v>344</v>
      </c>
      <c r="P40" s="10" t="s">
        <v>343</v>
      </c>
    </row>
    <row r="41" spans="1:16" x14ac:dyDescent="0.25">
      <c r="B41" s="599"/>
      <c r="C41" s="600"/>
      <c r="D41" s="585" t="str">
        <f>"$ / "&amp;IF(Intro!$G$22="English",Variables!$B$24,Variables!$C$24)</f>
        <v>$ / unit</v>
      </c>
      <c r="E41" s="585"/>
      <c r="F41" s="585"/>
      <c r="G41" s="203" t="str">
        <f>IF(G39=0,"-",G40/G39)</f>
        <v>-</v>
      </c>
      <c r="H41" s="203" t="str">
        <f>IF(H39=0,"-",H40/H39)</f>
        <v>-</v>
      </c>
      <c r="I41" s="203" t="str">
        <f t="shared" ref="I41" si="2">IF(I39=0,"-",I40/I39)</f>
        <v>-</v>
      </c>
      <c r="J41" s="36"/>
      <c r="K41" s="36"/>
      <c r="L41" s="72"/>
      <c r="M41" s="10"/>
    </row>
    <row r="42" spans="1:16" ht="15" customHeight="1" thickBot="1" x14ac:dyDescent="0.3">
      <c r="B42" s="625" t="str">
        <f>IF(Intro!$G$22="English",O42,P42)</f>
        <v>Fully assembled truck bodies</v>
      </c>
      <c r="C42" s="626"/>
      <c r="D42" s="626"/>
      <c r="E42" s="626"/>
      <c r="F42" s="626"/>
      <c r="G42" s="626"/>
      <c r="H42" s="626"/>
      <c r="I42" s="627"/>
      <c r="J42" s="36"/>
      <c r="K42" s="36"/>
      <c r="L42" s="72"/>
      <c r="M42" s="10"/>
      <c r="O42" s="10" t="s">
        <v>490</v>
      </c>
      <c r="P42" s="10" t="s">
        <v>493</v>
      </c>
    </row>
    <row r="43" spans="1:16" x14ac:dyDescent="0.25">
      <c r="B43" s="595" t="str">
        <f>IF(Intro!$G$22="English",O43,P43)</f>
        <v>Imports</v>
      </c>
      <c r="C43" s="596"/>
      <c r="D43" s="588" t="str">
        <f>IF(Intro!$G$22="English",Variables!$B$23,Variables!$C$23)</f>
        <v>units</v>
      </c>
      <c r="E43" s="588"/>
      <c r="F43" s="588"/>
      <c r="G43" s="204"/>
      <c r="H43" s="204"/>
      <c r="I43" s="204"/>
      <c r="J43" s="36"/>
      <c r="K43" s="36"/>
      <c r="L43" s="72"/>
      <c r="M43" s="10"/>
      <c r="O43" s="10" t="s">
        <v>89</v>
      </c>
      <c r="P43" s="10" t="s">
        <v>169</v>
      </c>
    </row>
    <row r="44" spans="1:16" x14ac:dyDescent="0.25">
      <c r="B44" s="597"/>
      <c r="C44" s="598"/>
      <c r="D44" s="584" t="str">
        <f>IF(Intro!$G$22="English",O44,P44)</f>
        <v>net delivered purchase value (CAD)</v>
      </c>
      <c r="E44" s="584"/>
      <c r="F44" s="584"/>
      <c r="G44" s="137"/>
      <c r="H44" s="137"/>
      <c r="I44" s="137"/>
      <c r="J44" s="36"/>
      <c r="K44" s="36"/>
      <c r="L44" s="72"/>
      <c r="M44" s="10"/>
      <c r="O44" s="10" t="s">
        <v>344</v>
      </c>
      <c r="P44" s="10" t="s">
        <v>343</v>
      </c>
    </row>
    <row r="45" spans="1:16" x14ac:dyDescent="0.25">
      <c r="B45" s="599"/>
      <c r="C45" s="600"/>
      <c r="D45" s="585" t="str">
        <f>"$ / "&amp;IF(Intro!$G$22="English",Variables!$B$24,Variables!$C$24)</f>
        <v>$ / unit</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623" t="str">
        <f>IF(Intro!$G$22="English",O46,P46)</f>
        <v>All other</v>
      </c>
      <c r="C46" s="624"/>
      <c r="D46" s="624"/>
      <c r="E46" s="624"/>
      <c r="F46" s="624"/>
      <c r="G46" s="624"/>
      <c r="H46" s="624"/>
      <c r="I46" s="628"/>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60"/>
      <c r="J47" s="36"/>
      <c r="K47" s="36"/>
      <c r="L47" s="72"/>
      <c r="O47" s="26" t="s">
        <v>489</v>
      </c>
      <c r="P47" s="171" t="s">
        <v>489</v>
      </c>
    </row>
    <row r="48" spans="1:16" x14ac:dyDescent="0.25">
      <c r="B48" s="595" t="str">
        <f>IF(Intro!$G$22="English",O48,P48)</f>
        <v>Imports</v>
      </c>
      <c r="C48" s="596"/>
      <c r="D48" s="588" t="str">
        <f>IF(Intro!$G$22="English",Variables!$B$23,Variables!$C$23)</f>
        <v>units</v>
      </c>
      <c r="E48" s="588"/>
      <c r="F48" s="588"/>
      <c r="G48" s="204"/>
      <c r="H48" s="204"/>
      <c r="I48" s="204"/>
      <c r="J48" s="36"/>
      <c r="K48" s="36"/>
      <c r="L48" s="72"/>
      <c r="M48" s="10"/>
      <c r="O48" s="10" t="s">
        <v>89</v>
      </c>
      <c r="P48" s="10" t="s">
        <v>169</v>
      </c>
    </row>
    <row r="49" spans="1:16" x14ac:dyDescent="0.25">
      <c r="B49" s="597"/>
      <c r="C49" s="598"/>
      <c r="D49" s="584" t="str">
        <f>IF(Intro!$G$22="English",O49,P49)</f>
        <v>net delivered purchase value (CAD)</v>
      </c>
      <c r="E49" s="584"/>
      <c r="F49" s="584"/>
      <c r="G49" s="137"/>
      <c r="H49" s="137"/>
      <c r="I49" s="137"/>
      <c r="J49" s="36"/>
      <c r="K49" s="36"/>
      <c r="L49" s="72"/>
      <c r="M49" s="10"/>
      <c r="O49" s="10" t="s">
        <v>344</v>
      </c>
      <c r="P49" s="10" t="s">
        <v>343</v>
      </c>
    </row>
    <row r="50" spans="1:16" x14ac:dyDescent="0.25">
      <c r="B50" s="599"/>
      <c r="C50" s="600"/>
      <c r="D50" s="585" t="str">
        <f>"$ / "&amp;IF(Intro!$G$22="English",Variables!$B$24,Variables!$C$24)</f>
        <v>$ / unit</v>
      </c>
      <c r="E50" s="585"/>
      <c r="F50" s="585"/>
      <c r="G50" s="203" t="str">
        <f>IF(G48=0,"-",G49/G48)</f>
        <v>-</v>
      </c>
      <c r="H50" s="203" t="str">
        <f>IF(H48=0,"-",H49/H48)</f>
        <v>-</v>
      </c>
      <c r="I50" s="203" t="str">
        <f t="shared" ref="I50" si="4">IF(I48=0,"-",I49/I48)</f>
        <v>-</v>
      </c>
      <c r="J50" s="36"/>
      <c r="K50" s="36"/>
      <c r="L50" s="72"/>
      <c r="M50" s="10"/>
    </row>
    <row r="51" spans="1:16" ht="15" customHeight="1" thickBot="1" x14ac:dyDescent="0.3">
      <c r="B51" s="625" t="str">
        <f>IF(Intro!$G$22="English",O51,P51)</f>
        <v>Fully assembled truck bodies</v>
      </c>
      <c r="C51" s="626"/>
      <c r="D51" s="626"/>
      <c r="E51" s="626"/>
      <c r="F51" s="626"/>
      <c r="G51" s="626"/>
      <c r="H51" s="626"/>
      <c r="I51" s="627"/>
      <c r="J51" s="36"/>
      <c r="K51" s="36"/>
      <c r="L51" s="72"/>
      <c r="M51" s="10"/>
      <c r="O51" s="10" t="s">
        <v>490</v>
      </c>
      <c r="P51" s="10" t="s">
        <v>493</v>
      </c>
    </row>
    <row r="52" spans="1:16" x14ac:dyDescent="0.25">
      <c r="B52" s="595" t="str">
        <f>IF(Intro!$G$22="English",O52,P52)</f>
        <v>Imports</v>
      </c>
      <c r="C52" s="596"/>
      <c r="D52" s="588" t="str">
        <f>IF(Intro!$G$22="English",Variables!$B$23,Variables!$C$23)</f>
        <v>units</v>
      </c>
      <c r="E52" s="588"/>
      <c r="F52" s="588"/>
      <c r="G52" s="204"/>
      <c r="H52" s="204"/>
      <c r="I52" s="204"/>
      <c r="J52" s="36"/>
      <c r="K52" s="36"/>
      <c r="L52" s="72"/>
      <c r="M52" s="10"/>
      <c r="O52" s="10" t="s">
        <v>89</v>
      </c>
      <c r="P52" s="10" t="s">
        <v>169</v>
      </c>
    </row>
    <row r="53" spans="1:16" x14ac:dyDescent="0.25">
      <c r="B53" s="597"/>
      <c r="C53" s="598"/>
      <c r="D53" s="584" t="str">
        <f>IF(Intro!$G$22="English",O53,P53)</f>
        <v>net delivered purchase value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Sales in Canada</v>
      </c>
      <c r="C55" s="624"/>
      <c r="D55" s="624"/>
      <c r="E55" s="624"/>
      <c r="F55" s="624"/>
      <c r="G55" s="624"/>
      <c r="H55" s="624"/>
      <c r="I55" s="628"/>
      <c r="J55" s="36"/>
      <c r="K55" s="36"/>
      <c r="L55" s="72"/>
      <c r="O55" s="26" t="s">
        <v>238</v>
      </c>
      <c r="P55" s="171" t="s">
        <v>239</v>
      </c>
    </row>
    <row r="56" spans="1:16" s="171" customFormat="1" ht="14.25" customHeight="1" thickBot="1" x14ac:dyDescent="0.3">
      <c r="A56" s="32"/>
      <c r="B56" s="623" t="str">
        <f>IF(Intro!$G$22="English",O56,P56)</f>
        <v>Refrigerated units</v>
      </c>
      <c r="C56" s="624"/>
      <c r="D56" s="624"/>
      <c r="E56" s="624"/>
      <c r="F56" s="624"/>
      <c r="G56" s="624"/>
      <c r="H56" s="624"/>
      <c r="I56" s="628"/>
      <c r="J56" s="36"/>
      <c r="K56" s="36"/>
      <c r="L56" s="72"/>
      <c r="O56" s="26" t="s">
        <v>468</v>
      </c>
      <c r="P56" s="171" t="s">
        <v>469</v>
      </c>
    </row>
    <row r="57" spans="1:16" s="171" customFormat="1" ht="14.25" customHeight="1" thickBot="1" x14ac:dyDescent="0.3">
      <c r="A57" s="32"/>
      <c r="B57" s="625" t="str">
        <f>IF(Intro!$G$22="English",O57,P57)</f>
        <v>Kits</v>
      </c>
      <c r="C57" s="626"/>
      <c r="D57" s="626"/>
      <c r="E57" s="626"/>
      <c r="F57" s="626"/>
      <c r="G57" s="626"/>
      <c r="H57" s="626"/>
      <c r="I57" s="627"/>
      <c r="J57" s="36"/>
      <c r="K57" s="36"/>
      <c r="L57" s="72"/>
      <c r="O57" s="26" t="s">
        <v>489</v>
      </c>
      <c r="P57" s="171" t="s">
        <v>489</v>
      </c>
    </row>
    <row r="58" spans="1:16" x14ac:dyDescent="0.25">
      <c r="B58" s="403" t="str">
        <f>IF(Intro!$G$22="English",O58,P58)</f>
        <v>Sales to distributors/dealers in Canada</v>
      </c>
      <c r="C58" s="404"/>
      <c r="D58" s="588" t="str">
        <f>D30</f>
        <v>units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net delivered selling value (CAD)</v>
      </c>
      <c r="E59" s="584"/>
      <c r="F59" s="584"/>
      <c r="G59" s="137"/>
      <c r="H59" s="137"/>
      <c r="I59" s="137"/>
      <c r="J59" s="36"/>
      <c r="K59" s="36"/>
      <c r="L59" s="72"/>
      <c r="M59" s="10"/>
      <c r="O59" s="10" t="s">
        <v>346</v>
      </c>
      <c r="P59" s="10" t="s">
        <v>345</v>
      </c>
    </row>
    <row r="60" spans="1:16" ht="15" thickBot="1" x14ac:dyDescent="0.3">
      <c r="B60" s="586"/>
      <c r="C60" s="587"/>
      <c r="D60" s="589" t="str">
        <f>D32</f>
        <v>$ / unit</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Sales to end users/large fleet operators in Canada</v>
      </c>
      <c r="C61" s="582"/>
      <c r="D61" s="583" t="str">
        <f t="shared" ref="D61:D63" si="7">D58</f>
        <v>units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net delivered selling value (CAD)</v>
      </c>
      <c r="E62" s="584"/>
      <c r="F62" s="584"/>
      <c r="G62" s="137"/>
      <c r="H62" s="137"/>
      <c r="I62" s="137"/>
      <c r="J62" s="36"/>
      <c r="K62" s="36"/>
      <c r="L62" s="72"/>
      <c r="M62" s="10"/>
    </row>
    <row r="63" spans="1:16" ht="15" thickBot="1" x14ac:dyDescent="0.3">
      <c r="B63" s="586"/>
      <c r="C63" s="587"/>
      <c r="D63" s="589" t="str">
        <f t="shared" si="7"/>
        <v>$ / unit</v>
      </c>
      <c r="E63" s="589"/>
      <c r="F63" s="589"/>
      <c r="G63" s="158" t="str">
        <f>IF(G61=0,"-",G62/G61)</f>
        <v>-</v>
      </c>
      <c r="H63" s="158" t="str">
        <f>IF(H61=0,"-",H62/H61)</f>
        <v>-</v>
      </c>
      <c r="I63" s="158" t="str">
        <f t="shared" ref="I63" si="8">IF(I61=0,"-",I62/I61)</f>
        <v>-</v>
      </c>
      <c r="J63" s="36"/>
      <c r="K63" s="36"/>
      <c r="L63" s="72"/>
      <c r="M63" s="10"/>
    </row>
    <row r="64" spans="1:16" ht="14.25" customHeight="1" thickBot="1" x14ac:dyDescent="0.3">
      <c r="B64" s="625" t="str">
        <f>IF(Intro!$G$22="English",O64,P64)</f>
        <v>Fully assembled truck bodies</v>
      </c>
      <c r="C64" s="626"/>
      <c r="D64" s="626"/>
      <c r="E64" s="626"/>
      <c r="F64" s="626"/>
      <c r="G64" s="626"/>
      <c r="H64" s="626"/>
      <c r="I64" s="627"/>
      <c r="J64" s="36"/>
      <c r="K64" s="36"/>
      <c r="L64" s="72"/>
      <c r="M64" s="10"/>
      <c r="O64" s="10" t="s">
        <v>490</v>
      </c>
      <c r="P64" s="10" t="s">
        <v>493</v>
      </c>
    </row>
    <row r="65" spans="1:16" x14ac:dyDescent="0.25">
      <c r="B65" s="373" t="str">
        <f>IF(Intro!$G$22="English",O65,P65)</f>
        <v>Sales to distributors/dealers in Canada</v>
      </c>
      <c r="C65" s="374"/>
      <c r="D65" s="584" t="str">
        <f>D58</f>
        <v>units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net delivered selling value (CAD)</v>
      </c>
      <c r="E66" s="584"/>
      <c r="F66" s="584"/>
      <c r="G66" s="137"/>
      <c r="H66" s="137"/>
      <c r="I66" s="137"/>
      <c r="J66" s="36"/>
      <c r="K66" s="36"/>
      <c r="L66" s="72"/>
      <c r="M66" s="10"/>
      <c r="O66" s="10" t="s">
        <v>346</v>
      </c>
      <c r="P66" s="10" t="s">
        <v>345</v>
      </c>
    </row>
    <row r="67" spans="1:16" ht="15" thickBot="1" x14ac:dyDescent="0.3">
      <c r="B67" s="586"/>
      <c r="C67" s="587"/>
      <c r="D67" s="589" t="str">
        <f>D39</f>
        <v>units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Sales to end users/large fleet operators in Canada</v>
      </c>
      <c r="C68" s="582"/>
      <c r="D68" s="583" t="str">
        <f t="shared" ref="D68:D70" si="10">D65</f>
        <v>units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net delivered selling value (CAD)</v>
      </c>
      <c r="E69" s="584"/>
      <c r="F69" s="584"/>
      <c r="G69" s="137"/>
      <c r="H69" s="137"/>
      <c r="I69" s="137"/>
      <c r="J69" s="36"/>
      <c r="K69" s="36"/>
      <c r="L69" s="72"/>
      <c r="M69" s="10"/>
    </row>
    <row r="70" spans="1:16" x14ac:dyDescent="0.25">
      <c r="B70" s="399"/>
      <c r="C70" s="400"/>
      <c r="D70" s="585" t="str">
        <f t="shared" si="10"/>
        <v>units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Dry freight units</v>
      </c>
      <c r="C71" s="624"/>
      <c r="D71" s="624"/>
      <c r="E71" s="624"/>
      <c r="F71" s="624"/>
      <c r="G71" s="624"/>
      <c r="H71" s="624"/>
      <c r="I71" s="628"/>
      <c r="J71" s="36"/>
      <c r="K71" s="36"/>
      <c r="L71" s="72"/>
      <c r="O71" s="26" t="s">
        <v>470</v>
      </c>
      <c r="P71" s="171" t="s">
        <v>522</v>
      </c>
    </row>
    <row r="72" spans="1:16" s="171" customFormat="1" ht="14.25" customHeight="1" thickBot="1" x14ac:dyDescent="0.3">
      <c r="A72" s="32"/>
      <c r="B72" s="625" t="str">
        <f>IF(Intro!$G$22="English",O72,P72)</f>
        <v>Kits</v>
      </c>
      <c r="C72" s="626"/>
      <c r="D72" s="626"/>
      <c r="E72" s="626"/>
      <c r="F72" s="626"/>
      <c r="G72" s="626"/>
      <c r="H72" s="626"/>
      <c r="I72" s="627"/>
      <c r="J72" s="36"/>
      <c r="K72" s="36"/>
      <c r="L72" s="72"/>
      <c r="O72" s="26" t="s">
        <v>489</v>
      </c>
      <c r="P72" s="171" t="s">
        <v>489</v>
      </c>
    </row>
    <row r="73" spans="1:16" x14ac:dyDescent="0.25">
      <c r="B73" s="403" t="str">
        <f>IF(Intro!$G$22="English",O73,P73)</f>
        <v>Sales to distributors/dealers in Canada</v>
      </c>
      <c r="C73" s="404"/>
      <c r="D73" s="588" t="str">
        <f>D30</f>
        <v>units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net delivered selling value (CAD)</v>
      </c>
      <c r="E74" s="584"/>
      <c r="F74" s="584"/>
      <c r="G74" s="137"/>
      <c r="H74" s="137"/>
      <c r="I74" s="137"/>
      <c r="J74" s="36"/>
      <c r="K74" s="36"/>
      <c r="L74" s="72"/>
      <c r="M74" s="10"/>
      <c r="O74" s="10" t="s">
        <v>346</v>
      </c>
      <c r="P74" s="10" t="s">
        <v>345</v>
      </c>
    </row>
    <row r="75" spans="1:16" ht="15" thickBot="1" x14ac:dyDescent="0.3">
      <c r="B75" s="586"/>
      <c r="C75" s="587"/>
      <c r="D75" s="589" t="str">
        <f>D60</f>
        <v>$ / unit</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Sales to end users/large fleet operators in Canada</v>
      </c>
      <c r="C76" s="582"/>
      <c r="D76" s="583" t="str">
        <f t="shared" ref="D76:D78" si="13">D73</f>
        <v>units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net delivered selling value (CAD)</v>
      </c>
      <c r="E77" s="584"/>
      <c r="F77" s="584"/>
      <c r="G77" s="137"/>
      <c r="H77" s="137"/>
      <c r="I77" s="137"/>
      <c r="J77" s="36"/>
      <c r="K77" s="36"/>
      <c r="L77" s="72"/>
      <c r="M77" s="10"/>
    </row>
    <row r="78" spans="1:16" ht="15" thickBot="1" x14ac:dyDescent="0.3">
      <c r="B78" s="586"/>
      <c r="C78" s="587"/>
      <c r="D78" s="589" t="str">
        <f t="shared" si="13"/>
        <v>$ / unit</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625" t="str">
        <f>IF(Intro!$G$22="English",O79,P79)</f>
        <v>Fully assembled truck bodies</v>
      </c>
      <c r="C79" s="626"/>
      <c r="D79" s="626"/>
      <c r="E79" s="626"/>
      <c r="F79" s="626"/>
      <c r="G79" s="626"/>
      <c r="H79" s="626"/>
      <c r="I79" s="627"/>
      <c r="J79" s="36"/>
      <c r="K79" s="36"/>
      <c r="L79" s="72"/>
      <c r="M79" s="10"/>
      <c r="O79" s="10" t="s">
        <v>490</v>
      </c>
      <c r="P79" s="10" t="s">
        <v>493</v>
      </c>
    </row>
    <row r="80" spans="1:16" x14ac:dyDescent="0.25">
      <c r="B80" s="373" t="str">
        <f>IF(Intro!$G$22="English",O80,P80)</f>
        <v>Sales to distributors/dealers in Canada</v>
      </c>
      <c r="C80" s="374"/>
      <c r="D80" s="584" t="str">
        <f>D73</f>
        <v>units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net delivered selling value (CAD)</v>
      </c>
      <c r="E81" s="584"/>
      <c r="F81" s="584"/>
      <c r="G81" s="137"/>
      <c r="H81" s="137"/>
      <c r="I81" s="137"/>
      <c r="J81" s="36"/>
      <c r="K81" s="36"/>
      <c r="L81" s="72"/>
      <c r="M81" s="10"/>
      <c r="O81" s="10" t="s">
        <v>346</v>
      </c>
      <c r="P81" s="10" t="s">
        <v>345</v>
      </c>
    </row>
    <row r="82" spans="1:16" ht="15" thickBot="1" x14ac:dyDescent="0.3">
      <c r="B82" s="586"/>
      <c r="C82" s="587"/>
      <c r="D82" s="589" t="str">
        <f>D67</f>
        <v>units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Sales to end users/large fleet operators in Canada</v>
      </c>
      <c r="C83" s="582"/>
      <c r="D83" s="583" t="str">
        <f t="shared" ref="D83:D85" si="16">D80</f>
        <v>units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net delivered selling value (CAD)</v>
      </c>
      <c r="E84" s="584"/>
      <c r="F84" s="584"/>
      <c r="G84" s="137"/>
      <c r="H84" s="137"/>
      <c r="I84" s="137"/>
      <c r="J84" s="36"/>
      <c r="K84" s="36"/>
      <c r="L84" s="72"/>
      <c r="M84" s="10"/>
    </row>
    <row r="85" spans="1:16" x14ac:dyDescent="0.25">
      <c r="B85" s="399"/>
      <c r="C85" s="400"/>
      <c r="D85" s="585" t="str">
        <f t="shared" si="16"/>
        <v>units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All other</v>
      </c>
      <c r="C86" s="624"/>
      <c r="D86" s="624"/>
      <c r="E86" s="624"/>
      <c r="F86" s="624"/>
      <c r="G86" s="624"/>
      <c r="H86" s="624"/>
      <c r="I86" s="628"/>
      <c r="J86" s="36"/>
      <c r="K86" s="36"/>
      <c r="L86" s="72"/>
      <c r="O86" s="26" t="s">
        <v>471</v>
      </c>
      <c r="P86" s="171" t="s">
        <v>472</v>
      </c>
    </row>
    <row r="87" spans="1:16" s="171" customFormat="1" ht="15" thickBot="1" x14ac:dyDescent="0.3">
      <c r="A87" s="32"/>
      <c r="B87" s="625" t="str">
        <f>IF(Intro!$G$22="English",O87,P87)</f>
        <v>Kits</v>
      </c>
      <c r="C87" s="626"/>
      <c r="D87" s="626"/>
      <c r="E87" s="626"/>
      <c r="F87" s="626"/>
      <c r="G87" s="626"/>
      <c r="H87" s="626"/>
      <c r="I87" s="627"/>
      <c r="J87" s="36"/>
      <c r="K87" s="36"/>
      <c r="L87" s="72"/>
      <c r="O87" s="26" t="s">
        <v>489</v>
      </c>
      <c r="P87" s="171" t="s">
        <v>489</v>
      </c>
    </row>
    <row r="88" spans="1:16" x14ac:dyDescent="0.25">
      <c r="B88" s="403" t="str">
        <f>IF(Intro!$G$22="English",O88,P88)</f>
        <v>Sales to distributors/dealers in Canada</v>
      </c>
      <c r="C88" s="404"/>
      <c r="D88" s="588" t="str">
        <f>D58</f>
        <v>units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net delivered selling value (CAD)</v>
      </c>
      <c r="E89" s="584"/>
      <c r="F89" s="584"/>
      <c r="G89" s="137"/>
      <c r="H89" s="137"/>
      <c r="I89" s="137"/>
      <c r="J89" s="36"/>
      <c r="K89" s="36"/>
      <c r="L89" s="72"/>
      <c r="M89" s="10"/>
      <c r="O89" s="10" t="s">
        <v>346</v>
      </c>
      <c r="P89" s="10" t="s">
        <v>345</v>
      </c>
    </row>
    <row r="90" spans="1:16" ht="15" thickBot="1" x14ac:dyDescent="0.3">
      <c r="B90" s="586"/>
      <c r="C90" s="587"/>
      <c r="D90" s="589" t="str">
        <f>D60</f>
        <v>$ / unit</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Sales to end users/large fleet operators in Canada</v>
      </c>
      <c r="C91" s="582"/>
      <c r="D91" s="583" t="str">
        <f t="shared" ref="D91:D93" si="19">D88</f>
        <v>units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net delivered selling value (CAD)</v>
      </c>
      <c r="E92" s="584"/>
      <c r="F92" s="584"/>
      <c r="G92" s="137"/>
      <c r="H92" s="137"/>
      <c r="I92" s="137"/>
      <c r="J92" s="36"/>
      <c r="K92" s="36"/>
      <c r="L92" s="72"/>
      <c r="M92" s="10"/>
    </row>
    <row r="93" spans="1:16" x14ac:dyDescent="0.25">
      <c r="B93" s="399"/>
      <c r="C93" s="400"/>
      <c r="D93" s="585" t="str">
        <f t="shared" si="19"/>
        <v>$ / unit</v>
      </c>
      <c r="E93" s="585"/>
      <c r="F93" s="585"/>
      <c r="G93" s="203" t="str">
        <f>IF(G91=0,"-",G92/G91)</f>
        <v>-</v>
      </c>
      <c r="H93" s="203" t="str">
        <f>IF(H91=0,"-",H92/H91)</f>
        <v>-</v>
      </c>
      <c r="I93" s="203" t="str">
        <f t="shared" ref="I93" si="20">IF(I91=0,"-",I92/I91)</f>
        <v>-</v>
      </c>
      <c r="J93" s="36"/>
      <c r="K93" s="36"/>
      <c r="L93" s="72"/>
      <c r="M93" s="10"/>
    </row>
    <row r="94" spans="1:16" ht="15" customHeight="1" thickBot="1" x14ac:dyDescent="0.3">
      <c r="B94" s="625" t="str">
        <f>IF(Intro!$G$22="English",O94,P94)</f>
        <v>Fully assembled truck bodies</v>
      </c>
      <c r="C94" s="626"/>
      <c r="D94" s="626"/>
      <c r="E94" s="626"/>
      <c r="F94" s="626"/>
      <c r="G94" s="626"/>
      <c r="H94" s="626"/>
      <c r="I94" s="627"/>
      <c r="J94" s="36"/>
      <c r="K94" s="36"/>
      <c r="L94" s="72"/>
      <c r="M94" s="10"/>
      <c r="O94" s="10" t="s">
        <v>490</v>
      </c>
      <c r="P94" s="10" t="s">
        <v>493</v>
      </c>
    </row>
    <row r="95" spans="1:16" x14ac:dyDescent="0.25">
      <c r="B95" s="403" t="str">
        <f>IF(Intro!$G$22="English",O95,P95)</f>
        <v>Sales to distributors/dealers in Canada</v>
      </c>
      <c r="C95" s="404"/>
      <c r="D95" s="588" t="str">
        <f>D88</f>
        <v>units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net delivered selling value (CAD)</v>
      </c>
      <c r="E96" s="584"/>
      <c r="F96" s="584"/>
      <c r="G96" s="137"/>
      <c r="H96" s="137"/>
      <c r="I96" s="137"/>
      <c r="J96" s="36"/>
      <c r="K96" s="36"/>
      <c r="L96" s="72"/>
      <c r="M96" s="10"/>
      <c r="O96" s="10" t="s">
        <v>346</v>
      </c>
      <c r="P96" s="10" t="s">
        <v>345</v>
      </c>
    </row>
    <row r="97" spans="1:16" ht="15" thickBot="1" x14ac:dyDescent="0.3">
      <c r="B97" s="586"/>
      <c r="C97" s="587"/>
      <c r="D97" s="589" t="str">
        <f>D67</f>
        <v>units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Sales to end users/large fleet operators in Canada</v>
      </c>
      <c r="C98" s="374"/>
      <c r="D98" s="584" t="str">
        <f>D91</f>
        <v>units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net delivered selling value (CAD)</v>
      </c>
      <c r="E99" s="584"/>
      <c r="F99" s="584"/>
      <c r="G99" s="137"/>
      <c r="H99" s="137"/>
      <c r="I99" s="137"/>
      <c r="J99" s="36"/>
      <c r="K99" s="36"/>
      <c r="L99" s="72"/>
      <c r="M99" s="10"/>
      <c r="O99" s="10" t="s">
        <v>346</v>
      </c>
      <c r="P99" s="10" t="s">
        <v>345</v>
      </c>
    </row>
    <row r="100" spans="1:16" ht="15" thickBot="1" x14ac:dyDescent="0.3">
      <c r="B100" s="586"/>
      <c r="C100" s="587"/>
      <c r="D100" s="589" t="str">
        <f>D70</f>
        <v>units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Total sales in Canada</v>
      </c>
      <c r="C101" s="461"/>
      <c r="D101" s="607" t="str">
        <f>D61</f>
        <v>units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net delivered selling value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SALES IN CANADA OF IMPORTS TO THE TOP FIVE ACCOUNTS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 xml:space="preserve">Report the volume and value of sales of imports in Canada for each account listed below : </v>
      </c>
      <c r="C109" s="361"/>
      <c r="D109" s="361"/>
      <c r="E109" s="361"/>
      <c r="F109" s="361"/>
      <c r="G109" s="361"/>
      <c r="H109" s="361"/>
      <c r="I109" s="361"/>
      <c r="J109" s="361"/>
      <c r="K109" s="361"/>
      <c r="L109" s="362"/>
      <c r="M109" s="10"/>
      <c r="O109" s="18" t="s">
        <v>171</v>
      </c>
      <c r="P109" s="10" t="s">
        <v>172</v>
      </c>
    </row>
    <row r="110" spans="1:16" x14ac:dyDescent="0.25">
      <c r="B110" s="360" t="str">
        <f>Pro!B22</f>
        <v>Note - Only complete this question if your firm sold the goods between January 1, 2023, and December 31, 2025.</v>
      </c>
      <c r="C110" s="361"/>
      <c r="D110" s="361"/>
      <c r="E110" s="361"/>
      <c r="F110" s="361"/>
      <c r="G110" s="361"/>
      <c r="H110" s="361"/>
      <c r="I110" s="361"/>
      <c r="J110" s="361"/>
      <c r="K110" s="361"/>
      <c r="L110" s="362"/>
      <c r="M110" s="10"/>
      <c r="O110" s="18"/>
    </row>
    <row r="111" spans="1:16" x14ac:dyDescent="0.25">
      <c r="B111" s="216"/>
      <c r="C111" s="217"/>
      <c r="D111" s="35"/>
      <c r="E111" s="36"/>
      <c r="F111" s="36"/>
      <c r="G111" s="36"/>
      <c r="H111" s="36"/>
      <c r="I111" s="36"/>
      <c r="J111" s="36"/>
      <c r="K111" s="36"/>
      <c r="L111" s="17"/>
      <c r="M111" s="10"/>
      <c r="O111" s="18"/>
    </row>
    <row r="112" spans="1:16" x14ac:dyDescent="0.25">
      <c r="B112" s="590"/>
      <c r="C112" s="591"/>
      <c r="D112" s="592"/>
      <c r="E112" s="219" t="str">
        <f>IF(Intro!$G$22="English","Q","T")&amp;IF(MID(F112,2,1)&lt;&gt;"1",MID(F112,2,1)-1&amp;" - "&amp;MID(F112,6,4),"4 - "&amp;MID(F112,6,4)-1)</f>
        <v>Q1 - 2024</v>
      </c>
      <c r="F112" s="219" t="str">
        <f>IF(Intro!$G$22="English","Q","T")&amp;IF(MID(G112,2,1)&lt;&gt;"1",MID(G112,2,1)-1&amp;" - "&amp;MID(G112,6,4),"4 - "&amp;MID(G112,6,4)-1)</f>
        <v>Q2 - 2024</v>
      </c>
      <c r="G112" s="219" t="str">
        <f>IF(Intro!$G$22="English","Q","T")&amp;IF(MID(H112,2,1)&lt;&gt;"1",MID(H112,2,1)-1&amp;" - "&amp;MID(H112,6,4),"4 - "&amp;MID(H112,6,4)-1)</f>
        <v>Q3 - 2024</v>
      </c>
      <c r="H112" s="219" t="str">
        <f>IF(Intro!$G$22="English","Q","T")&amp;IF(MID(I112,2,1)&lt;&gt;"1",MID(I112,2,1)-1&amp;" - "&amp;MID(I112,6,4),"4 - "&amp;MID(I112,6,4)-1)</f>
        <v>Q4 - 2024</v>
      </c>
      <c r="I112" s="219" t="str">
        <f>IF(Intro!$G$22="English","Q","T")&amp;IF(MID(J112,2,1)&lt;&gt;"1",MID(J112,2,1)-1&amp;" - "&amp;MID(J112,6,4),"4 - "&amp;MID(J112,6,4)-1)</f>
        <v>Q1 - 2025</v>
      </c>
      <c r="J112" s="219" t="str">
        <f>IF(Intro!$G$22="English","Q","T")&amp;IF(MID(K112,2,1)&lt;&gt;"1",MID(K112,2,1)-1&amp;" - "&amp;MID(K112,6,4),"4 - "&amp;MID(K112,6,4)-1)</f>
        <v>Q2 - 2025</v>
      </c>
      <c r="K112" s="219" t="str">
        <f>IF(Intro!$G$22="English","Q","T")&amp;IF(MID(L112,2,1)&lt;&gt;"1",MID(L112,2,1)-1&amp;" - "&amp;MID(L112,6,4),"4 - "&amp;MID(L112,6,4)-1)</f>
        <v>Q3 - 2025</v>
      </c>
      <c r="L112" s="220" t="str">
        <f>IF(Intro!$G$22="English",Variables!B29&amp;" - ",Variables!C29&amp;" - ")&amp;Variables!B8</f>
        <v>Q4 - 2025</v>
      </c>
      <c r="M112" s="10"/>
      <c r="O112" s="18"/>
    </row>
    <row r="113" spans="2:16" x14ac:dyDescent="0.25">
      <c r="B113" s="609" t="str">
        <f>IF(Intro!$G$22="English",O114,P114)</f>
        <v xml:space="preserve">Account 1 - </v>
      </c>
      <c r="C113" s="610"/>
      <c r="D113" s="610"/>
      <c r="E113" s="610"/>
      <c r="F113" s="610"/>
      <c r="G113" s="610"/>
      <c r="H113" s="610"/>
      <c r="I113" s="610"/>
      <c r="J113" s="610"/>
      <c r="K113" s="610"/>
      <c r="L113" s="611"/>
      <c r="M113" s="10"/>
      <c r="O113" s="18"/>
    </row>
    <row r="114" spans="2:16" x14ac:dyDescent="0.25">
      <c r="B114" s="593" t="str">
        <f>D$58</f>
        <v>units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net delivered selling value (CAD)</v>
      </c>
      <c r="C115" s="594"/>
      <c r="D115" s="594"/>
      <c r="E115" s="140"/>
      <c r="F115" s="140"/>
      <c r="G115" s="140"/>
      <c r="H115" s="140"/>
      <c r="I115" s="140"/>
      <c r="J115" s="140"/>
      <c r="K115" s="140"/>
      <c r="L115" s="141"/>
      <c r="M115" s="10"/>
    </row>
    <row r="116" spans="2:16" x14ac:dyDescent="0.25">
      <c r="B116" s="593" t="str">
        <f>D$60</f>
        <v>$ / unit</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Account 2 - </v>
      </c>
      <c r="C117" s="610"/>
      <c r="D117" s="610"/>
      <c r="E117" s="610"/>
      <c r="F117" s="610"/>
      <c r="G117" s="610"/>
      <c r="H117" s="610"/>
      <c r="I117" s="610"/>
      <c r="J117" s="610"/>
      <c r="K117" s="610"/>
      <c r="L117" s="611"/>
      <c r="M117" s="10"/>
    </row>
    <row r="118" spans="2:16" x14ac:dyDescent="0.25">
      <c r="B118" s="593" t="str">
        <f>D$58</f>
        <v>units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net delivered selling value (CAD)</v>
      </c>
      <c r="C119" s="594"/>
      <c r="D119" s="594"/>
      <c r="E119" s="140"/>
      <c r="F119" s="140"/>
      <c r="G119" s="140"/>
      <c r="H119" s="140"/>
      <c r="I119" s="140"/>
      <c r="J119" s="140"/>
      <c r="K119" s="140"/>
      <c r="L119" s="141"/>
      <c r="M119" s="10"/>
    </row>
    <row r="120" spans="2:16" x14ac:dyDescent="0.25">
      <c r="B120" s="593" t="str">
        <f>D$60</f>
        <v>$ / unit</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Account 3 - </v>
      </c>
      <c r="C121" s="610"/>
      <c r="D121" s="610"/>
      <c r="E121" s="610"/>
      <c r="F121" s="610"/>
      <c r="G121" s="610"/>
      <c r="H121" s="610"/>
      <c r="I121" s="610"/>
      <c r="J121" s="610"/>
      <c r="K121" s="610"/>
      <c r="L121" s="611"/>
      <c r="M121" s="10"/>
    </row>
    <row r="122" spans="2:16" x14ac:dyDescent="0.25">
      <c r="B122" s="593" t="str">
        <f>D$58</f>
        <v>units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net delivered selling value (CAD)</v>
      </c>
      <c r="C123" s="594"/>
      <c r="D123" s="594"/>
      <c r="E123" s="140"/>
      <c r="F123" s="140"/>
      <c r="G123" s="140"/>
      <c r="H123" s="140"/>
      <c r="I123" s="140"/>
      <c r="J123" s="140"/>
      <c r="K123" s="140"/>
      <c r="L123" s="141"/>
      <c r="M123" s="10"/>
    </row>
    <row r="124" spans="2:16" x14ac:dyDescent="0.25">
      <c r="B124" s="593" t="str">
        <f>D$60</f>
        <v>$ / unit</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Account 4 - </v>
      </c>
      <c r="C125" s="610"/>
      <c r="D125" s="610"/>
      <c r="E125" s="610"/>
      <c r="F125" s="610"/>
      <c r="G125" s="610"/>
      <c r="H125" s="610"/>
      <c r="I125" s="610"/>
      <c r="J125" s="610"/>
      <c r="K125" s="610"/>
      <c r="L125" s="611"/>
      <c r="M125" s="10"/>
    </row>
    <row r="126" spans="2:16" x14ac:dyDescent="0.25">
      <c r="B126" s="593" t="str">
        <f>D$58</f>
        <v>units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net delivered selling value (CAD)</v>
      </c>
      <c r="C127" s="594"/>
      <c r="D127" s="594"/>
      <c r="E127" s="140"/>
      <c r="F127" s="140"/>
      <c r="G127" s="140"/>
      <c r="H127" s="140"/>
      <c r="I127" s="140"/>
      <c r="J127" s="140"/>
      <c r="K127" s="140"/>
      <c r="L127" s="141"/>
      <c r="M127" s="10"/>
    </row>
    <row r="128" spans="2:16" x14ac:dyDescent="0.25">
      <c r="B128" s="593" t="str">
        <f>D$60</f>
        <v>$ / unit</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Account 5 - </v>
      </c>
      <c r="C129" s="610"/>
      <c r="D129" s="610"/>
      <c r="E129" s="610"/>
      <c r="F129" s="610"/>
      <c r="G129" s="610"/>
      <c r="H129" s="610"/>
      <c r="I129" s="610"/>
      <c r="J129" s="610"/>
      <c r="K129" s="610"/>
      <c r="L129" s="611"/>
      <c r="M129" s="10"/>
    </row>
    <row r="130" spans="1:19" x14ac:dyDescent="0.25">
      <c r="B130" s="593" t="str">
        <f>D$58</f>
        <v>units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net delivered selling value (CAD)</v>
      </c>
      <c r="C131" s="594"/>
      <c r="D131" s="594"/>
      <c r="E131" s="140"/>
      <c r="F131" s="140"/>
      <c r="G131" s="140"/>
      <c r="H131" s="140"/>
      <c r="I131" s="140"/>
      <c r="J131" s="140"/>
      <c r="K131" s="140"/>
      <c r="L131" s="141"/>
      <c r="M131" s="10"/>
    </row>
    <row r="132" spans="1:19" x14ac:dyDescent="0.25">
      <c r="B132" s="593" t="str">
        <f>D$60</f>
        <v>$ / unit</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16"/>
      <c r="C133" s="217"/>
      <c r="D133" s="217"/>
      <c r="E133" s="29"/>
      <c r="F133" s="29"/>
      <c r="G133" s="29"/>
      <c r="H133" s="29"/>
      <c r="I133" s="29"/>
      <c r="J133" s="29"/>
      <c r="K133" s="29"/>
      <c r="L133" s="30"/>
      <c r="M133" s="10"/>
    </row>
    <row r="134" spans="1:19" x14ac:dyDescent="0.25">
      <c r="B134" s="360" t="str">
        <f>IF(Intro!$G$22="English",O134,P134)</f>
        <v>In the table below, “Error” means that the total sales to your firm’s top five accounts for that period exceed your firm’s total import sales for that period. Therefore, please modify the above data if necessary.</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216"/>
      <c r="C136" s="217"/>
      <c r="D136" s="217"/>
      <c r="E136" s="29"/>
      <c r="F136" s="29"/>
      <c r="G136" s="29"/>
      <c r="H136" s="29"/>
      <c r="I136" s="29"/>
      <c r="J136" s="29"/>
      <c r="K136" s="29"/>
      <c r="L136" s="30"/>
      <c r="M136" s="10"/>
      <c r="S136" s="39"/>
    </row>
    <row r="137" spans="1:19" x14ac:dyDescent="0.25">
      <c r="B137" s="216"/>
      <c r="C137" s="217"/>
      <c r="D137" s="37"/>
      <c r="E137" s="10"/>
      <c r="F137" s="219">
        <f>G137-1</f>
        <v>2024</v>
      </c>
      <c r="G137" s="219">
        <f>Variables!B8</f>
        <v>2025</v>
      </c>
      <c r="H137" s="29"/>
      <c r="J137" s="174"/>
      <c r="K137" s="174"/>
      <c r="L137" s="175"/>
      <c r="M137" s="10"/>
      <c r="O137" s="10" t="s">
        <v>382</v>
      </c>
      <c r="P137" s="10" t="s">
        <v>383</v>
      </c>
    </row>
    <row r="138" spans="1:19" x14ac:dyDescent="0.25">
      <c r="B138" s="373" t="str">
        <f>Variables!D62</f>
        <v>Verification</v>
      </c>
      <c r="C138" s="612" t="str">
        <f>D58</f>
        <v>units</v>
      </c>
      <c r="D138" s="612"/>
      <c r="E138" s="612"/>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373"/>
      <c r="C139" s="612" t="str">
        <f>D59</f>
        <v>net delivered selling value (CAD)</v>
      </c>
      <c r="D139" s="612"/>
      <c r="E139" s="612"/>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IMPORTS OF BENCHMARK PRODUCTS</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 xml:space="preserve">Report the volume and value of imports for each benchmark product listed below : </v>
      </c>
      <c r="C145" s="361"/>
      <c r="D145" s="361"/>
      <c r="E145" s="361"/>
      <c r="F145" s="361"/>
      <c r="G145" s="361"/>
      <c r="H145" s="361"/>
      <c r="I145" s="361"/>
      <c r="J145" s="361"/>
      <c r="K145" s="361"/>
      <c r="L145" s="362"/>
      <c r="M145" s="10"/>
      <c r="O145" s="18" t="s">
        <v>191</v>
      </c>
      <c r="P145" s="10" t="s">
        <v>192</v>
      </c>
    </row>
    <row r="146" spans="2:16" x14ac:dyDescent="0.25">
      <c r="B146" s="216"/>
      <c r="C146" s="217"/>
      <c r="D146" s="35"/>
      <c r="E146" s="36"/>
      <c r="F146" s="36"/>
      <c r="G146" s="36"/>
      <c r="H146" s="36"/>
      <c r="I146" s="36"/>
      <c r="J146" s="36"/>
      <c r="K146" s="36"/>
      <c r="L146" s="17"/>
      <c r="M146" s="10"/>
      <c r="O146" s="18"/>
    </row>
    <row r="147" spans="2:16" x14ac:dyDescent="0.25">
      <c r="B147" s="590"/>
      <c r="C147" s="591"/>
      <c r="D147" s="592"/>
      <c r="E147" s="219" t="str">
        <f t="shared" ref="E147:L147" si="29">E112</f>
        <v>Q1 - 2024</v>
      </c>
      <c r="F147" s="219" t="str">
        <f t="shared" si="29"/>
        <v>Q2 - 2024</v>
      </c>
      <c r="G147" s="219" t="str">
        <f t="shared" si="29"/>
        <v>Q3 - 2024</v>
      </c>
      <c r="H147" s="219" t="str">
        <f t="shared" si="29"/>
        <v>Q4 - 2024</v>
      </c>
      <c r="I147" s="219" t="str">
        <f t="shared" si="29"/>
        <v>Q1 - 2025</v>
      </c>
      <c r="J147" s="219" t="str">
        <f t="shared" si="29"/>
        <v>Q2 - 2025</v>
      </c>
      <c r="K147" s="219" t="str">
        <f t="shared" si="29"/>
        <v>Q3 - 2025</v>
      </c>
      <c r="L147" s="220" t="str">
        <f t="shared" si="29"/>
        <v>Q4 - 2025</v>
      </c>
      <c r="M147" s="10"/>
      <c r="O147" s="18"/>
    </row>
    <row r="148" spans="2:16" x14ac:dyDescent="0.25">
      <c r="B148" s="601" t="str">
        <f>IF(Intro!$G$22="English",Variables!B30,Variables!C30)</f>
        <v>Refrigerated truck bodies, without reefers or heaters - 10ft to 18ft</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units</v>
      </c>
      <c r="C150" s="594"/>
      <c r="D150" s="594"/>
      <c r="E150" s="140"/>
      <c r="F150" s="140"/>
      <c r="G150" s="140"/>
      <c r="H150" s="140"/>
      <c r="I150" s="140"/>
      <c r="J150" s="140"/>
      <c r="K150" s="140"/>
      <c r="L150" s="141"/>
      <c r="M150" s="10"/>
    </row>
    <row r="151" spans="2:16" x14ac:dyDescent="0.25">
      <c r="B151" s="593" t="str">
        <f>D$31</f>
        <v>net delivered purchase value (CAD)</v>
      </c>
      <c r="C151" s="594"/>
      <c r="D151" s="594"/>
      <c r="E151" s="140"/>
      <c r="F151" s="140"/>
      <c r="G151" s="140"/>
      <c r="H151" s="140"/>
      <c r="I151" s="140"/>
      <c r="J151" s="140"/>
      <c r="K151" s="140"/>
      <c r="L151" s="141"/>
      <c r="M151" s="10"/>
    </row>
    <row r="152" spans="2:16" x14ac:dyDescent="0.25">
      <c r="B152" s="593" t="str">
        <f>D$32</f>
        <v>$ / unit</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Refrigerated truck bodies, without reefers or heaters - 20ft to 24ft</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units</v>
      </c>
      <c r="C155" s="594"/>
      <c r="D155" s="594"/>
      <c r="E155" s="140"/>
      <c r="F155" s="140"/>
      <c r="G155" s="140"/>
      <c r="H155" s="140"/>
      <c r="I155" s="140"/>
      <c r="J155" s="140"/>
      <c r="K155" s="140"/>
      <c r="L155" s="141"/>
      <c r="M155" s="10"/>
    </row>
    <row r="156" spans="2:16" x14ac:dyDescent="0.25">
      <c r="B156" s="593" t="str">
        <f>D$31</f>
        <v>net delivered purchase value (CAD)</v>
      </c>
      <c r="C156" s="594"/>
      <c r="D156" s="594"/>
      <c r="E156" s="140"/>
      <c r="F156" s="140"/>
      <c r="G156" s="140"/>
      <c r="H156" s="140"/>
      <c r="I156" s="140"/>
      <c r="J156" s="140"/>
      <c r="K156" s="140"/>
      <c r="L156" s="141"/>
      <c r="M156" s="10"/>
    </row>
    <row r="157" spans="2:16" x14ac:dyDescent="0.25">
      <c r="B157" s="593" t="str">
        <f>D$32</f>
        <v>$ / unit</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Refrigerated truck bodies, without reefers or heaters - 26ft to 30ft</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units</v>
      </c>
      <c r="C160" s="594"/>
      <c r="D160" s="594"/>
      <c r="E160" s="140"/>
      <c r="F160" s="140"/>
      <c r="G160" s="140"/>
      <c r="H160" s="140"/>
      <c r="I160" s="140"/>
      <c r="J160" s="140"/>
      <c r="K160" s="140"/>
      <c r="L160" s="141"/>
      <c r="M160" s="10"/>
    </row>
    <row r="161" spans="1:13" x14ac:dyDescent="0.25">
      <c r="B161" s="593" t="str">
        <f>D$31</f>
        <v>net delivered purchase value (CAD)</v>
      </c>
      <c r="C161" s="594"/>
      <c r="D161" s="594"/>
      <c r="E161" s="140"/>
      <c r="F161" s="140"/>
      <c r="G161" s="140"/>
      <c r="H161" s="140"/>
      <c r="I161" s="140"/>
      <c r="J161" s="140"/>
      <c r="K161" s="140"/>
      <c r="L161" s="141"/>
      <c r="M161" s="10"/>
    </row>
    <row r="162" spans="1:13" x14ac:dyDescent="0.25">
      <c r="B162" s="593" t="str">
        <f>D$32</f>
        <v>$ / unit</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Dry freight van truck bodies, without reefers or heaters - 10ft to18ft</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units</v>
      </c>
      <c r="C165" s="594"/>
      <c r="D165" s="594"/>
      <c r="E165" s="140"/>
      <c r="F165" s="140"/>
      <c r="G165" s="140"/>
      <c r="H165" s="140"/>
      <c r="I165" s="140"/>
      <c r="J165" s="140"/>
      <c r="K165" s="140"/>
      <c r="L165" s="141"/>
      <c r="M165" s="10"/>
    </row>
    <row r="166" spans="1:13" x14ac:dyDescent="0.25">
      <c r="B166" s="593" t="str">
        <f>D$31</f>
        <v>net delivered purchase value (CAD)</v>
      </c>
      <c r="C166" s="594"/>
      <c r="D166" s="594"/>
      <c r="E166" s="140"/>
      <c r="F166" s="140"/>
      <c r="G166" s="140"/>
      <c r="H166" s="140"/>
      <c r="I166" s="140"/>
      <c r="J166" s="140"/>
      <c r="K166" s="140"/>
      <c r="L166" s="141"/>
      <c r="M166" s="10"/>
    </row>
    <row r="167" spans="1:13" x14ac:dyDescent="0.25">
      <c r="B167" s="593" t="str">
        <f>D$32</f>
        <v>$ / unit</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Dry freight van truck bodies, without reefers or heaters - 20ft to 24ft</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units</v>
      </c>
      <c r="C170" s="594"/>
      <c r="D170" s="594"/>
      <c r="E170" s="140"/>
      <c r="F170" s="140"/>
      <c r="G170" s="140"/>
      <c r="H170" s="140"/>
      <c r="I170" s="140"/>
      <c r="J170" s="140"/>
      <c r="K170" s="140"/>
      <c r="L170" s="141"/>
      <c r="M170" s="10"/>
    </row>
    <row r="171" spans="1:13" x14ac:dyDescent="0.25">
      <c r="B171" s="593" t="str">
        <f>D$31</f>
        <v>net delivered purchase value (CAD)</v>
      </c>
      <c r="C171" s="594"/>
      <c r="D171" s="594"/>
      <c r="E171" s="140"/>
      <c r="F171" s="140"/>
      <c r="G171" s="140"/>
      <c r="H171" s="140"/>
      <c r="I171" s="140"/>
      <c r="J171" s="140"/>
      <c r="K171" s="140"/>
      <c r="L171" s="141"/>
      <c r="M171" s="10"/>
    </row>
    <row r="172" spans="1:13" x14ac:dyDescent="0.25">
      <c r="B172" s="593" t="str">
        <f>D$32</f>
        <v>$ / unit</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Dry freight van truck bodies, without reefers or heaters - 26ft to 30ft</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units</v>
      </c>
      <c r="C175" s="594"/>
      <c r="D175" s="594"/>
      <c r="E175" s="140"/>
      <c r="F175" s="140"/>
      <c r="G175" s="140"/>
      <c r="H175" s="140"/>
      <c r="I175" s="140"/>
      <c r="J175" s="140"/>
      <c r="K175" s="140"/>
      <c r="L175" s="141"/>
      <c r="M175" s="10"/>
    </row>
    <row r="176" spans="1:13" x14ac:dyDescent="0.25">
      <c r="B176" s="593" t="str">
        <f>D$31</f>
        <v>net delivered purchase value (CAD)</v>
      </c>
      <c r="C176" s="594"/>
      <c r="D176" s="594"/>
      <c r="E176" s="140"/>
      <c r="F176" s="140"/>
      <c r="G176" s="140"/>
      <c r="H176" s="140"/>
      <c r="I176" s="140"/>
      <c r="J176" s="140"/>
      <c r="K176" s="140"/>
      <c r="L176" s="141"/>
      <c r="M176" s="10"/>
    </row>
    <row r="177" spans="2:19" x14ac:dyDescent="0.25">
      <c r="B177" s="593" t="str">
        <f>D$32</f>
        <v>$ / unit</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units</v>
      </c>
      <c r="C180" s="594"/>
      <c r="D180" s="594"/>
      <c r="E180" s="140"/>
      <c r="F180" s="140"/>
      <c r="G180" s="140"/>
      <c r="H180" s="140"/>
      <c r="I180" s="140"/>
      <c r="J180" s="140"/>
      <c r="K180" s="140"/>
      <c r="L180" s="141"/>
      <c r="M180" s="10"/>
    </row>
    <row r="181" spans="2:19" hidden="1" x14ac:dyDescent="0.25">
      <c r="B181" s="593" t="str">
        <f>D$31</f>
        <v>net delivered purchase value (CAD)</v>
      </c>
      <c r="C181" s="594"/>
      <c r="D181" s="594"/>
      <c r="E181" s="140"/>
      <c r="F181" s="140"/>
      <c r="G181" s="140"/>
      <c r="H181" s="140"/>
      <c r="I181" s="140"/>
      <c r="J181" s="140"/>
      <c r="K181" s="140"/>
      <c r="L181" s="141"/>
      <c r="M181" s="10"/>
    </row>
    <row r="182" spans="2:19" hidden="1" x14ac:dyDescent="0.25">
      <c r="B182" s="593" t="str">
        <f>D$32</f>
        <v>$ / unit</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units</v>
      </c>
      <c r="C185" s="594"/>
      <c r="D185" s="594"/>
      <c r="E185" s="140"/>
      <c r="F185" s="140"/>
      <c r="G185" s="140"/>
      <c r="H185" s="140"/>
      <c r="I185" s="140"/>
      <c r="J185" s="140"/>
      <c r="K185" s="140"/>
      <c r="L185" s="141"/>
      <c r="M185" s="10"/>
    </row>
    <row r="186" spans="2:19" hidden="1" x14ac:dyDescent="0.25">
      <c r="B186" s="593" t="str">
        <f>D$31</f>
        <v>net delivered purchase value (CAD)</v>
      </c>
      <c r="C186" s="594"/>
      <c r="D186" s="594"/>
      <c r="E186" s="140"/>
      <c r="F186" s="140"/>
      <c r="G186" s="140"/>
      <c r="H186" s="140"/>
      <c r="I186" s="140"/>
      <c r="J186" s="140"/>
      <c r="K186" s="140"/>
      <c r="L186" s="141"/>
      <c r="M186" s="10"/>
    </row>
    <row r="187" spans="2:19" hidden="1" x14ac:dyDescent="0.25">
      <c r="B187" s="593" t="str">
        <f>D$32</f>
        <v>$ / unit</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16"/>
      <c r="C188" s="217"/>
      <c r="D188" s="217"/>
      <c r="E188" s="29"/>
      <c r="F188" s="29"/>
      <c r="G188" s="29"/>
      <c r="H188" s="29"/>
      <c r="I188" s="29"/>
      <c r="J188" s="29"/>
      <c r="K188" s="29"/>
      <c r="L188" s="30"/>
      <c r="M188" s="10"/>
    </row>
    <row r="189" spans="2:19" ht="14.1" customHeight="1" x14ac:dyDescent="0.25">
      <c r="B189" s="360" t="str">
        <f>IF(Intro!$G$22="English",O189,P189)</f>
        <v>In the table below, “Error” means that the total imports of your firm's benchmark products exceed your firm's total imports for that period. Therefore, please modify the above data if necessary.</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216"/>
      <c r="C191" s="217"/>
      <c r="D191" s="217"/>
      <c r="E191" s="29"/>
      <c r="F191" s="29"/>
      <c r="G191" s="29"/>
      <c r="H191" s="29"/>
      <c r="I191" s="29"/>
      <c r="J191" s="29"/>
      <c r="K191" s="29"/>
      <c r="L191" s="30"/>
      <c r="M191" s="10"/>
      <c r="S191" s="39"/>
    </row>
    <row r="192" spans="2:19" x14ac:dyDescent="0.25">
      <c r="B192" s="216"/>
      <c r="C192" s="217"/>
      <c r="D192" s="35"/>
      <c r="E192" s="10"/>
      <c r="F192" s="219">
        <f>F137</f>
        <v>2024</v>
      </c>
      <c r="G192" s="219">
        <f t="shared" ref="G192" si="38">G137</f>
        <v>2025</v>
      </c>
      <c r="H192" s="29"/>
      <c r="J192" s="174"/>
      <c r="K192" s="174"/>
      <c r="L192" s="175"/>
      <c r="M192" s="10"/>
    </row>
    <row r="193" spans="1:16" x14ac:dyDescent="0.25">
      <c r="B193" s="373" t="str">
        <f>Variables!D62</f>
        <v>Verification</v>
      </c>
      <c r="C193" s="594" t="str">
        <f>B150</f>
        <v>units</v>
      </c>
      <c r="D193" s="594"/>
      <c r="E193" s="594"/>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373"/>
      <c r="C194" s="594" t="str">
        <f>B151</f>
        <v>net delivered purchase value (CAD)</v>
      </c>
      <c r="D194" s="594"/>
      <c r="E194" s="594"/>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SALES IN CANADA OF IMPORTS OF BENCHMARK PRODUCTS</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 xml:space="preserve">Report the volume and value of sales of imports in Canada for each benchmark product listed below : </v>
      </c>
      <c r="C200" s="361"/>
      <c r="D200" s="361"/>
      <c r="E200" s="361"/>
      <c r="F200" s="361"/>
      <c r="G200" s="361"/>
      <c r="H200" s="361"/>
      <c r="I200" s="361"/>
      <c r="J200" s="361"/>
      <c r="K200" s="361"/>
      <c r="L200" s="362"/>
      <c r="M200" s="10"/>
      <c r="O200" s="18" t="s">
        <v>170</v>
      </c>
      <c r="P200" s="10" t="s">
        <v>400</v>
      </c>
    </row>
    <row r="201" spans="1:16" x14ac:dyDescent="0.25">
      <c r="B201" s="360" t="str">
        <f>Pro!B22</f>
        <v>Note - Only complete this question if your firm sold the goods between January 1, 2023, and December 31, 2025.</v>
      </c>
      <c r="C201" s="361"/>
      <c r="D201" s="361"/>
      <c r="E201" s="361"/>
      <c r="F201" s="361"/>
      <c r="G201" s="361"/>
      <c r="H201" s="361"/>
      <c r="I201" s="361"/>
      <c r="J201" s="361"/>
      <c r="K201" s="361"/>
      <c r="L201" s="362"/>
      <c r="M201" s="10"/>
      <c r="O201" s="18"/>
    </row>
    <row r="202" spans="1:16" x14ac:dyDescent="0.25">
      <c r="B202" s="216"/>
      <c r="C202" s="217"/>
      <c r="D202" s="35"/>
      <c r="E202" s="36"/>
      <c r="F202" s="36"/>
      <c r="G202" s="36"/>
      <c r="H202" s="36"/>
      <c r="I202" s="36"/>
      <c r="J202" s="36"/>
      <c r="K202" s="36"/>
      <c r="L202" s="17"/>
      <c r="M202" s="10"/>
      <c r="O202" s="18"/>
    </row>
    <row r="203" spans="1:16" x14ac:dyDescent="0.25">
      <c r="B203" s="590"/>
      <c r="C203" s="591"/>
      <c r="D203" s="592"/>
      <c r="E203" s="219" t="str">
        <f>E147</f>
        <v>Q1 - 2024</v>
      </c>
      <c r="F203" s="219" t="str">
        <f t="shared" ref="F203:L203" si="39">F147</f>
        <v>Q2 - 2024</v>
      </c>
      <c r="G203" s="219" t="str">
        <f t="shared" si="39"/>
        <v>Q3 - 2024</v>
      </c>
      <c r="H203" s="219" t="str">
        <f t="shared" si="39"/>
        <v>Q4 - 2024</v>
      </c>
      <c r="I203" s="219" t="str">
        <f t="shared" si="39"/>
        <v>Q1 - 2025</v>
      </c>
      <c r="J203" s="219" t="str">
        <f t="shared" si="39"/>
        <v>Q2 - 2025</v>
      </c>
      <c r="K203" s="219" t="str">
        <f t="shared" si="39"/>
        <v>Q3 - 2025</v>
      </c>
      <c r="L203" s="220" t="str">
        <f t="shared" si="39"/>
        <v>Q4 - 2025</v>
      </c>
      <c r="M203" s="10"/>
      <c r="O203" s="18"/>
    </row>
    <row r="204" spans="1:16" x14ac:dyDescent="0.25">
      <c r="B204" s="601" t="str">
        <f>B148</f>
        <v>Refrigerated truck bodies, without reefers or heaters - 10ft to 18ft</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units</v>
      </c>
      <c r="C206" s="594"/>
      <c r="D206" s="594"/>
      <c r="E206" s="140"/>
      <c r="F206" s="140"/>
      <c r="G206" s="140"/>
      <c r="H206" s="140"/>
      <c r="I206" s="140"/>
      <c r="J206" s="140"/>
      <c r="K206" s="140"/>
      <c r="L206" s="141"/>
      <c r="M206" s="10"/>
    </row>
    <row r="207" spans="1:16" x14ac:dyDescent="0.25">
      <c r="B207" s="593" t="str">
        <f>D$59</f>
        <v>net delivered selling value (CAD)</v>
      </c>
      <c r="C207" s="594"/>
      <c r="D207" s="594"/>
      <c r="E207" s="140"/>
      <c r="F207" s="140"/>
      <c r="G207" s="140"/>
      <c r="H207" s="140"/>
      <c r="I207" s="140"/>
      <c r="J207" s="140"/>
      <c r="K207" s="140"/>
      <c r="L207" s="141"/>
      <c r="M207" s="10"/>
    </row>
    <row r="208" spans="1:16" x14ac:dyDescent="0.25">
      <c r="B208" s="593" t="str">
        <f>D$60</f>
        <v>$ / unit</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Refrigerated truck bodies, without reefers or heaters - 20ft to 24ft</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units</v>
      </c>
      <c r="C211" s="594"/>
      <c r="D211" s="594"/>
      <c r="E211" s="140"/>
      <c r="F211" s="140"/>
      <c r="G211" s="140"/>
      <c r="H211" s="140"/>
      <c r="I211" s="140"/>
      <c r="J211" s="140"/>
      <c r="K211" s="140"/>
      <c r="L211" s="141"/>
      <c r="M211" s="10"/>
    </row>
    <row r="212" spans="2:13" x14ac:dyDescent="0.25">
      <c r="B212" s="593" t="str">
        <f>D$59</f>
        <v>net delivered selling value (CAD)</v>
      </c>
      <c r="C212" s="594"/>
      <c r="D212" s="594"/>
      <c r="E212" s="140"/>
      <c r="F212" s="140"/>
      <c r="G212" s="140"/>
      <c r="H212" s="140"/>
      <c r="I212" s="140"/>
      <c r="J212" s="140"/>
      <c r="K212" s="140"/>
      <c r="L212" s="141"/>
      <c r="M212" s="10"/>
    </row>
    <row r="213" spans="2:13" x14ac:dyDescent="0.25">
      <c r="B213" s="593" t="str">
        <f>D$60</f>
        <v>$ / unit</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Refrigerated truck bodies, without reefers or heaters - 26ft to 30ft</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units</v>
      </c>
      <c r="C216" s="594"/>
      <c r="D216" s="594"/>
      <c r="E216" s="140"/>
      <c r="F216" s="140"/>
      <c r="G216" s="140"/>
      <c r="H216" s="140"/>
      <c r="I216" s="140"/>
      <c r="J216" s="140"/>
      <c r="K216" s="140"/>
      <c r="L216" s="141"/>
      <c r="M216" s="10"/>
    </row>
    <row r="217" spans="2:13" x14ac:dyDescent="0.25">
      <c r="B217" s="593" t="str">
        <f>D$59</f>
        <v>net delivered selling value (CAD)</v>
      </c>
      <c r="C217" s="594"/>
      <c r="D217" s="594"/>
      <c r="E217" s="140"/>
      <c r="F217" s="140"/>
      <c r="G217" s="140"/>
      <c r="H217" s="140"/>
      <c r="I217" s="140"/>
      <c r="J217" s="140"/>
      <c r="K217" s="140"/>
      <c r="L217" s="141"/>
      <c r="M217" s="10"/>
    </row>
    <row r="218" spans="2:13" x14ac:dyDescent="0.25">
      <c r="B218" s="593" t="str">
        <f>D$60</f>
        <v>$ / unit</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Dry freight van truck bodies, without reefers or heaters - 10ft to18ft</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units</v>
      </c>
      <c r="C221" s="594"/>
      <c r="D221" s="594"/>
      <c r="E221" s="140"/>
      <c r="F221" s="140"/>
      <c r="G221" s="140"/>
      <c r="H221" s="140"/>
      <c r="I221" s="140"/>
      <c r="J221" s="140"/>
      <c r="K221" s="140"/>
      <c r="L221" s="141"/>
      <c r="M221" s="10"/>
    </row>
    <row r="222" spans="2:13" x14ac:dyDescent="0.25">
      <c r="B222" s="593" t="str">
        <f>D$59</f>
        <v>net delivered selling value (CAD)</v>
      </c>
      <c r="C222" s="594"/>
      <c r="D222" s="594"/>
      <c r="E222" s="140"/>
      <c r="F222" s="140"/>
      <c r="G222" s="140"/>
      <c r="H222" s="140"/>
      <c r="I222" s="140"/>
      <c r="J222" s="140"/>
      <c r="K222" s="140"/>
      <c r="L222" s="141"/>
      <c r="M222" s="10"/>
    </row>
    <row r="223" spans="2:13" x14ac:dyDescent="0.25">
      <c r="B223" s="593" t="str">
        <f>D$60</f>
        <v>$ / unit</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Dry freight van truck bodies, without reefers or heaters - 20ft to 24ft</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units</v>
      </c>
      <c r="C226" s="594"/>
      <c r="D226" s="594"/>
      <c r="E226" s="140"/>
      <c r="F226" s="140"/>
      <c r="G226" s="140"/>
      <c r="H226" s="140"/>
      <c r="I226" s="140"/>
      <c r="J226" s="140"/>
      <c r="K226" s="140"/>
      <c r="L226" s="141"/>
      <c r="M226" s="10"/>
    </row>
    <row r="227" spans="2:13" x14ac:dyDescent="0.25">
      <c r="B227" s="593" t="str">
        <f>D$59</f>
        <v>net delivered selling value (CAD)</v>
      </c>
      <c r="C227" s="594"/>
      <c r="D227" s="594"/>
      <c r="E227" s="140"/>
      <c r="F227" s="140"/>
      <c r="G227" s="140"/>
      <c r="H227" s="140"/>
      <c r="I227" s="140"/>
      <c r="J227" s="140"/>
      <c r="K227" s="140"/>
      <c r="L227" s="141"/>
      <c r="M227" s="10"/>
    </row>
    <row r="228" spans="2:13" x14ac:dyDescent="0.25">
      <c r="B228" s="593" t="str">
        <f>D$60</f>
        <v>$ / unit</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Dry freight van truck bodies, without reefers or heaters - 26ft to 30ft</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units</v>
      </c>
      <c r="C231" s="594"/>
      <c r="D231" s="594"/>
      <c r="E231" s="140"/>
      <c r="F231" s="140"/>
      <c r="G231" s="140"/>
      <c r="H231" s="140"/>
      <c r="I231" s="140"/>
      <c r="J231" s="140"/>
      <c r="K231" s="140"/>
      <c r="L231" s="141"/>
      <c r="M231" s="10"/>
    </row>
    <row r="232" spans="2:13" x14ac:dyDescent="0.25">
      <c r="B232" s="593" t="str">
        <f>D$59</f>
        <v>net delivered selling value (CAD)</v>
      </c>
      <c r="C232" s="594"/>
      <c r="D232" s="594"/>
      <c r="E232" s="140"/>
      <c r="F232" s="140"/>
      <c r="G232" s="140"/>
      <c r="H232" s="140"/>
      <c r="I232" s="140"/>
      <c r="J232" s="140"/>
      <c r="K232" s="140"/>
      <c r="L232" s="141"/>
      <c r="M232" s="10"/>
    </row>
    <row r="233" spans="2:13" x14ac:dyDescent="0.25">
      <c r="B233" s="593" t="str">
        <f>D$60</f>
        <v>$ / unit</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units</v>
      </c>
      <c r="C236" s="594"/>
      <c r="D236" s="594"/>
      <c r="E236" s="140"/>
      <c r="F236" s="140"/>
      <c r="G236" s="140"/>
      <c r="H236" s="140"/>
      <c r="I236" s="140"/>
      <c r="J236" s="140"/>
      <c r="K236" s="140"/>
      <c r="L236" s="141"/>
      <c r="M236" s="10"/>
    </row>
    <row r="237" spans="2:13" hidden="1" x14ac:dyDescent="0.25">
      <c r="B237" s="593" t="str">
        <f>D$59</f>
        <v>net delivered selling value (CAD)</v>
      </c>
      <c r="C237" s="594"/>
      <c r="D237" s="594"/>
      <c r="E237" s="140"/>
      <c r="F237" s="140"/>
      <c r="G237" s="140"/>
      <c r="H237" s="140"/>
      <c r="I237" s="140"/>
      <c r="J237" s="140"/>
      <c r="K237" s="140"/>
      <c r="L237" s="141"/>
      <c r="M237" s="10"/>
    </row>
    <row r="238" spans="2:13" hidden="1" x14ac:dyDescent="0.25">
      <c r="B238" s="593" t="str">
        <f>D$60</f>
        <v>$ / unit</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units</v>
      </c>
      <c r="C241" s="594"/>
      <c r="D241" s="594"/>
      <c r="E241" s="140"/>
      <c r="F241" s="140"/>
      <c r="G241" s="140"/>
      <c r="H241" s="140"/>
      <c r="I241" s="140"/>
      <c r="J241" s="140"/>
      <c r="K241" s="140"/>
      <c r="L241" s="141"/>
      <c r="M241" s="10"/>
    </row>
    <row r="242" spans="1:19" hidden="1" x14ac:dyDescent="0.25">
      <c r="B242" s="593" t="str">
        <f>D$59</f>
        <v>net delivered selling value (CAD)</v>
      </c>
      <c r="C242" s="594"/>
      <c r="D242" s="594"/>
      <c r="E242" s="140"/>
      <c r="F242" s="140"/>
      <c r="G242" s="140"/>
      <c r="H242" s="140"/>
      <c r="I242" s="140"/>
      <c r="J242" s="140"/>
      <c r="K242" s="140"/>
      <c r="L242" s="141"/>
      <c r="M242" s="10"/>
    </row>
    <row r="243" spans="1:19" hidden="1" x14ac:dyDescent="0.25">
      <c r="B243" s="593" t="str">
        <f>D$60</f>
        <v>$ / unit</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16"/>
      <c r="C244" s="217"/>
      <c r="D244" s="217"/>
      <c r="E244" s="29"/>
      <c r="F244" s="29"/>
      <c r="G244" s="29"/>
      <c r="H244" s="29"/>
      <c r="I244" s="29"/>
      <c r="J244" s="29"/>
      <c r="K244" s="29"/>
      <c r="L244" s="30"/>
      <c r="M244" s="10"/>
    </row>
    <row r="245" spans="1:19" ht="14.1" customHeight="1" x14ac:dyDescent="0.25">
      <c r="B245" s="360" t="str">
        <f>IF(Intro!$G$22="English",O245,P245)</f>
        <v>In the table below, “Error” means that the total sales of your firm's benchmark products exceed your firm's total import sales for that period. Therefore, please modify the above data if necessary.</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216"/>
      <c r="C247" s="217"/>
      <c r="D247" s="217"/>
      <c r="E247" s="29"/>
      <c r="F247" s="29"/>
      <c r="G247" s="29"/>
      <c r="H247" s="29"/>
      <c r="I247" s="29"/>
      <c r="J247" s="29"/>
      <c r="K247" s="29"/>
      <c r="L247" s="30"/>
      <c r="M247" s="10"/>
      <c r="S247" s="39"/>
    </row>
    <row r="248" spans="1:19" x14ac:dyDescent="0.25">
      <c r="B248" s="216"/>
      <c r="C248" s="217"/>
      <c r="D248" s="35"/>
      <c r="E248" s="10"/>
      <c r="F248" s="219">
        <f>F192</f>
        <v>2024</v>
      </c>
      <c r="G248" s="219">
        <f>G192</f>
        <v>2025</v>
      </c>
      <c r="H248" s="29"/>
      <c r="J248" s="174"/>
      <c r="K248" s="174"/>
      <c r="L248" s="175"/>
      <c r="M248" s="10"/>
      <c r="O248" s="18"/>
    </row>
    <row r="249" spans="1:19" x14ac:dyDescent="0.25">
      <c r="B249" s="373" t="str">
        <f>Variables!D62</f>
        <v>Verification</v>
      </c>
      <c r="C249" s="612" t="str">
        <f>B206</f>
        <v>units</v>
      </c>
      <c r="D249" s="612"/>
      <c r="E249" s="612"/>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373"/>
      <c r="C250" s="612" t="str">
        <f>B207</f>
        <v>net delivered selling value (CAD)</v>
      </c>
      <c r="D250" s="612"/>
      <c r="E250" s="612"/>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IMPORT DATA FOR CBSA PERIOD OF DUMPING INVESTIGATION</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 xml:space="preserve">Report the volume and value of imports during CBSA's period of dumping investigation : </v>
      </c>
      <c r="C256" s="361"/>
      <c r="D256" s="361"/>
      <c r="E256" s="361"/>
      <c r="F256" s="361"/>
      <c r="G256" s="361"/>
      <c r="H256" s="361"/>
      <c r="I256" s="361"/>
      <c r="J256" s="361"/>
      <c r="K256" s="361"/>
      <c r="L256" s="362"/>
      <c r="M256" s="10"/>
      <c r="O256" s="18" t="s">
        <v>198</v>
      </c>
      <c r="P256" s="10" t="s">
        <v>199</v>
      </c>
    </row>
    <row r="257" spans="1:16" x14ac:dyDescent="0.25">
      <c r="B257" s="216"/>
      <c r="C257" s="217"/>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July 2024 - June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Imports</v>
      </c>
      <c r="C260" s="594" t="str">
        <f>D30</f>
        <v>units</v>
      </c>
      <c r="D260" s="594"/>
      <c r="E260" s="594"/>
      <c r="F260" s="619"/>
      <c r="G260" s="620"/>
      <c r="H260" s="91"/>
      <c r="I260" s="91"/>
      <c r="J260" s="91"/>
      <c r="K260" s="91"/>
      <c r="L260" s="72"/>
      <c r="M260" s="10"/>
      <c r="O260" s="10" t="s">
        <v>89</v>
      </c>
      <c r="P260" s="10" t="s">
        <v>169</v>
      </c>
    </row>
    <row r="261" spans="1:16" x14ac:dyDescent="0.25">
      <c r="B261" s="373"/>
      <c r="C261" s="594" t="str">
        <f>D31</f>
        <v>net delivered purchase value (CAD)</v>
      </c>
      <c r="D261" s="594"/>
      <c r="E261" s="594"/>
      <c r="F261" s="619"/>
      <c r="G261" s="620"/>
      <c r="H261" s="91"/>
      <c r="I261" s="91"/>
      <c r="J261" s="91"/>
      <c r="K261" s="91"/>
      <c r="L261" s="72"/>
      <c r="M261" s="10"/>
    </row>
    <row r="262" spans="1:16" x14ac:dyDescent="0.25">
      <c r="B262" s="373"/>
      <c r="C262" s="594" t="str">
        <f>D32</f>
        <v>$ / unit</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IMPORT DATA FOR MASSIVE IMPORTATION ANALYSIS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 xml:space="preserve">Report the volume of imports and the ending inventory in Canada of the goods originating from the exporter outlined above : </v>
      </c>
      <c r="C268" s="361"/>
      <c r="D268" s="361"/>
      <c r="E268" s="361"/>
      <c r="F268" s="361"/>
      <c r="G268" s="361"/>
      <c r="H268" s="361"/>
      <c r="I268" s="361"/>
      <c r="J268" s="361"/>
      <c r="K268" s="361"/>
      <c r="L268" s="362"/>
      <c r="M268" s="10"/>
      <c r="O268" s="18" t="s">
        <v>193</v>
      </c>
      <c r="P268" s="10" t="s">
        <v>405</v>
      </c>
    </row>
    <row r="269" spans="1:16" x14ac:dyDescent="0.25">
      <c r="B269" s="216"/>
      <c r="C269" s="217"/>
      <c r="D269" s="35"/>
      <c r="E269" s="36"/>
      <c r="F269" s="36"/>
      <c r="G269" s="36"/>
      <c r="H269" s="36"/>
      <c r="I269" s="36"/>
      <c r="J269" s="36"/>
      <c r="K269" s="36"/>
      <c r="L269" s="17"/>
      <c r="M269" s="10"/>
      <c r="O269" s="18"/>
    </row>
    <row r="270" spans="1:16" x14ac:dyDescent="0.25">
      <c r="B270" s="216"/>
      <c r="C270" s="217"/>
      <c r="D270" s="35"/>
      <c r="E270" s="561" t="str">
        <f>IF(Intro!$G$22="English",Variables!B68,Variables!C69)</f>
        <v>Q4 - 2024</v>
      </c>
      <c r="F270" s="561" t="str">
        <f>IF(Intro!$G$22="English",Variables!B69,Variables!C69)</f>
        <v>January 2025</v>
      </c>
      <c r="G270" s="561" t="str">
        <f>IF(Intro!$G$22="English",Variables!B70,Variables!C70)</f>
        <v>February 2025</v>
      </c>
      <c r="H270" s="561" t="str">
        <f>IF(Intro!$G$22="English",Variables!B71,Variables!C71)</f>
        <v>March 2025</v>
      </c>
      <c r="I270" s="561" t="str">
        <f>IF(Intro!$G$22="English",Variables!B72,Variables!C72)</f>
        <v>April 2025</v>
      </c>
      <c r="J270" s="561" t="str">
        <f>IF(Intro!$G$22="English",Variables!B73,Variables!C73)</f>
        <v>May 2025</v>
      </c>
      <c r="K270" s="561" t="str">
        <f>IF(Intro!$G$22="English",Variables!B74,Variables!C74)</f>
        <v>June 2025</v>
      </c>
      <c r="L270" s="17"/>
      <c r="M270" s="10"/>
      <c r="O270" s="18" t="s">
        <v>384</v>
      </c>
      <c r="P270" s="10" t="s">
        <v>385</v>
      </c>
    </row>
    <row r="271" spans="1:16" x14ac:dyDescent="0.25">
      <c r="B271" s="216"/>
      <c r="C271" s="217"/>
      <c r="D271" s="35"/>
      <c r="E271" s="561"/>
      <c r="F271" s="561"/>
      <c r="G271" s="561"/>
      <c r="H271" s="561"/>
      <c r="I271" s="561"/>
      <c r="J271" s="561"/>
      <c r="K271" s="561"/>
      <c r="L271" s="17"/>
      <c r="M271" s="10"/>
      <c r="O271" s="18"/>
    </row>
    <row r="272" spans="1:16" x14ac:dyDescent="0.25">
      <c r="B272" s="613" t="str">
        <f>B260</f>
        <v>Imports</v>
      </c>
      <c r="C272" s="614"/>
      <c r="D272" s="221" t="str">
        <f>C260</f>
        <v>units</v>
      </c>
      <c r="E272" s="140"/>
      <c r="F272" s="140"/>
      <c r="G272" s="140"/>
      <c r="H272" s="140"/>
      <c r="I272" s="140"/>
      <c r="J272" s="140"/>
      <c r="K272" s="140"/>
      <c r="L272" s="72"/>
      <c r="M272" s="10"/>
    </row>
    <row r="273" spans="1:18" x14ac:dyDescent="0.25">
      <c r="B273" s="613" t="str">
        <f>IF(Intro!$G$22="English",O273,P273)</f>
        <v>Ending Inventories</v>
      </c>
      <c r="C273" s="614"/>
      <c r="D273" s="221" t="str">
        <f>C260</f>
        <v>units</v>
      </c>
      <c r="E273" s="140"/>
      <c r="F273" s="140"/>
      <c r="G273" s="140"/>
      <c r="H273" s="140"/>
      <c r="I273" s="140"/>
      <c r="J273" s="140"/>
      <c r="K273" s="140"/>
      <c r="L273" s="72"/>
      <c r="M273" s="10"/>
      <c r="O273" s="10" t="s">
        <v>194</v>
      </c>
      <c r="P273" s="10" t="s">
        <v>404</v>
      </c>
    </row>
    <row r="274" spans="1:18" x14ac:dyDescent="0.25">
      <c r="B274" s="216"/>
      <c r="C274" s="217"/>
      <c r="D274" s="35"/>
      <c r="E274" s="36"/>
      <c r="F274" s="36"/>
      <c r="G274" s="36"/>
      <c r="H274" s="36"/>
      <c r="I274" s="36"/>
      <c r="J274" s="36"/>
      <c r="K274" s="36"/>
      <c r="L274" s="17"/>
      <c r="M274" s="10"/>
      <c r="O274" s="18"/>
    </row>
    <row r="275" spans="1:18" x14ac:dyDescent="0.25">
      <c r="B275" s="216"/>
      <c r="C275" s="217"/>
      <c r="D275" s="35"/>
      <c r="E275" s="561" t="str">
        <f>IF(Intro!$G$22="English",Variables!B75,Variables!C75)</f>
        <v>July 2025</v>
      </c>
      <c r="F275" s="561" t="str">
        <f>IF(Intro!$G$22="English",Variables!B76,Variables!C76)</f>
        <v>August 2025</v>
      </c>
      <c r="G275" s="561" t="str">
        <f>IF(Intro!$G$22="English",Variables!B77,Variables!C77)</f>
        <v>September 2025</v>
      </c>
      <c r="H275" s="561" t="str">
        <f>IF(Intro!$G$22="English",Variables!B78,Variables!C78)</f>
        <v>October 2025</v>
      </c>
      <c r="I275" s="561" t="str">
        <f>IF(Intro!$G$22="English",Variables!B79,Variables!C79)</f>
        <v>November 2025</v>
      </c>
      <c r="J275" s="561" t="str">
        <f>IF(Intro!$G$22="English",Variables!B80,Variables!C80)</f>
        <v>December 2025</v>
      </c>
      <c r="K275" s="561" t="str">
        <f>IF(Intro!$G$22="English",Variables!B81,Variables!C81)</f>
        <v>Janaury 2026</v>
      </c>
      <c r="L275" s="561" t="str">
        <f>IF(Intro!$G$22="English",Variables!B82,Variables!C82)</f>
        <v>February 2026</v>
      </c>
      <c r="M275" s="10"/>
      <c r="O275" s="18" t="s">
        <v>384</v>
      </c>
      <c r="P275" s="10" t="s">
        <v>385</v>
      </c>
    </row>
    <row r="276" spans="1:18" x14ac:dyDescent="0.25">
      <c r="B276" s="216"/>
      <c r="C276" s="217"/>
      <c r="D276" s="35"/>
      <c r="E276" s="561"/>
      <c r="F276" s="561"/>
      <c r="G276" s="561"/>
      <c r="H276" s="561"/>
      <c r="I276" s="561"/>
      <c r="J276" s="561"/>
      <c r="K276" s="561"/>
      <c r="L276" s="561"/>
      <c r="M276" s="10"/>
      <c r="O276" s="18"/>
    </row>
    <row r="277" spans="1:18" x14ac:dyDescent="0.25">
      <c r="B277" s="613" t="str">
        <f>B272</f>
        <v>Imports</v>
      </c>
      <c r="C277" s="614"/>
      <c r="D277" s="221" t="str">
        <f>D272</f>
        <v>units</v>
      </c>
      <c r="E277" s="140"/>
      <c r="F277" s="140"/>
      <c r="G277" s="140"/>
      <c r="H277" s="140"/>
      <c r="I277" s="140"/>
      <c r="J277" s="140"/>
      <c r="K277" s="140"/>
      <c r="L277" s="140"/>
      <c r="M277" s="10"/>
    </row>
    <row r="278" spans="1:18" x14ac:dyDescent="0.25">
      <c r="B278" s="613" t="str">
        <f>B273</f>
        <v>Ending Inventories</v>
      </c>
      <c r="C278" s="614"/>
      <c r="D278" s="221"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Describe any factors (for example, shipping delays, seasonality, etc.) which would explain the overall trend in your firm's quarterly import volumes and ending inventories, as reported in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Q3wIs+614Ry0MbEFFhKQHVflE/ZWoH/ws3abVQi5VtdbHVsALkB+BfXLlZgOy2qNxD8Q6ezcqATLeaySXfxVSw==" saltValue="CE67jFiYASfc1gQEr2mhEg==" spinCount="100000" sheet="1" objects="1" scenarios="1" selectLockedCells="1"/>
  <mergeCells count="260">
    <mergeCell ref="B4:L4"/>
    <mergeCell ref="B5:L5"/>
    <mergeCell ref="B6:L6"/>
    <mergeCell ref="B8:L8"/>
    <mergeCell ref="B9:L9"/>
    <mergeCell ref="B10:L11"/>
    <mergeCell ref="B19:L19"/>
    <mergeCell ref="B20:L20"/>
    <mergeCell ref="B23:F23"/>
    <mergeCell ref="G23:I23"/>
    <mergeCell ref="G25:G26"/>
    <mergeCell ref="H25:H26"/>
    <mergeCell ref="I25:I26"/>
    <mergeCell ref="B12:L12"/>
    <mergeCell ref="B13:L13"/>
    <mergeCell ref="B14:L14"/>
    <mergeCell ref="B15:L15"/>
    <mergeCell ref="B16:L16"/>
    <mergeCell ref="B17:L17"/>
    <mergeCell ref="B33:I33"/>
    <mergeCell ref="B34:C36"/>
    <mergeCell ref="D34:F34"/>
    <mergeCell ref="D35:F35"/>
    <mergeCell ref="D36:F36"/>
    <mergeCell ref="B37:I37"/>
    <mergeCell ref="B27:I27"/>
    <mergeCell ref="B28:I28"/>
    <mergeCell ref="B29:I29"/>
    <mergeCell ref="B30:C32"/>
    <mergeCell ref="D30:F30"/>
    <mergeCell ref="D31:F31"/>
    <mergeCell ref="D32:F32"/>
    <mergeCell ref="B43:C45"/>
    <mergeCell ref="D43:F43"/>
    <mergeCell ref="D44:F44"/>
    <mergeCell ref="D45:F45"/>
    <mergeCell ref="B46:I46"/>
    <mergeCell ref="B47:I47"/>
    <mergeCell ref="B38:I38"/>
    <mergeCell ref="B39:C41"/>
    <mergeCell ref="D39:F39"/>
    <mergeCell ref="D40:F40"/>
    <mergeCell ref="D41:F41"/>
    <mergeCell ref="B42:I42"/>
    <mergeCell ref="B55:I55"/>
    <mergeCell ref="B56:I56"/>
    <mergeCell ref="B57:I57"/>
    <mergeCell ref="B58:C60"/>
    <mergeCell ref="D58:F58"/>
    <mergeCell ref="D59:F59"/>
    <mergeCell ref="D60:F60"/>
    <mergeCell ref="B48:C50"/>
    <mergeCell ref="D48:F48"/>
    <mergeCell ref="D49:F49"/>
    <mergeCell ref="D50:F50"/>
    <mergeCell ref="B51:I51"/>
    <mergeCell ref="B52:C54"/>
    <mergeCell ref="D52:F52"/>
    <mergeCell ref="D53:F53"/>
    <mergeCell ref="D54:F54"/>
    <mergeCell ref="B61:C63"/>
    <mergeCell ref="D61:F61"/>
    <mergeCell ref="D62:F62"/>
    <mergeCell ref="D63:F63"/>
    <mergeCell ref="B64:I64"/>
    <mergeCell ref="B65:C67"/>
    <mergeCell ref="D65:F65"/>
    <mergeCell ref="D66:F66"/>
    <mergeCell ref="D67:F67"/>
    <mergeCell ref="B73:C75"/>
    <mergeCell ref="D73:F73"/>
    <mergeCell ref="D74:F74"/>
    <mergeCell ref="D75:F75"/>
    <mergeCell ref="B76:C78"/>
    <mergeCell ref="D76:F76"/>
    <mergeCell ref="D77:F77"/>
    <mergeCell ref="D78:F78"/>
    <mergeCell ref="B68:C70"/>
    <mergeCell ref="D68:F68"/>
    <mergeCell ref="D69:F69"/>
    <mergeCell ref="D70:F70"/>
    <mergeCell ref="B71:I71"/>
    <mergeCell ref="B72:I72"/>
    <mergeCell ref="B86:I86"/>
    <mergeCell ref="B87:I87"/>
    <mergeCell ref="B88:C90"/>
    <mergeCell ref="D88:F88"/>
    <mergeCell ref="D89:F89"/>
    <mergeCell ref="D90:F90"/>
    <mergeCell ref="B79:I79"/>
    <mergeCell ref="B80:C82"/>
    <mergeCell ref="D80:F80"/>
    <mergeCell ref="D81:F81"/>
    <mergeCell ref="D82:F82"/>
    <mergeCell ref="B83:C85"/>
    <mergeCell ref="D83:F83"/>
    <mergeCell ref="D84:F84"/>
    <mergeCell ref="D85:F85"/>
    <mergeCell ref="B98:C100"/>
    <mergeCell ref="D98:F98"/>
    <mergeCell ref="D99:F99"/>
    <mergeCell ref="D100:F100"/>
    <mergeCell ref="B101:C103"/>
    <mergeCell ref="D101:F101"/>
    <mergeCell ref="D102:F102"/>
    <mergeCell ref="D103:F103"/>
    <mergeCell ref="B91:C93"/>
    <mergeCell ref="D91:F91"/>
    <mergeCell ref="D92:F92"/>
    <mergeCell ref="D93:F93"/>
    <mergeCell ref="B94:I94"/>
    <mergeCell ref="B95:C97"/>
    <mergeCell ref="D95:F95"/>
    <mergeCell ref="D96:F96"/>
    <mergeCell ref="D97:F97"/>
    <mergeCell ref="B114:D114"/>
    <mergeCell ref="B115:D115"/>
    <mergeCell ref="B116:D116"/>
    <mergeCell ref="B117:L117"/>
    <mergeCell ref="B118:D118"/>
    <mergeCell ref="B119:D119"/>
    <mergeCell ref="B106:L106"/>
    <mergeCell ref="B107:L107"/>
    <mergeCell ref="B109:L109"/>
    <mergeCell ref="B110:L110"/>
    <mergeCell ref="B112:D112"/>
    <mergeCell ref="B113:L113"/>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93:B194"/>
    <mergeCell ref="C193:E193"/>
    <mergeCell ref="C194:E194"/>
    <mergeCell ref="B197:L197"/>
    <mergeCell ref="B198:L198"/>
    <mergeCell ref="B200:L200"/>
    <mergeCell ref="B182:D182"/>
    <mergeCell ref="B183:L184"/>
    <mergeCell ref="B185:D185"/>
    <mergeCell ref="B186:D186"/>
    <mergeCell ref="B187:D187"/>
    <mergeCell ref="B189:L190"/>
    <mergeCell ref="B209:L210"/>
    <mergeCell ref="B211:D211"/>
    <mergeCell ref="B212:D212"/>
    <mergeCell ref="B213:D213"/>
    <mergeCell ref="B214:L215"/>
    <mergeCell ref="B216:D216"/>
    <mergeCell ref="B201:L201"/>
    <mergeCell ref="B203:D203"/>
    <mergeCell ref="B204:L205"/>
    <mergeCell ref="B206:D206"/>
    <mergeCell ref="B207:D207"/>
    <mergeCell ref="B208:D20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53:L253"/>
    <mergeCell ref="B254:L254"/>
    <mergeCell ref="B256:L256"/>
    <mergeCell ref="F258:G259"/>
    <mergeCell ref="B260:B262"/>
    <mergeCell ref="C260:E260"/>
    <mergeCell ref="F260:G260"/>
    <mergeCell ref="C261:E261"/>
    <mergeCell ref="F261:G261"/>
    <mergeCell ref="C262:E262"/>
    <mergeCell ref="F262:G262"/>
    <mergeCell ref="B265:L265"/>
    <mergeCell ref="B266:L266"/>
    <mergeCell ref="B268:L268"/>
    <mergeCell ref="E270:E271"/>
    <mergeCell ref="F270:F271"/>
    <mergeCell ref="G270:G271"/>
    <mergeCell ref="H270:H271"/>
    <mergeCell ref="I270:I271"/>
    <mergeCell ref="J270:J271"/>
    <mergeCell ref="K270:K271"/>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s>
  <conditionalFormatting sqref="F138:G139 F193:G194 F249:G250">
    <cfRule type="cellIs" dxfId="1"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E2E912EF-C82E-43EE-9171-2D6C53E9ECBB}">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DF85F6E1-44D2-4286-AFDB-24051111BAF6}">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ABBAEB7F-61A2-4FCD-96C8-0C9D92A7CD6F}">
      <formula1>1000</formula1>
    </dataValidation>
  </dataValidations>
  <printOptions horizontalCentered="1"/>
  <pageMargins left="0.25" right="0.25" top="0.75" bottom="0.75" header="0.3" footer="0.3"/>
  <pageSetup scale="63" firstPageNumber="23"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24034-2E37-4C9D-B198-0A4705DC1A6B}">
  <sheetPr>
    <tabColor rgb="FF92D050"/>
    <pageSetUpPr fitToPage="1"/>
  </sheetPr>
  <dimension ref="A1:S293"/>
  <sheetViews>
    <sheetView showGridLines="0" topLeftCell="A266" zoomScaleNormal="100" zoomScaleSheetLayoutView="55" workbookViewId="0">
      <selection activeCell="L275" sqref="L275:L276"/>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customWidth="1"/>
    <col min="16" max="16" width="8.7109375" style="10" customWidth="1"/>
    <col min="17" max="17" width="9.28515625" style="10"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384" t="str">
        <f>Info!B4</f>
        <v>IMPORTERS' QUESTIONNAIRE</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TRUCK BODIES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The following questions refer to the goods as defined in the product description on the Intro tab.</v>
      </c>
      <c r="C8" s="519"/>
      <c r="D8" s="519"/>
      <c r="E8" s="519"/>
      <c r="F8" s="519"/>
      <c r="G8" s="519"/>
      <c r="H8" s="519"/>
      <c r="I8" s="519"/>
      <c r="J8" s="519"/>
      <c r="K8" s="519"/>
      <c r="L8" s="520"/>
      <c r="M8" s="19"/>
      <c r="N8" s="19"/>
      <c r="O8" s="15"/>
      <c r="P8" s="15"/>
    </row>
    <row r="9" spans="1:16" s="6" customFormat="1" x14ac:dyDescent="0.25">
      <c r="A9" s="33"/>
      <c r="B9" s="518" t="str">
        <f>Public!B9</f>
        <v xml:space="preserve">Product information and a glossary of terms can be found in the Info tab.
</v>
      </c>
      <c r="C9" s="519"/>
      <c r="D9" s="519"/>
      <c r="E9" s="519"/>
      <c r="F9" s="519"/>
      <c r="G9" s="519"/>
      <c r="H9" s="519"/>
      <c r="I9" s="519"/>
      <c r="J9" s="519"/>
      <c r="K9" s="519"/>
      <c r="L9" s="520"/>
      <c r="M9" s="19"/>
      <c r="N9" s="19"/>
      <c r="O9" s="15"/>
    </row>
    <row r="10" spans="1:16" s="6" customFormat="1" x14ac:dyDescent="0.25">
      <c r="A10" s="33"/>
      <c r="B10" s="518" t="str">
        <f>IF(Intro!$G$22="English",O10,P10)</f>
        <v>Use one numbered "Imp-Exp" tab for each exporter your firm imported from. To acquire additional "Imp-Exp" tabs, contact a case analyst identified on the "Intro" tab.</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For the questions in this tab, note the following:</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Report only sales from your firm’s imports. Sales of goods purchased from Canadian producers must be excluded.</v>
      </c>
      <c r="C13" s="569"/>
      <c r="D13" s="569"/>
      <c r="E13" s="569"/>
      <c r="F13" s="569"/>
      <c r="G13" s="569"/>
      <c r="H13" s="569"/>
      <c r="I13" s="569"/>
      <c r="J13" s="569"/>
      <c r="K13" s="569"/>
      <c r="L13" s="570"/>
      <c r="M13" s="19"/>
      <c r="N13" s="19"/>
      <c r="O13" s="15"/>
      <c r="P13" s="15"/>
    </row>
    <row r="14" spans="1:16" s="6" customFormat="1" x14ac:dyDescent="0.25">
      <c r="A14" s="33"/>
      <c r="B14" s="518" t="str">
        <f>Pro!B14</f>
        <v>• Report all sales to Canadian and foreign associated firms.</v>
      </c>
      <c r="C14" s="519"/>
      <c r="D14" s="519"/>
      <c r="E14" s="519"/>
      <c r="F14" s="519"/>
      <c r="G14" s="519"/>
      <c r="H14" s="519"/>
      <c r="I14" s="519"/>
      <c r="J14" s="519"/>
      <c r="K14" s="519"/>
      <c r="L14" s="520"/>
      <c r="M14" s="19"/>
      <c r="N14" s="19"/>
      <c r="O14" s="15"/>
      <c r="P14" s="15"/>
    </row>
    <row r="15" spans="1:16" s="6" customFormat="1" x14ac:dyDescent="0.25">
      <c r="A15" s="33"/>
      <c r="B15" s="518" t="str">
        <f>Pro!B15</f>
        <v>• Report all sales as of the date of shipment to the customer or the customer’s warehouse.</v>
      </c>
      <c r="C15" s="519"/>
      <c r="D15" s="519"/>
      <c r="E15" s="519"/>
      <c r="F15" s="519"/>
      <c r="G15" s="519"/>
      <c r="H15" s="519"/>
      <c r="I15" s="519"/>
      <c r="J15" s="519"/>
      <c r="K15" s="519"/>
      <c r="L15" s="520"/>
      <c r="M15" s="19"/>
      <c r="N15" s="19"/>
      <c r="O15" s="15"/>
      <c r="P15" s="15"/>
    </row>
    <row r="16" spans="1:16" s="6" customFormat="1" x14ac:dyDescent="0.25">
      <c r="A16" s="33"/>
      <c r="B16" s="518" t="str">
        <f>Pro!B16</f>
        <v>• Report all values in Canadian dollars.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If your firm is an end user or a retailer, your firm does not need to report sales of imports or inventories of imports.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IMPORTS AND SALES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ht="15.75" customHeight="1" x14ac:dyDescent="0.25">
      <c r="B22" s="360" t="str">
        <f>IF(Intro!$G$22="English",O22,P22)</f>
        <v xml:space="preserve">Provide your firm's imports and sales of imports of the goods from: </v>
      </c>
      <c r="C22" s="361"/>
      <c r="D22" s="361"/>
      <c r="E22" s="361"/>
      <c r="F22" s="361"/>
      <c r="G22" s="629" t="str">
        <f>IF(Intro!$G$22="English",Variables!B46,Variables!C46)</f>
        <v>Other Countries</v>
      </c>
      <c r="H22" s="630"/>
      <c r="I22" s="631"/>
      <c r="J22" s="36"/>
      <c r="K22" s="36"/>
      <c r="L22" s="186"/>
      <c r="M22" s="10"/>
      <c r="O22" s="10" t="s">
        <v>286</v>
      </c>
      <c r="P22" s="10" t="s">
        <v>287</v>
      </c>
    </row>
    <row r="23" spans="1:16" ht="21" customHeight="1" x14ac:dyDescent="0.25">
      <c r="B23" s="360" t="str">
        <f>IF(Intro!$G$22="English",O23,P23)</f>
        <v xml:space="preserve">Other countries include: </v>
      </c>
      <c r="C23" s="632"/>
      <c r="D23" s="633"/>
      <c r="E23" s="634"/>
      <c r="F23" s="634"/>
      <c r="G23" s="634"/>
      <c r="H23" s="634"/>
      <c r="I23" s="635"/>
      <c r="J23" s="36"/>
      <c r="K23" s="36"/>
      <c r="L23" s="17"/>
      <c r="M23" s="10"/>
      <c r="O23" s="10" t="s">
        <v>288</v>
      </c>
      <c r="P23" s="10" t="s">
        <v>289</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Imports in Canada</v>
      </c>
      <c r="C27" s="624"/>
      <c r="D27" s="624"/>
      <c r="E27" s="624"/>
      <c r="F27" s="624"/>
      <c r="G27" s="624"/>
      <c r="H27" s="624"/>
      <c r="I27" s="628"/>
      <c r="J27" s="36"/>
      <c r="K27" s="36"/>
      <c r="L27" s="72"/>
      <c r="O27" s="26" t="s">
        <v>236</v>
      </c>
      <c r="P27" s="171" t="s">
        <v>237</v>
      </c>
    </row>
    <row r="28" spans="1:16" s="171" customFormat="1" ht="14.25" customHeight="1" thickBot="1" x14ac:dyDescent="0.3">
      <c r="A28" s="32"/>
      <c r="B28" s="554" t="str">
        <f>IF(Intro!$G$22="English",O28,P28)</f>
        <v>Refrigerated units</v>
      </c>
      <c r="C28" s="555"/>
      <c r="D28" s="555"/>
      <c r="E28" s="555"/>
      <c r="F28" s="555"/>
      <c r="G28" s="555"/>
      <c r="H28" s="555"/>
      <c r="I28" s="556"/>
      <c r="J28" s="36"/>
      <c r="K28" s="36"/>
      <c r="L28" s="72"/>
      <c r="O28" s="26" t="s">
        <v>468</v>
      </c>
      <c r="P28" s="171" t="s">
        <v>469</v>
      </c>
    </row>
    <row r="29" spans="1:16" s="171" customFormat="1" ht="14.25" customHeight="1" thickBot="1" x14ac:dyDescent="0.3">
      <c r="A29" s="32"/>
      <c r="B29" s="558" t="str">
        <f>IF(Intro!$G$22="English",O29,P29)</f>
        <v>Kits</v>
      </c>
      <c r="C29" s="559"/>
      <c r="D29" s="559"/>
      <c r="E29" s="559"/>
      <c r="F29" s="559"/>
      <c r="G29" s="559"/>
      <c r="H29" s="559"/>
      <c r="I29" s="560"/>
      <c r="J29" s="36"/>
      <c r="K29" s="36"/>
      <c r="L29" s="72"/>
      <c r="O29" s="26" t="s">
        <v>489</v>
      </c>
      <c r="P29" s="171" t="s">
        <v>489</v>
      </c>
    </row>
    <row r="30" spans="1:16" x14ac:dyDescent="0.25">
      <c r="B30" s="595" t="str">
        <f>IF(Intro!$G$22="English",O30,P30)</f>
        <v>Imports</v>
      </c>
      <c r="C30" s="596"/>
      <c r="D30" s="588" t="str">
        <f>IF(Intro!$G$22="English",Variables!$B$23,Variables!$C$23)</f>
        <v>units</v>
      </c>
      <c r="E30" s="588"/>
      <c r="F30" s="588"/>
      <c r="G30" s="204"/>
      <c r="H30" s="204"/>
      <c r="I30" s="204"/>
      <c r="J30" s="36"/>
      <c r="K30" s="36"/>
      <c r="L30" s="72"/>
      <c r="M30" s="10"/>
      <c r="O30" s="10" t="s">
        <v>89</v>
      </c>
      <c r="P30" s="10" t="s">
        <v>169</v>
      </c>
    </row>
    <row r="31" spans="1:16" x14ac:dyDescent="0.25">
      <c r="B31" s="597"/>
      <c r="C31" s="598"/>
      <c r="D31" s="584" t="str">
        <f>IF(Intro!$G$22="English",O31,P31)</f>
        <v>net delivered purchase value (CAD)</v>
      </c>
      <c r="E31" s="584"/>
      <c r="F31" s="584"/>
      <c r="G31" s="137"/>
      <c r="H31" s="137"/>
      <c r="I31" s="137"/>
      <c r="J31" s="36"/>
      <c r="K31" s="36"/>
      <c r="L31" s="72"/>
      <c r="M31" s="10"/>
      <c r="O31" s="10" t="s">
        <v>344</v>
      </c>
      <c r="P31" s="10" t="s">
        <v>343</v>
      </c>
    </row>
    <row r="32" spans="1:16" x14ac:dyDescent="0.25">
      <c r="B32" s="599"/>
      <c r="C32" s="600"/>
      <c r="D32" s="585" t="str">
        <f>"$ / "&amp;IF(Intro!$G$22="English",Variables!$B$24,Variables!$C$24)</f>
        <v>$ / unit</v>
      </c>
      <c r="E32" s="585"/>
      <c r="F32" s="585"/>
      <c r="G32" s="203" t="str">
        <f>IF(G30=0,"-",G31/G30)</f>
        <v>-</v>
      </c>
      <c r="H32" s="203" t="str">
        <f>IF(H30=0,"-",H31/H30)</f>
        <v>-</v>
      </c>
      <c r="I32" s="203" t="str">
        <f t="shared" ref="I32" si="0">IF(I30=0,"-",I31/I30)</f>
        <v>-</v>
      </c>
      <c r="J32" s="36"/>
      <c r="K32" s="36"/>
      <c r="L32" s="72"/>
      <c r="M32" s="10"/>
    </row>
    <row r="33" spans="1:16" ht="15" customHeight="1" thickBot="1" x14ac:dyDescent="0.3">
      <c r="B33" s="625" t="str">
        <f>IF(Intro!$G$22="English",O33,P33)</f>
        <v>Fully assembled truck bodies</v>
      </c>
      <c r="C33" s="626"/>
      <c r="D33" s="626"/>
      <c r="E33" s="626"/>
      <c r="F33" s="626"/>
      <c r="G33" s="626"/>
      <c r="H33" s="626"/>
      <c r="I33" s="627"/>
      <c r="J33" s="36"/>
      <c r="K33" s="36"/>
      <c r="L33" s="72"/>
      <c r="M33" s="10"/>
      <c r="O33" s="10" t="s">
        <v>490</v>
      </c>
      <c r="P33" s="10" t="s">
        <v>493</v>
      </c>
    </row>
    <row r="34" spans="1:16" x14ac:dyDescent="0.25">
      <c r="B34" s="595" t="str">
        <f>IF(Intro!$G$22="English",O34,P34)</f>
        <v>Imports</v>
      </c>
      <c r="C34" s="596"/>
      <c r="D34" s="588" t="str">
        <f>IF(Intro!$G$22="English",Variables!$B$23,Variables!$C$23)</f>
        <v>units</v>
      </c>
      <c r="E34" s="588"/>
      <c r="F34" s="588"/>
      <c r="G34" s="204"/>
      <c r="H34" s="204"/>
      <c r="I34" s="204"/>
      <c r="J34" s="36"/>
      <c r="K34" s="36"/>
      <c r="L34" s="72"/>
      <c r="M34" s="10"/>
      <c r="O34" s="10" t="s">
        <v>89</v>
      </c>
      <c r="P34" s="10" t="s">
        <v>169</v>
      </c>
    </row>
    <row r="35" spans="1:16" x14ac:dyDescent="0.25">
      <c r="B35" s="597"/>
      <c r="C35" s="598"/>
      <c r="D35" s="584" t="str">
        <f>IF(Intro!$G$22="English",O35,P35)</f>
        <v>net delivered purchase value (CAD)</v>
      </c>
      <c r="E35" s="584"/>
      <c r="F35" s="584"/>
      <c r="G35" s="137"/>
      <c r="H35" s="137"/>
      <c r="I35" s="137"/>
      <c r="J35" s="36"/>
      <c r="K35" s="36"/>
      <c r="L35" s="72"/>
      <c r="M35" s="10"/>
      <c r="O35" s="10" t="s">
        <v>344</v>
      </c>
      <c r="P35" s="10" t="s">
        <v>343</v>
      </c>
    </row>
    <row r="36" spans="1:16" x14ac:dyDescent="0.25">
      <c r="B36" s="599"/>
      <c r="C36" s="600"/>
      <c r="D36" s="585" t="str">
        <f>"$ / "&amp;IF(Intro!$G$22="English",Variables!$B$24,Variables!$C$24)</f>
        <v>$ / unit</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623" t="str">
        <f>IF(Intro!$G$22="English",O37,P37)</f>
        <v>Dry freight units</v>
      </c>
      <c r="C37" s="624"/>
      <c r="D37" s="624"/>
      <c r="E37" s="624"/>
      <c r="F37" s="624"/>
      <c r="G37" s="624"/>
      <c r="H37" s="624"/>
      <c r="I37" s="628"/>
      <c r="J37" s="36"/>
      <c r="K37" s="36"/>
      <c r="L37" s="72"/>
      <c r="O37" s="26" t="s">
        <v>470</v>
      </c>
      <c r="P37" s="171" t="s">
        <v>522</v>
      </c>
    </row>
    <row r="38" spans="1:16" s="171" customFormat="1" ht="14.25" customHeight="1" thickBot="1" x14ac:dyDescent="0.3">
      <c r="A38" s="32"/>
      <c r="B38" s="625" t="str">
        <f>IF(Intro!$G$22="English",O38,P38)</f>
        <v>Kits</v>
      </c>
      <c r="C38" s="626"/>
      <c r="D38" s="626"/>
      <c r="E38" s="626"/>
      <c r="F38" s="626"/>
      <c r="G38" s="626"/>
      <c r="H38" s="626"/>
      <c r="I38" s="627"/>
      <c r="J38" s="36"/>
      <c r="K38" s="36"/>
      <c r="L38" s="72"/>
      <c r="O38" s="26" t="s">
        <v>489</v>
      </c>
      <c r="P38" s="171" t="s">
        <v>489</v>
      </c>
    </row>
    <row r="39" spans="1:16" x14ac:dyDescent="0.25">
      <c r="B39" s="595" t="str">
        <f>IF(Intro!$G$22="English",O39,P39)</f>
        <v>Imports</v>
      </c>
      <c r="C39" s="596"/>
      <c r="D39" s="588" t="str">
        <f>IF(Intro!$G$22="English",Variables!$B$23,Variables!$C$23)</f>
        <v>units</v>
      </c>
      <c r="E39" s="588"/>
      <c r="F39" s="588"/>
      <c r="G39" s="204"/>
      <c r="H39" s="204"/>
      <c r="I39" s="204"/>
      <c r="J39" s="36"/>
      <c r="K39" s="36"/>
      <c r="L39" s="72"/>
      <c r="M39" s="10"/>
      <c r="O39" s="10" t="s">
        <v>89</v>
      </c>
      <c r="P39" s="10" t="s">
        <v>169</v>
      </c>
    </row>
    <row r="40" spans="1:16" x14ac:dyDescent="0.25">
      <c r="B40" s="597"/>
      <c r="C40" s="598"/>
      <c r="D40" s="584" t="str">
        <f>IF(Intro!$G$22="English",O40,P40)</f>
        <v>net delivered purchase value (CAD)</v>
      </c>
      <c r="E40" s="584"/>
      <c r="F40" s="584"/>
      <c r="G40" s="137"/>
      <c r="H40" s="137"/>
      <c r="I40" s="137"/>
      <c r="J40" s="36"/>
      <c r="K40" s="36"/>
      <c r="L40" s="72"/>
      <c r="M40" s="10"/>
      <c r="O40" s="10" t="s">
        <v>344</v>
      </c>
      <c r="P40" s="10" t="s">
        <v>343</v>
      </c>
    </row>
    <row r="41" spans="1:16" x14ac:dyDescent="0.25">
      <c r="B41" s="599"/>
      <c r="C41" s="600"/>
      <c r="D41" s="585" t="str">
        <f>"$ / "&amp;IF(Intro!$G$22="English",Variables!$B$24,Variables!$C$24)</f>
        <v>$ / unit</v>
      </c>
      <c r="E41" s="585"/>
      <c r="F41" s="585"/>
      <c r="G41" s="203" t="str">
        <f>IF(G39=0,"-",G40/G39)</f>
        <v>-</v>
      </c>
      <c r="H41" s="203" t="str">
        <f>IF(H39=0,"-",H40/H39)</f>
        <v>-</v>
      </c>
      <c r="I41" s="203" t="str">
        <f t="shared" ref="I41" si="2">IF(I39=0,"-",I40/I39)</f>
        <v>-</v>
      </c>
      <c r="J41" s="36"/>
      <c r="K41" s="36"/>
      <c r="L41" s="72"/>
      <c r="M41" s="10"/>
    </row>
    <row r="42" spans="1:16" ht="15" customHeight="1" thickBot="1" x14ac:dyDescent="0.3">
      <c r="B42" s="625" t="str">
        <f>IF(Intro!$G$22="English",O42,P42)</f>
        <v>Fully assembled truck bodies</v>
      </c>
      <c r="C42" s="626"/>
      <c r="D42" s="626"/>
      <c r="E42" s="626"/>
      <c r="F42" s="626"/>
      <c r="G42" s="626"/>
      <c r="H42" s="626"/>
      <c r="I42" s="627"/>
      <c r="J42" s="36"/>
      <c r="K42" s="36"/>
      <c r="L42" s="72"/>
      <c r="M42" s="10"/>
      <c r="O42" s="10" t="s">
        <v>490</v>
      </c>
      <c r="P42" s="10" t="s">
        <v>493</v>
      </c>
    </row>
    <row r="43" spans="1:16" x14ac:dyDescent="0.25">
      <c r="B43" s="595" t="str">
        <f>IF(Intro!$G$22="English",O43,P43)</f>
        <v>Imports</v>
      </c>
      <c r="C43" s="596"/>
      <c r="D43" s="588" t="str">
        <f>IF(Intro!$G$22="English",Variables!$B$23,Variables!$C$23)</f>
        <v>units</v>
      </c>
      <c r="E43" s="588"/>
      <c r="F43" s="588"/>
      <c r="G43" s="204"/>
      <c r="H43" s="204"/>
      <c r="I43" s="204"/>
      <c r="J43" s="36"/>
      <c r="K43" s="36"/>
      <c r="L43" s="72"/>
      <c r="M43" s="10"/>
      <c r="O43" s="10" t="s">
        <v>89</v>
      </c>
      <c r="P43" s="10" t="s">
        <v>169</v>
      </c>
    </row>
    <row r="44" spans="1:16" x14ac:dyDescent="0.25">
      <c r="B44" s="597"/>
      <c r="C44" s="598"/>
      <c r="D44" s="584" t="str">
        <f>IF(Intro!$G$22="English",O44,P44)</f>
        <v>net delivered purchase value (CAD)</v>
      </c>
      <c r="E44" s="584"/>
      <c r="F44" s="584"/>
      <c r="G44" s="137"/>
      <c r="H44" s="137"/>
      <c r="I44" s="137"/>
      <c r="J44" s="36"/>
      <c r="K44" s="36"/>
      <c r="L44" s="72"/>
      <c r="M44" s="10"/>
      <c r="O44" s="10" t="s">
        <v>344</v>
      </c>
      <c r="P44" s="10" t="s">
        <v>343</v>
      </c>
    </row>
    <row r="45" spans="1:16" x14ac:dyDescent="0.25">
      <c r="B45" s="599"/>
      <c r="C45" s="600"/>
      <c r="D45" s="585" t="str">
        <f>"$ / "&amp;IF(Intro!$G$22="English",Variables!$B$24,Variables!$C$24)</f>
        <v>$ / unit</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623" t="str">
        <f>IF(Intro!$G$22="English",O46,P46)</f>
        <v>All other</v>
      </c>
      <c r="C46" s="624"/>
      <c r="D46" s="624"/>
      <c r="E46" s="624"/>
      <c r="F46" s="624"/>
      <c r="G46" s="624"/>
      <c r="H46" s="624"/>
      <c r="I46" s="628"/>
      <c r="J46" s="36"/>
      <c r="K46" s="36"/>
      <c r="L46" s="72"/>
      <c r="O46" s="26" t="s">
        <v>471</v>
      </c>
      <c r="P46" s="171" t="s">
        <v>472</v>
      </c>
    </row>
    <row r="47" spans="1:16" s="171" customFormat="1" ht="15" thickBot="1" x14ac:dyDescent="0.3">
      <c r="A47" s="32"/>
      <c r="B47" s="625" t="str">
        <f>IF(Intro!$G$22="English",O47,P47)</f>
        <v>Kits</v>
      </c>
      <c r="C47" s="626"/>
      <c r="D47" s="626"/>
      <c r="E47" s="626"/>
      <c r="F47" s="626"/>
      <c r="G47" s="626"/>
      <c r="H47" s="626"/>
      <c r="I47" s="627"/>
      <c r="J47" s="36"/>
      <c r="K47" s="36"/>
      <c r="L47" s="72"/>
      <c r="O47" s="26" t="s">
        <v>489</v>
      </c>
      <c r="P47" s="171" t="s">
        <v>489</v>
      </c>
    </row>
    <row r="48" spans="1:16" x14ac:dyDescent="0.25">
      <c r="B48" s="595" t="str">
        <f>IF(Intro!$G$22="English",O48,P48)</f>
        <v>Imports</v>
      </c>
      <c r="C48" s="596"/>
      <c r="D48" s="588" t="str">
        <f>IF(Intro!$G$22="English",Variables!$B$23,Variables!$C$23)</f>
        <v>units</v>
      </c>
      <c r="E48" s="588"/>
      <c r="F48" s="588"/>
      <c r="G48" s="204"/>
      <c r="H48" s="204"/>
      <c r="I48" s="204"/>
      <c r="J48" s="36"/>
      <c r="K48" s="36"/>
      <c r="L48" s="72"/>
      <c r="M48" s="10"/>
      <c r="O48" s="10" t="s">
        <v>89</v>
      </c>
      <c r="P48" s="10" t="s">
        <v>169</v>
      </c>
    </row>
    <row r="49" spans="1:16" x14ac:dyDescent="0.25">
      <c r="B49" s="597"/>
      <c r="C49" s="598"/>
      <c r="D49" s="584" t="str">
        <f>IF(Intro!$G$22="English",O49,P49)</f>
        <v>net delivered purchase value (CAD)</v>
      </c>
      <c r="E49" s="584"/>
      <c r="F49" s="584"/>
      <c r="G49" s="137"/>
      <c r="H49" s="137"/>
      <c r="I49" s="137"/>
      <c r="J49" s="36"/>
      <c r="K49" s="36"/>
      <c r="L49" s="72"/>
      <c r="M49" s="10"/>
      <c r="O49" s="10" t="s">
        <v>344</v>
      </c>
      <c r="P49" s="10" t="s">
        <v>343</v>
      </c>
    </row>
    <row r="50" spans="1:16" x14ac:dyDescent="0.25">
      <c r="B50" s="599"/>
      <c r="C50" s="600"/>
      <c r="D50" s="585" t="str">
        <f>"$ / "&amp;IF(Intro!$G$22="English",Variables!$B$24,Variables!$C$24)</f>
        <v>$ / unit</v>
      </c>
      <c r="E50" s="585"/>
      <c r="F50" s="585"/>
      <c r="G50" s="203" t="str">
        <f>IF(G48=0,"-",G49/G48)</f>
        <v>-</v>
      </c>
      <c r="H50" s="203" t="str">
        <f>IF(H48=0,"-",H49/H48)</f>
        <v>-</v>
      </c>
      <c r="I50" s="203" t="str">
        <f t="shared" ref="I50" si="4">IF(I48=0,"-",I49/I48)</f>
        <v>-</v>
      </c>
      <c r="J50" s="36"/>
      <c r="K50" s="36"/>
      <c r="L50" s="72"/>
      <c r="M50" s="10"/>
    </row>
    <row r="51" spans="1:16" ht="15" customHeight="1" thickBot="1" x14ac:dyDescent="0.3">
      <c r="B51" s="625" t="str">
        <f>IF(Intro!$G$22="English",O51,P51)</f>
        <v>Fully assembled truck bodies</v>
      </c>
      <c r="C51" s="626"/>
      <c r="D51" s="626"/>
      <c r="E51" s="626"/>
      <c r="F51" s="626"/>
      <c r="G51" s="626"/>
      <c r="H51" s="626"/>
      <c r="I51" s="627"/>
      <c r="J51" s="36"/>
      <c r="K51" s="36"/>
      <c r="L51" s="72"/>
      <c r="M51" s="10"/>
      <c r="O51" s="10" t="s">
        <v>490</v>
      </c>
      <c r="P51" s="10" t="s">
        <v>493</v>
      </c>
    </row>
    <row r="52" spans="1:16" x14ac:dyDescent="0.25">
      <c r="B52" s="595" t="str">
        <f>IF(Intro!$G$22="English",O52,P52)</f>
        <v>Imports</v>
      </c>
      <c r="C52" s="596"/>
      <c r="D52" s="588" t="str">
        <f>IF(Intro!$G$22="English",Variables!$B$23,Variables!$C$23)</f>
        <v>units</v>
      </c>
      <c r="E52" s="588"/>
      <c r="F52" s="588"/>
      <c r="G52" s="204"/>
      <c r="H52" s="204"/>
      <c r="I52" s="204"/>
      <c r="J52" s="36"/>
      <c r="K52" s="36"/>
      <c r="L52" s="72"/>
      <c r="M52" s="10"/>
      <c r="O52" s="10" t="s">
        <v>89</v>
      </c>
      <c r="P52" s="10" t="s">
        <v>169</v>
      </c>
    </row>
    <row r="53" spans="1:16" x14ac:dyDescent="0.25">
      <c r="B53" s="597"/>
      <c r="C53" s="598"/>
      <c r="D53" s="584" t="str">
        <f>IF(Intro!$G$22="English",O53,P53)</f>
        <v>net delivered purchase value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Sales in Canada</v>
      </c>
      <c r="C55" s="624"/>
      <c r="D55" s="624"/>
      <c r="E55" s="624"/>
      <c r="F55" s="624"/>
      <c r="G55" s="624"/>
      <c r="H55" s="624"/>
      <c r="I55" s="628"/>
      <c r="J55" s="36"/>
      <c r="K55" s="36"/>
      <c r="L55" s="72"/>
      <c r="O55" s="26" t="s">
        <v>238</v>
      </c>
      <c r="P55" s="171" t="s">
        <v>239</v>
      </c>
    </row>
    <row r="56" spans="1:16" s="171" customFormat="1" ht="14.25" customHeight="1" thickBot="1" x14ac:dyDescent="0.3">
      <c r="A56" s="32"/>
      <c r="B56" s="623" t="str">
        <f>IF(Intro!$G$22="English",O56,P56)</f>
        <v>Refrigerated units</v>
      </c>
      <c r="C56" s="624"/>
      <c r="D56" s="624"/>
      <c r="E56" s="624"/>
      <c r="F56" s="624"/>
      <c r="G56" s="624"/>
      <c r="H56" s="624"/>
      <c r="I56" s="628"/>
      <c r="J56" s="36"/>
      <c r="K56" s="36"/>
      <c r="L56" s="72"/>
      <c r="O56" s="26" t="s">
        <v>468</v>
      </c>
      <c r="P56" s="171" t="s">
        <v>469</v>
      </c>
    </row>
    <row r="57" spans="1:16" s="171" customFormat="1" ht="14.25" customHeight="1" thickBot="1" x14ac:dyDescent="0.3">
      <c r="A57" s="32"/>
      <c r="B57" s="625" t="str">
        <f>IF(Intro!$G$22="English",O57,P57)</f>
        <v>Kits</v>
      </c>
      <c r="C57" s="626"/>
      <c r="D57" s="626"/>
      <c r="E57" s="626"/>
      <c r="F57" s="626"/>
      <c r="G57" s="626"/>
      <c r="H57" s="626"/>
      <c r="I57" s="627"/>
      <c r="J57" s="36"/>
      <c r="K57" s="36"/>
      <c r="L57" s="72"/>
      <c r="O57" s="26" t="s">
        <v>489</v>
      </c>
      <c r="P57" s="171" t="s">
        <v>489</v>
      </c>
    </row>
    <row r="58" spans="1:16" x14ac:dyDescent="0.25">
      <c r="B58" s="403" t="str">
        <f>IF(Intro!$G$22="English",O58,P58)</f>
        <v>Sales to distributors/dealers in Canada</v>
      </c>
      <c r="C58" s="404"/>
      <c r="D58" s="588" t="str">
        <f>D30</f>
        <v>units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net delivered selling value (CAD)</v>
      </c>
      <c r="E59" s="584"/>
      <c r="F59" s="584"/>
      <c r="G59" s="137"/>
      <c r="H59" s="137"/>
      <c r="I59" s="137"/>
      <c r="J59" s="36"/>
      <c r="K59" s="36"/>
      <c r="L59" s="72"/>
      <c r="M59" s="10"/>
      <c r="O59" s="10" t="s">
        <v>346</v>
      </c>
      <c r="P59" s="10" t="s">
        <v>345</v>
      </c>
    </row>
    <row r="60" spans="1:16" ht="15" thickBot="1" x14ac:dyDescent="0.3">
      <c r="B60" s="586"/>
      <c r="C60" s="587"/>
      <c r="D60" s="589" t="str">
        <f>D32</f>
        <v>$ / unit</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Sales to end users/large fleet operators in Canada</v>
      </c>
      <c r="C61" s="582"/>
      <c r="D61" s="583" t="str">
        <f t="shared" ref="D61:D63" si="7">D58</f>
        <v>units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net delivered selling value (CAD)</v>
      </c>
      <c r="E62" s="584"/>
      <c r="F62" s="584"/>
      <c r="G62" s="137"/>
      <c r="H62" s="137"/>
      <c r="I62" s="137"/>
      <c r="J62" s="36"/>
      <c r="K62" s="36"/>
      <c r="L62" s="72"/>
      <c r="M62" s="10"/>
    </row>
    <row r="63" spans="1:16" ht="15" thickBot="1" x14ac:dyDescent="0.3">
      <c r="B63" s="586"/>
      <c r="C63" s="587"/>
      <c r="D63" s="589" t="str">
        <f t="shared" si="7"/>
        <v>$ / unit</v>
      </c>
      <c r="E63" s="589"/>
      <c r="F63" s="589"/>
      <c r="G63" s="158" t="str">
        <f>IF(G61=0,"-",G62/G61)</f>
        <v>-</v>
      </c>
      <c r="H63" s="158" t="str">
        <f>IF(H61=0,"-",H62/H61)</f>
        <v>-</v>
      </c>
      <c r="I63" s="158" t="str">
        <f t="shared" ref="I63" si="8">IF(I61=0,"-",I62/I61)</f>
        <v>-</v>
      </c>
      <c r="J63" s="36"/>
      <c r="K63" s="36"/>
      <c r="L63" s="72"/>
      <c r="M63" s="10"/>
    </row>
    <row r="64" spans="1:16" ht="14.25" customHeight="1" thickBot="1" x14ac:dyDescent="0.3">
      <c r="B64" s="625" t="str">
        <f>IF(Intro!$G$22="English",O64,P64)</f>
        <v>Fully assembled truck bodies</v>
      </c>
      <c r="C64" s="626"/>
      <c r="D64" s="626"/>
      <c r="E64" s="626"/>
      <c r="F64" s="626"/>
      <c r="G64" s="626"/>
      <c r="H64" s="626"/>
      <c r="I64" s="627"/>
      <c r="J64" s="36"/>
      <c r="K64" s="36"/>
      <c r="L64" s="72"/>
      <c r="M64" s="10"/>
      <c r="O64" s="10" t="s">
        <v>490</v>
      </c>
      <c r="P64" s="10" t="s">
        <v>493</v>
      </c>
    </row>
    <row r="65" spans="1:16" x14ac:dyDescent="0.25">
      <c r="B65" s="373" t="str">
        <f>IF(Intro!$G$22="English",O65,P65)</f>
        <v>Sales to distributors/dealers in Canada</v>
      </c>
      <c r="C65" s="374"/>
      <c r="D65" s="584" t="str">
        <f>D58</f>
        <v>units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net delivered selling value (CAD)</v>
      </c>
      <c r="E66" s="584"/>
      <c r="F66" s="584"/>
      <c r="G66" s="137"/>
      <c r="H66" s="137"/>
      <c r="I66" s="137"/>
      <c r="J66" s="36"/>
      <c r="K66" s="36"/>
      <c r="L66" s="72"/>
      <c r="M66" s="10"/>
      <c r="O66" s="10" t="s">
        <v>346</v>
      </c>
      <c r="P66" s="10" t="s">
        <v>345</v>
      </c>
    </row>
    <row r="67" spans="1:16" ht="15" thickBot="1" x14ac:dyDescent="0.3">
      <c r="B67" s="586"/>
      <c r="C67" s="587"/>
      <c r="D67" s="589" t="str">
        <f>D39</f>
        <v>units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Sales to end users/large fleet operators in Canada</v>
      </c>
      <c r="C68" s="582"/>
      <c r="D68" s="583" t="str">
        <f t="shared" ref="D68:D70" si="10">D65</f>
        <v>units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net delivered selling value (CAD)</v>
      </c>
      <c r="E69" s="584"/>
      <c r="F69" s="584"/>
      <c r="G69" s="137"/>
      <c r="H69" s="137"/>
      <c r="I69" s="137"/>
      <c r="J69" s="36"/>
      <c r="K69" s="36"/>
      <c r="L69" s="72"/>
      <c r="M69" s="10"/>
    </row>
    <row r="70" spans="1:16" x14ac:dyDescent="0.25">
      <c r="B70" s="399"/>
      <c r="C70" s="400"/>
      <c r="D70" s="585" t="str">
        <f t="shared" si="10"/>
        <v>units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Dry freight units</v>
      </c>
      <c r="C71" s="624"/>
      <c r="D71" s="624"/>
      <c r="E71" s="624"/>
      <c r="F71" s="624"/>
      <c r="G71" s="624"/>
      <c r="H71" s="624"/>
      <c r="I71" s="628"/>
      <c r="J71" s="36"/>
      <c r="K71" s="36"/>
      <c r="L71" s="72"/>
      <c r="O71" s="26" t="s">
        <v>470</v>
      </c>
      <c r="P71" s="171" t="s">
        <v>522</v>
      </c>
    </row>
    <row r="72" spans="1:16" s="171" customFormat="1" ht="14.25" customHeight="1" thickBot="1" x14ac:dyDescent="0.3">
      <c r="A72" s="32"/>
      <c r="B72" s="625" t="str">
        <f>IF(Intro!$G$22="English",O72,P72)</f>
        <v>Kits</v>
      </c>
      <c r="C72" s="626"/>
      <c r="D72" s="626"/>
      <c r="E72" s="626"/>
      <c r="F72" s="626"/>
      <c r="G72" s="626"/>
      <c r="H72" s="626"/>
      <c r="I72" s="627"/>
      <c r="J72" s="36"/>
      <c r="K72" s="36"/>
      <c r="L72" s="72"/>
      <c r="O72" s="26" t="s">
        <v>489</v>
      </c>
      <c r="P72" s="171" t="s">
        <v>489</v>
      </c>
    </row>
    <row r="73" spans="1:16" x14ac:dyDescent="0.25">
      <c r="B73" s="403" t="str">
        <f>IF(Intro!$G$22="English",O73,P73)</f>
        <v>Sales to distributors/dealers in Canada</v>
      </c>
      <c r="C73" s="404"/>
      <c r="D73" s="588" t="str">
        <f>D30</f>
        <v>units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net delivered selling value (CAD)</v>
      </c>
      <c r="E74" s="584"/>
      <c r="F74" s="584"/>
      <c r="G74" s="137"/>
      <c r="H74" s="137"/>
      <c r="I74" s="137"/>
      <c r="J74" s="36"/>
      <c r="K74" s="36"/>
      <c r="L74" s="72"/>
      <c r="M74" s="10"/>
      <c r="O74" s="10" t="s">
        <v>346</v>
      </c>
      <c r="P74" s="10" t="s">
        <v>345</v>
      </c>
    </row>
    <row r="75" spans="1:16" ht="15" thickBot="1" x14ac:dyDescent="0.3">
      <c r="B75" s="586"/>
      <c r="C75" s="587"/>
      <c r="D75" s="589" t="str">
        <f>D60</f>
        <v>$ / unit</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Sales to end users/large fleet operators in Canada</v>
      </c>
      <c r="C76" s="582"/>
      <c r="D76" s="583" t="str">
        <f t="shared" ref="D76:D78" si="13">D73</f>
        <v>units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net delivered selling value (CAD)</v>
      </c>
      <c r="E77" s="584"/>
      <c r="F77" s="584"/>
      <c r="G77" s="137"/>
      <c r="H77" s="137"/>
      <c r="I77" s="137"/>
      <c r="J77" s="36"/>
      <c r="K77" s="36"/>
      <c r="L77" s="72"/>
      <c r="M77" s="10"/>
    </row>
    <row r="78" spans="1:16" ht="15" thickBot="1" x14ac:dyDescent="0.3">
      <c r="B78" s="586"/>
      <c r="C78" s="587"/>
      <c r="D78" s="589" t="str">
        <f t="shared" si="13"/>
        <v>$ / unit</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625" t="str">
        <f>IF(Intro!$G$22="English",O79,P79)</f>
        <v>Fully assembled truck bodies</v>
      </c>
      <c r="C79" s="626"/>
      <c r="D79" s="626"/>
      <c r="E79" s="626"/>
      <c r="F79" s="626"/>
      <c r="G79" s="626"/>
      <c r="H79" s="626"/>
      <c r="I79" s="627"/>
      <c r="J79" s="36"/>
      <c r="K79" s="36"/>
      <c r="L79" s="72"/>
      <c r="M79" s="10"/>
      <c r="O79" s="10" t="s">
        <v>490</v>
      </c>
      <c r="P79" s="10" t="s">
        <v>493</v>
      </c>
    </row>
    <row r="80" spans="1:16" x14ac:dyDescent="0.25">
      <c r="B80" s="373" t="str">
        <f>IF(Intro!$G$22="English",O80,P80)</f>
        <v>Sales to distributors/dealers in Canada</v>
      </c>
      <c r="C80" s="374"/>
      <c r="D80" s="584" t="str">
        <f>D73</f>
        <v>units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net delivered selling value (CAD)</v>
      </c>
      <c r="E81" s="584"/>
      <c r="F81" s="584"/>
      <c r="G81" s="137"/>
      <c r="H81" s="137"/>
      <c r="I81" s="137"/>
      <c r="J81" s="36"/>
      <c r="K81" s="36"/>
      <c r="L81" s="72"/>
      <c r="M81" s="10"/>
      <c r="O81" s="10" t="s">
        <v>346</v>
      </c>
      <c r="P81" s="10" t="s">
        <v>345</v>
      </c>
    </row>
    <row r="82" spans="1:16" ht="15" thickBot="1" x14ac:dyDescent="0.3">
      <c r="B82" s="586"/>
      <c r="C82" s="587"/>
      <c r="D82" s="589" t="str">
        <f>D67</f>
        <v>units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Sales to end users/large fleet operators in Canada</v>
      </c>
      <c r="C83" s="582"/>
      <c r="D83" s="583" t="str">
        <f t="shared" ref="D83:D85" si="16">D80</f>
        <v>units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net delivered selling value (CAD)</v>
      </c>
      <c r="E84" s="584"/>
      <c r="F84" s="584"/>
      <c r="G84" s="137"/>
      <c r="H84" s="137"/>
      <c r="I84" s="137"/>
      <c r="J84" s="36"/>
      <c r="K84" s="36"/>
      <c r="L84" s="72"/>
      <c r="M84" s="10"/>
    </row>
    <row r="85" spans="1:16" x14ac:dyDescent="0.25">
      <c r="B85" s="399"/>
      <c r="C85" s="400"/>
      <c r="D85" s="585" t="str">
        <f t="shared" si="16"/>
        <v>units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All other</v>
      </c>
      <c r="C86" s="624"/>
      <c r="D86" s="624"/>
      <c r="E86" s="624"/>
      <c r="F86" s="624"/>
      <c r="G86" s="624"/>
      <c r="H86" s="624"/>
      <c r="I86" s="628"/>
      <c r="J86" s="36"/>
      <c r="K86" s="36"/>
      <c r="L86" s="72"/>
      <c r="O86" s="26" t="s">
        <v>471</v>
      </c>
      <c r="P86" s="171" t="s">
        <v>472</v>
      </c>
    </row>
    <row r="87" spans="1:16" s="171" customFormat="1" ht="15" thickBot="1" x14ac:dyDescent="0.3">
      <c r="A87" s="32"/>
      <c r="B87" s="625" t="str">
        <f>IF(Intro!$G$22="English",O87,P87)</f>
        <v>Kits</v>
      </c>
      <c r="C87" s="626"/>
      <c r="D87" s="626"/>
      <c r="E87" s="626"/>
      <c r="F87" s="626"/>
      <c r="G87" s="626"/>
      <c r="H87" s="626"/>
      <c r="I87" s="627"/>
      <c r="J87" s="36"/>
      <c r="K87" s="36"/>
      <c r="L87" s="72"/>
      <c r="O87" s="26" t="s">
        <v>489</v>
      </c>
      <c r="P87" s="171" t="s">
        <v>489</v>
      </c>
    </row>
    <row r="88" spans="1:16" x14ac:dyDescent="0.25">
      <c r="B88" s="403" t="str">
        <f>IF(Intro!$G$22="English",O88,P88)</f>
        <v>Sales to distributors/dealers in Canada</v>
      </c>
      <c r="C88" s="404"/>
      <c r="D88" s="588" t="str">
        <f>D58</f>
        <v>units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net delivered selling value (CAD)</v>
      </c>
      <c r="E89" s="584"/>
      <c r="F89" s="584"/>
      <c r="G89" s="137"/>
      <c r="H89" s="137"/>
      <c r="I89" s="137"/>
      <c r="J89" s="36"/>
      <c r="K89" s="36"/>
      <c r="L89" s="72"/>
      <c r="M89" s="10"/>
      <c r="O89" s="10" t="s">
        <v>346</v>
      </c>
      <c r="P89" s="10" t="s">
        <v>345</v>
      </c>
    </row>
    <row r="90" spans="1:16" ht="15" thickBot="1" x14ac:dyDescent="0.3">
      <c r="B90" s="586"/>
      <c r="C90" s="587"/>
      <c r="D90" s="589" t="str">
        <f>D60</f>
        <v>$ / unit</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Sales to end users/large fleet operators in Canada</v>
      </c>
      <c r="C91" s="582"/>
      <c r="D91" s="583" t="str">
        <f t="shared" ref="D91:D93" si="19">D88</f>
        <v>units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net delivered selling value (CAD)</v>
      </c>
      <c r="E92" s="584"/>
      <c r="F92" s="584"/>
      <c r="G92" s="137"/>
      <c r="H92" s="137"/>
      <c r="I92" s="137"/>
      <c r="J92" s="36"/>
      <c r="K92" s="36"/>
      <c r="L92" s="72"/>
      <c r="M92" s="10"/>
    </row>
    <row r="93" spans="1:16" x14ac:dyDescent="0.25">
      <c r="B93" s="399"/>
      <c r="C93" s="400"/>
      <c r="D93" s="585" t="str">
        <f t="shared" si="19"/>
        <v>$ / unit</v>
      </c>
      <c r="E93" s="585"/>
      <c r="F93" s="585"/>
      <c r="G93" s="203" t="str">
        <f>IF(G91=0,"-",G92/G91)</f>
        <v>-</v>
      </c>
      <c r="H93" s="203" t="str">
        <f>IF(H91=0,"-",H92/H91)</f>
        <v>-</v>
      </c>
      <c r="I93" s="203" t="str">
        <f t="shared" ref="I93" si="20">IF(I91=0,"-",I92/I91)</f>
        <v>-</v>
      </c>
      <c r="J93" s="36"/>
      <c r="K93" s="36"/>
      <c r="L93" s="72"/>
      <c r="M93" s="10"/>
    </row>
    <row r="94" spans="1:16" ht="15" customHeight="1" thickBot="1" x14ac:dyDescent="0.3">
      <c r="B94" s="625" t="str">
        <f>IF(Intro!$G$22="English",O94,P94)</f>
        <v>Fully assembled truck bodies</v>
      </c>
      <c r="C94" s="626"/>
      <c r="D94" s="626"/>
      <c r="E94" s="626"/>
      <c r="F94" s="626"/>
      <c r="G94" s="626"/>
      <c r="H94" s="626"/>
      <c r="I94" s="627"/>
      <c r="J94" s="36"/>
      <c r="K94" s="36"/>
      <c r="L94" s="72"/>
      <c r="M94" s="10"/>
      <c r="O94" s="10" t="s">
        <v>490</v>
      </c>
      <c r="P94" s="10" t="s">
        <v>493</v>
      </c>
    </row>
    <row r="95" spans="1:16" x14ac:dyDescent="0.25">
      <c r="B95" s="403" t="str">
        <f>IF(Intro!$G$22="English",O95,P95)</f>
        <v>Sales to distributors/dealers in Canada</v>
      </c>
      <c r="C95" s="404"/>
      <c r="D95" s="588" t="str">
        <f>D88</f>
        <v>units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net delivered selling value (CAD)</v>
      </c>
      <c r="E96" s="584"/>
      <c r="F96" s="584"/>
      <c r="G96" s="137"/>
      <c r="H96" s="137"/>
      <c r="I96" s="137"/>
      <c r="J96" s="36"/>
      <c r="K96" s="36"/>
      <c r="L96" s="72"/>
      <c r="M96" s="10"/>
      <c r="O96" s="10" t="s">
        <v>346</v>
      </c>
      <c r="P96" s="10" t="s">
        <v>345</v>
      </c>
    </row>
    <row r="97" spans="1:16" ht="15" thickBot="1" x14ac:dyDescent="0.3">
      <c r="B97" s="586"/>
      <c r="C97" s="587"/>
      <c r="D97" s="589" t="str">
        <f>D67</f>
        <v>units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Sales to end users/large fleet operators in Canada</v>
      </c>
      <c r="C98" s="374"/>
      <c r="D98" s="584" t="str">
        <f>D91</f>
        <v>units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net delivered selling value (CAD)</v>
      </c>
      <c r="E99" s="584"/>
      <c r="F99" s="584"/>
      <c r="G99" s="137"/>
      <c r="H99" s="137"/>
      <c r="I99" s="137"/>
      <c r="J99" s="36"/>
      <c r="K99" s="36"/>
      <c r="L99" s="72"/>
      <c r="M99" s="10"/>
      <c r="O99" s="10" t="s">
        <v>346</v>
      </c>
      <c r="P99" s="10" t="s">
        <v>345</v>
      </c>
    </row>
    <row r="100" spans="1:16" ht="15" thickBot="1" x14ac:dyDescent="0.3">
      <c r="B100" s="586"/>
      <c r="C100" s="587"/>
      <c r="D100" s="589" t="str">
        <f>D70</f>
        <v>units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Total sales in Canada</v>
      </c>
      <c r="C101" s="461"/>
      <c r="D101" s="607" t="str">
        <f>D61</f>
        <v>units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net delivered selling value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SALES IN CANADA OF IMPORTS TO THE TOP FIVE ACCOUNTS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 xml:space="preserve">Report the volume and value of sales of imports in Canada for each account listed below : </v>
      </c>
      <c r="C109" s="361"/>
      <c r="D109" s="361"/>
      <c r="E109" s="361"/>
      <c r="F109" s="361"/>
      <c r="G109" s="361"/>
      <c r="H109" s="361"/>
      <c r="I109" s="361"/>
      <c r="J109" s="361"/>
      <c r="K109" s="361"/>
      <c r="L109" s="362"/>
      <c r="M109" s="10"/>
      <c r="O109" s="18" t="s">
        <v>171</v>
      </c>
      <c r="P109" s="10" t="s">
        <v>172</v>
      </c>
    </row>
    <row r="110" spans="1:16" x14ac:dyDescent="0.25">
      <c r="B110" s="360" t="str">
        <f>Pro!B22</f>
        <v>Note - Only complete this question if your firm sold the goods between January 1, 2023, and December 31, 2025.</v>
      </c>
      <c r="C110" s="361"/>
      <c r="D110" s="361"/>
      <c r="E110" s="361"/>
      <c r="F110" s="361"/>
      <c r="G110" s="361"/>
      <c r="H110" s="361"/>
      <c r="I110" s="361"/>
      <c r="J110" s="361"/>
      <c r="K110" s="361"/>
      <c r="L110" s="362"/>
      <c r="M110" s="10"/>
      <c r="O110" s="18"/>
    </row>
    <row r="111" spans="1:16" x14ac:dyDescent="0.25">
      <c r="B111" s="182"/>
      <c r="C111" s="183"/>
      <c r="D111" s="35"/>
      <c r="E111" s="36"/>
      <c r="F111" s="36"/>
      <c r="G111" s="36"/>
      <c r="H111" s="36"/>
      <c r="I111" s="36"/>
      <c r="J111" s="36"/>
      <c r="K111" s="36"/>
      <c r="L111" s="17"/>
      <c r="M111" s="10"/>
      <c r="O111" s="18"/>
    </row>
    <row r="112" spans="1:16" x14ac:dyDescent="0.25">
      <c r="B112" s="590"/>
      <c r="C112" s="591"/>
      <c r="D112" s="592"/>
      <c r="E112" s="187" t="str">
        <f>IF(Intro!$G$22="English","Q","T")&amp;IF(MID(F112,2,1)&lt;&gt;"1",MID(F112,2,1)-1&amp;" - "&amp;MID(F112,6,4),"4 - "&amp;MID(F112,6,4)-1)</f>
        <v>Q1 - 2024</v>
      </c>
      <c r="F112" s="187" t="str">
        <f>IF(Intro!$G$22="English","Q","T")&amp;IF(MID(G112,2,1)&lt;&gt;"1",MID(G112,2,1)-1&amp;" - "&amp;MID(G112,6,4),"4 - "&amp;MID(G112,6,4)-1)</f>
        <v>Q2 - 2024</v>
      </c>
      <c r="G112" s="187" t="str">
        <f>IF(Intro!$G$22="English","Q","T")&amp;IF(MID(H112,2,1)&lt;&gt;"1",MID(H112,2,1)-1&amp;" - "&amp;MID(H112,6,4),"4 - "&amp;MID(H112,6,4)-1)</f>
        <v>Q3 - 2024</v>
      </c>
      <c r="H112" s="187" t="str">
        <f>IF(Intro!$G$22="English","Q","T")&amp;IF(MID(I112,2,1)&lt;&gt;"1",MID(I112,2,1)-1&amp;" - "&amp;MID(I112,6,4),"4 - "&amp;MID(I112,6,4)-1)</f>
        <v>Q4 - 2024</v>
      </c>
      <c r="I112" s="187" t="str">
        <f>IF(Intro!$G$22="English","Q","T")&amp;IF(MID(J112,2,1)&lt;&gt;"1",MID(J112,2,1)-1&amp;" - "&amp;MID(J112,6,4),"4 - "&amp;MID(J112,6,4)-1)</f>
        <v>Q1 - 2025</v>
      </c>
      <c r="J112" s="187" t="str">
        <f>IF(Intro!$G$22="English","Q","T")&amp;IF(MID(K112,2,1)&lt;&gt;"1",MID(K112,2,1)-1&amp;" - "&amp;MID(K112,6,4),"4 - "&amp;MID(K112,6,4)-1)</f>
        <v>Q2 - 2025</v>
      </c>
      <c r="K112" s="187" t="str">
        <f>IF(Intro!$G$22="English","Q","T")&amp;IF(MID(L112,2,1)&lt;&gt;"1",MID(L112,2,1)-1&amp;" - "&amp;MID(L112,6,4),"4 - "&amp;MID(L112,6,4)-1)</f>
        <v>Q3 - 2025</v>
      </c>
      <c r="L112" s="188" t="str">
        <f>IF(Intro!$G$22="English",Variables!B29&amp;" - ",Variables!C29&amp;" - ")&amp;Variables!B8</f>
        <v>Q4 - 2025</v>
      </c>
      <c r="M112" s="10"/>
      <c r="O112" s="18"/>
    </row>
    <row r="113" spans="2:16" x14ac:dyDescent="0.25">
      <c r="B113" s="609" t="str">
        <f>IF(Intro!$G$22="English",O114,P114)</f>
        <v xml:space="preserve">Account 1 - </v>
      </c>
      <c r="C113" s="610"/>
      <c r="D113" s="610"/>
      <c r="E113" s="610"/>
      <c r="F113" s="610"/>
      <c r="G113" s="610"/>
      <c r="H113" s="610"/>
      <c r="I113" s="610"/>
      <c r="J113" s="610"/>
      <c r="K113" s="610"/>
      <c r="L113" s="611"/>
      <c r="M113" s="10"/>
      <c r="O113" s="18"/>
    </row>
    <row r="114" spans="2:16" x14ac:dyDescent="0.25">
      <c r="B114" s="593" t="str">
        <f>D$58</f>
        <v>units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net delivered selling value (CAD)</v>
      </c>
      <c r="C115" s="594"/>
      <c r="D115" s="594"/>
      <c r="E115" s="140"/>
      <c r="F115" s="140"/>
      <c r="G115" s="140"/>
      <c r="H115" s="140"/>
      <c r="I115" s="140"/>
      <c r="J115" s="140"/>
      <c r="K115" s="140"/>
      <c r="L115" s="141"/>
      <c r="M115" s="10"/>
    </row>
    <row r="116" spans="2:16" x14ac:dyDescent="0.25">
      <c r="B116" s="593" t="str">
        <f>D$60</f>
        <v>$ / unit</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Account 2 - </v>
      </c>
      <c r="C117" s="610"/>
      <c r="D117" s="610"/>
      <c r="E117" s="610"/>
      <c r="F117" s="610"/>
      <c r="G117" s="610"/>
      <c r="H117" s="610"/>
      <c r="I117" s="610"/>
      <c r="J117" s="610"/>
      <c r="K117" s="610"/>
      <c r="L117" s="611"/>
      <c r="M117" s="10"/>
    </row>
    <row r="118" spans="2:16" x14ac:dyDescent="0.25">
      <c r="B118" s="593" t="str">
        <f>D$58</f>
        <v>units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net delivered selling value (CAD)</v>
      </c>
      <c r="C119" s="594"/>
      <c r="D119" s="594"/>
      <c r="E119" s="140"/>
      <c r="F119" s="140"/>
      <c r="G119" s="140"/>
      <c r="H119" s="140"/>
      <c r="I119" s="140"/>
      <c r="J119" s="140"/>
      <c r="K119" s="140"/>
      <c r="L119" s="141"/>
      <c r="M119" s="10"/>
    </row>
    <row r="120" spans="2:16" x14ac:dyDescent="0.25">
      <c r="B120" s="593" t="str">
        <f>D$60</f>
        <v>$ / unit</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Account 3 - </v>
      </c>
      <c r="C121" s="610"/>
      <c r="D121" s="610"/>
      <c r="E121" s="610"/>
      <c r="F121" s="610"/>
      <c r="G121" s="610"/>
      <c r="H121" s="610"/>
      <c r="I121" s="610"/>
      <c r="J121" s="610"/>
      <c r="K121" s="610"/>
      <c r="L121" s="611"/>
      <c r="M121" s="10"/>
    </row>
    <row r="122" spans="2:16" x14ac:dyDescent="0.25">
      <c r="B122" s="593" t="str">
        <f>D$58</f>
        <v>units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net delivered selling value (CAD)</v>
      </c>
      <c r="C123" s="594"/>
      <c r="D123" s="594"/>
      <c r="E123" s="140"/>
      <c r="F123" s="140"/>
      <c r="G123" s="140"/>
      <c r="H123" s="140"/>
      <c r="I123" s="140"/>
      <c r="J123" s="140"/>
      <c r="K123" s="140"/>
      <c r="L123" s="141"/>
      <c r="M123" s="10"/>
    </row>
    <row r="124" spans="2:16" x14ac:dyDescent="0.25">
      <c r="B124" s="593" t="str">
        <f>D$60</f>
        <v>$ / unit</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Account 4 - </v>
      </c>
      <c r="C125" s="610"/>
      <c r="D125" s="610"/>
      <c r="E125" s="610"/>
      <c r="F125" s="610"/>
      <c r="G125" s="610"/>
      <c r="H125" s="610"/>
      <c r="I125" s="610"/>
      <c r="J125" s="610"/>
      <c r="K125" s="610"/>
      <c r="L125" s="611"/>
      <c r="M125" s="10"/>
    </row>
    <row r="126" spans="2:16" x14ac:dyDescent="0.25">
      <c r="B126" s="593" t="str">
        <f>D$58</f>
        <v>units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net delivered selling value (CAD)</v>
      </c>
      <c r="C127" s="594"/>
      <c r="D127" s="594"/>
      <c r="E127" s="140"/>
      <c r="F127" s="140"/>
      <c r="G127" s="140"/>
      <c r="H127" s="140"/>
      <c r="I127" s="140"/>
      <c r="J127" s="140"/>
      <c r="K127" s="140"/>
      <c r="L127" s="141"/>
      <c r="M127" s="10"/>
    </row>
    <row r="128" spans="2:16" x14ac:dyDescent="0.25">
      <c r="B128" s="593" t="str">
        <f>D$60</f>
        <v>$ / unit</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Account 5 - </v>
      </c>
      <c r="C129" s="610"/>
      <c r="D129" s="610"/>
      <c r="E129" s="610"/>
      <c r="F129" s="610"/>
      <c r="G129" s="610"/>
      <c r="H129" s="610"/>
      <c r="I129" s="610"/>
      <c r="J129" s="610"/>
      <c r="K129" s="610"/>
      <c r="L129" s="611"/>
      <c r="M129" s="10"/>
    </row>
    <row r="130" spans="1:19" x14ac:dyDescent="0.25">
      <c r="B130" s="593" t="str">
        <f>D$58</f>
        <v>units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net delivered selling value (CAD)</v>
      </c>
      <c r="C131" s="594"/>
      <c r="D131" s="594"/>
      <c r="E131" s="140"/>
      <c r="F131" s="140"/>
      <c r="G131" s="140"/>
      <c r="H131" s="140"/>
      <c r="I131" s="140"/>
      <c r="J131" s="140"/>
      <c r="K131" s="140"/>
      <c r="L131" s="141"/>
      <c r="M131" s="10"/>
    </row>
    <row r="132" spans="1:19" x14ac:dyDescent="0.25">
      <c r="B132" s="593" t="str">
        <f>D$60</f>
        <v>$ / unit</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182"/>
      <c r="C133" s="183"/>
      <c r="D133" s="183"/>
      <c r="E133" s="29"/>
      <c r="F133" s="29"/>
      <c r="G133" s="29"/>
      <c r="H133" s="29"/>
      <c r="I133" s="29"/>
      <c r="J133" s="29"/>
      <c r="K133" s="29"/>
      <c r="L133" s="30"/>
      <c r="M133" s="10"/>
    </row>
    <row r="134" spans="1:19" x14ac:dyDescent="0.25">
      <c r="B134" s="360" t="str">
        <f>IF(Intro!$G$22="English",O134,P134)</f>
        <v>In the table below, “Error” means that the total sales to your firm’s top five accounts for that period exceed your firm’s total import sales for that period. Therefore, please modify the above data if necessary.</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182"/>
      <c r="C136" s="183"/>
      <c r="D136" s="183"/>
      <c r="E136" s="29"/>
      <c r="F136" s="29"/>
      <c r="G136" s="29"/>
      <c r="H136" s="29"/>
      <c r="I136" s="29"/>
      <c r="J136" s="29"/>
      <c r="K136" s="29"/>
      <c r="L136" s="30"/>
      <c r="M136" s="10"/>
      <c r="S136" s="39"/>
    </row>
    <row r="137" spans="1:19" x14ac:dyDescent="0.25">
      <c r="B137" s="182"/>
      <c r="C137" s="183"/>
      <c r="D137" s="37"/>
      <c r="E137" s="10"/>
      <c r="F137" s="187">
        <f>G137-1</f>
        <v>2024</v>
      </c>
      <c r="G137" s="187">
        <f>Variables!B8</f>
        <v>2025</v>
      </c>
      <c r="H137" s="29"/>
      <c r="J137" s="174"/>
      <c r="K137" s="174"/>
      <c r="L137" s="175"/>
      <c r="M137" s="10"/>
      <c r="O137" s="10" t="s">
        <v>382</v>
      </c>
      <c r="P137" s="10" t="s">
        <v>383</v>
      </c>
    </row>
    <row r="138" spans="1:19" x14ac:dyDescent="0.25">
      <c r="B138" s="373" t="str">
        <f>Variables!D62</f>
        <v>Verification</v>
      </c>
      <c r="C138" s="612" t="str">
        <f>D58</f>
        <v>units</v>
      </c>
      <c r="D138" s="612"/>
      <c r="E138" s="612"/>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373"/>
      <c r="C139" s="612" t="str">
        <f>D59</f>
        <v>net delivered selling value (CAD)</v>
      </c>
      <c r="D139" s="612"/>
      <c r="E139" s="612"/>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IMPORTS OF BENCHMARK PRODUCTS</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 xml:space="preserve">Report the volume and value of imports for each benchmark product listed below : </v>
      </c>
      <c r="C145" s="361"/>
      <c r="D145" s="361"/>
      <c r="E145" s="361"/>
      <c r="F145" s="361"/>
      <c r="G145" s="361"/>
      <c r="H145" s="361"/>
      <c r="I145" s="361"/>
      <c r="J145" s="361"/>
      <c r="K145" s="361"/>
      <c r="L145" s="362"/>
      <c r="M145" s="10"/>
      <c r="O145" s="18" t="s">
        <v>191</v>
      </c>
      <c r="P145" s="10" t="s">
        <v>192</v>
      </c>
    </row>
    <row r="146" spans="2:16" x14ac:dyDescent="0.25">
      <c r="B146" s="182"/>
      <c r="C146" s="183"/>
      <c r="D146" s="35"/>
      <c r="E146" s="36"/>
      <c r="F146" s="36"/>
      <c r="G146" s="36"/>
      <c r="H146" s="36"/>
      <c r="I146" s="36"/>
      <c r="J146" s="36"/>
      <c r="K146" s="36"/>
      <c r="L146" s="17"/>
      <c r="M146" s="10"/>
      <c r="O146" s="18"/>
    </row>
    <row r="147" spans="2:16" x14ac:dyDescent="0.25">
      <c r="B147" s="590"/>
      <c r="C147" s="591"/>
      <c r="D147" s="592"/>
      <c r="E147" s="187" t="str">
        <f t="shared" ref="E147:L147" si="29">E112</f>
        <v>Q1 - 2024</v>
      </c>
      <c r="F147" s="187" t="str">
        <f t="shared" si="29"/>
        <v>Q2 - 2024</v>
      </c>
      <c r="G147" s="187" t="str">
        <f t="shared" si="29"/>
        <v>Q3 - 2024</v>
      </c>
      <c r="H147" s="187" t="str">
        <f t="shared" si="29"/>
        <v>Q4 - 2024</v>
      </c>
      <c r="I147" s="187" t="str">
        <f t="shared" si="29"/>
        <v>Q1 - 2025</v>
      </c>
      <c r="J147" s="187" t="str">
        <f t="shared" si="29"/>
        <v>Q2 - 2025</v>
      </c>
      <c r="K147" s="187" t="str">
        <f t="shared" si="29"/>
        <v>Q3 - 2025</v>
      </c>
      <c r="L147" s="188" t="str">
        <f t="shared" si="29"/>
        <v>Q4 - 2025</v>
      </c>
      <c r="M147" s="10"/>
      <c r="O147" s="18"/>
    </row>
    <row r="148" spans="2:16" x14ac:dyDescent="0.25">
      <c r="B148" s="601" t="str">
        <f>IF(Intro!$G$22="English",Variables!B30,Variables!C30)</f>
        <v>Refrigerated truck bodies, without reefers or heaters - 10ft to 18ft</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units</v>
      </c>
      <c r="C150" s="594"/>
      <c r="D150" s="594"/>
      <c r="E150" s="140"/>
      <c r="F150" s="140"/>
      <c r="G150" s="140"/>
      <c r="H150" s="140"/>
      <c r="I150" s="140"/>
      <c r="J150" s="140"/>
      <c r="K150" s="140"/>
      <c r="L150" s="141"/>
      <c r="M150" s="10"/>
    </row>
    <row r="151" spans="2:16" x14ac:dyDescent="0.25">
      <c r="B151" s="593" t="str">
        <f>D$31</f>
        <v>net delivered purchase value (CAD)</v>
      </c>
      <c r="C151" s="594"/>
      <c r="D151" s="594"/>
      <c r="E151" s="140"/>
      <c r="F151" s="140"/>
      <c r="G151" s="140"/>
      <c r="H151" s="140"/>
      <c r="I151" s="140"/>
      <c r="J151" s="140"/>
      <c r="K151" s="140"/>
      <c r="L151" s="141"/>
      <c r="M151" s="10"/>
    </row>
    <row r="152" spans="2:16" x14ac:dyDescent="0.25">
      <c r="B152" s="593" t="str">
        <f>D$32</f>
        <v>$ / unit</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Refrigerated truck bodies, without reefers or heaters - 20ft to 24ft</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units</v>
      </c>
      <c r="C155" s="594"/>
      <c r="D155" s="594"/>
      <c r="E155" s="140"/>
      <c r="F155" s="140"/>
      <c r="G155" s="140"/>
      <c r="H155" s="140"/>
      <c r="I155" s="140"/>
      <c r="J155" s="140"/>
      <c r="K155" s="140"/>
      <c r="L155" s="141"/>
      <c r="M155" s="10"/>
    </row>
    <row r="156" spans="2:16" x14ac:dyDescent="0.25">
      <c r="B156" s="593" t="str">
        <f>D$31</f>
        <v>net delivered purchase value (CAD)</v>
      </c>
      <c r="C156" s="594"/>
      <c r="D156" s="594"/>
      <c r="E156" s="140"/>
      <c r="F156" s="140"/>
      <c r="G156" s="140"/>
      <c r="H156" s="140"/>
      <c r="I156" s="140"/>
      <c r="J156" s="140"/>
      <c r="K156" s="140"/>
      <c r="L156" s="141"/>
      <c r="M156" s="10"/>
    </row>
    <row r="157" spans="2:16" x14ac:dyDescent="0.25">
      <c r="B157" s="593" t="str">
        <f>D$32</f>
        <v>$ / unit</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Refrigerated truck bodies, without reefers or heaters - 26ft to 30ft</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units</v>
      </c>
      <c r="C160" s="594"/>
      <c r="D160" s="594"/>
      <c r="E160" s="140"/>
      <c r="F160" s="140"/>
      <c r="G160" s="140"/>
      <c r="H160" s="140"/>
      <c r="I160" s="140"/>
      <c r="J160" s="140"/>
      <c r="K160" s="140"/>
      <c r="L160" s="141"/>
      <c r="M160" s="10"/>
    </row>
    <row r="161" spans="1:13" x14ac:dyDescent="0.25">
      <c r="B161" s="593" t="str">
        <f>D$31</f>
        <v>net delivered purchase value (CAD)</v>
      </c>
      <c r="C161" s="594"/>
      <c r="D161" s="594"/>
      <c r="E161" s="140"/>
      <c r="F161" s="140"/>
      <c r="G161" s="140"/>
      <c r="H161" s="140"/>
      <c r="I161" s="140"/>
      <c r="J161" s="140"/>
      <c r="K161" s="140"/>
      <c r="L161" s="141"/>
      <c r="M161" s="10"/>
    </row>
    <row r="162" spans="1:13" x14ac:dyDescent="0.25">
      <c r="B162" s="593" t="str">
        <f>D$32</f>
        <v>$ / unit</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Dry freight van truck bodies, without reefers or heaters - 10ft to18ft</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units</v>
      </c>
      <c r="C165" s="594"/>
      <c r="D165" s="594"/>
      <c r="E165" s="140"/>
      <c r="F165" s="140"/>
      <c r="G165" s="140"/>
      <c r="H165" s="140"/>
      <c r="I165" s="140"/>
      <c r="J165" s="140"/>
      <c r="K165" s="140"/>
      <c r="L165" s="141"/>
      <c r="M165" s="10"/>
    </row>
    <row r="166" spans="1:13" x14ac:dyDescent="0.25">
      <c r="B166" s="593" t="str">
        <f>D$31</f>
        <v>net delivered purchase value (CAD)</v>
      </c>
      <c r="C166" s="594"/>
      <c r="D166" s="594"/>
      <c r="E166" s="140"/>
      <c r="F166" s="140"/>
      <c r="G166" s="140"/>
      <c r="H166" s="140"/>
      <c r="I166" s="140"/>
      <c r="J166" s="140"/>
      <c r="K166" s="140"/>
      <c r="L166" s="141"/>
      <c r="M166" s="10"/>
    </row>
    <row r="167" spans="1:13" x14ac:dyDescent="0.25">
      <c r="B167" s="593" t="str">
        <f>D$32</f>
        <v>$ / unit</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Dry freight van truck bodies, without reefers or heaters - 20ft to 24ft</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units</v>
      </c>
      <c r="C170" s="594"/>
      <c r="D170" s="594"/>
      <c r="E170" s="140"/>
      <c r="F170" s="140"/>
      <c r="G170" s="140"/>
      <c r="H170" s="140"/>
      <c r="I170" s="140"/>
      <c r="J170" s="140"/>
      <c r="K170" s="140"/>
      <c r="L170" s="141"/>
      <c r="M170" s="10"/>
    </row>
    <row r="171" spans="1:13" x14ac:dyDescent="0.25">
      <c r="B171" s="593" t="str">
        <f>D$31</f>
        <v>net delivered purchase value (CAD)</v>
      </c>
      <c r="C171" s="594"/>
      <c r="D171" s="594"/>
      <c r="E171" s="140"/>
      <c r="F171" s="140"/>
      <c r="G171" s="140"/>
      <c r="H171" s="140"/>
      <c r="I171" s="140"/>
      <c r="J171" s="140"/>
      <c r="K171" s="140"/>
      <c r="L171" s="141"/>
      <c r="M171" s="10"/>
    </row>
    <row r="172" spans="1:13" x14ac:dyDescent="0.25">
      <c r="B172" s="593" t="str">
        <f>D$32</f>
        <v>$ / unit</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Dry freight van truck bodies, without reefers or heaters - 26ft to 30ft</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units</v>
      </c>
      <c r="C175" s="594"/>
      <c r="D175" s="594"/>
      <c r="E175" s="140"/>
      <c r="F175" s="140"/>
      <c r="G175" s="140"/>
      <c r="H175" s="140"/>
      <c r="I175" s="140"/>
      <c r="J175" s="140"/>
      <c r="K175" s="140"/>
      <c r="L175" s="141"/>
      <c r="M175" s="10"/>
    </row>
    <row r="176" spans="1:13" x14ac:dyDescent="0.25">
      <c r="B176" s="593" t="str">
        <f>D$31</f>
        <v>net delivered purchase value (CAD)</v>
      </c>
      <c r="C176" s="594"/>
      <c r="D176" s="594"/>
      <c r="E176" s="140"/>
      <c r="F176" s="140"/>
      <c r="G176" s="140"/>
      <c r="H176" s="140"/>
      <c r="I176" s="140"/>
      <c r="J176" s="140"/>
      <c r="K176" s="140"/>
      <c r="L176" s="141"/>
      <c r="M176" s="10"/>
    </row>
    <row r="177" spans="2:19" x14ac:dyDescent="0.25">
      <c r="B177" s="593" t="str">
        <f>D$32</f>
        <v>$ / unit</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units</v>
      </c>
      <c r="C180" s="594"/>
      <c r="D180" s="594"/>
      <c r="E180" s="140"/>
      <c r="F180" s="140"/>
      <c r="G180" s="140"/>
      <c r="H180" s="140"/>
      <c r="I180" s="140"/>
      <c r="J180" s="140"/>
      <c r="K180" s="140"/>
      <c r="L180" s="141"/>
      <c r="M180" s="10"/>
    </row>
    <row r="181" spans="2:19" hidden="1" x14ac:dyDescent="0.25">
      <c r="B181" s="593" t="str">
        <f>D$31</f>
        <v>net delivered purchase value (CAD)</v>
      </c>
      <c r="C181" s="594"/>
      <c r="D181" s="594"/>
      <c r="E181" s="140"/>
      <c r="F181" s="140"/>
      <c r="G181" s="140"/>
      <c r="H181" s="140"/>
      <c r="I181" s="140"/>
      <c r="J181" s="140"/>
      <c r="K181" s="140"/>
      <c r="L181" s="141"/>
      <c r="M181" s="10"/>
    </row>
    <row r="182" spans="2:19" hidden="1" x14ac:dyDescent="0.25">
      <c r="B182" s="593" t="str">
        <f>D$32</f>
        <v>$ / unit</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units</v>
      </c>
      <c r="C185" s="594"/>
      <c r="D185" s="594"/>
      <c r="E185" s="140"/>
      <c r="F185" s="140"/>
      <c r="G185" s="140"/>
      <c r="H185" s="140"/>
      <c r="I185" s="140"/>
      <c r="J185" s="140"/>
      <c r="K185" s="140"/>
      <c r="L185" s="141"/>
      <c r="M185" s="10"/>
    </row>
    <row r="186" spans="2:19" hidden="1" x14ac:dyDescent="0.25">
      <c r="B186" s="593" t="str">
        <f>D$31</f>
        <v>net delivered purchase value (CAD)</v>
      </c>
      <c r="C186" s="594"/>
      <c r="D186" s="594"/>
      <c r="E186" s="140"/>
      <c r="F186" s="140"/>
      <c r="G186" s="140"/>
      <c r="H186" s="140"/>
      <c r="I186" s="140"/>
      <c r="J186" s="140"/>
      <c r="K186" s="140"/>
      <c r="L186" s="141"/>
      <c r="M186" s="10"/>
    </row>
    <row r="187" spans="2:19" hidden="1" x14ac:dyDescent="0.25">
      <c r="B187" s="593" t="str">
        <f>D$32</f>
        <v>$ / unit</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182"/>
      <c r="C188" s="183"/>
      <c r="D188" s="183"/>
      <c r="E188" s="29"/>
      <c r="F188" s="29"/>
      <c r="G188" s="29"/>
      <c r="H188" s="29"/>
      <c r="I188" s="29"/>
      <c r="J188" s="29"/>
      <c r="K188" s="29"/>
      <c r="L188" s="30"/>
      <c r="M188" s="10"/>
    </row>
    <row r="189" spans="2:19" ht="14.1" customHeight="1" x14ac:dyDescent="0.25">
      <c r="B189" s="360" t="str">
        <f>IF(Intro!$G$22="English",O189,P189)</f>
        <v>In the table below, “Error” means that the total imports of your firm's benchmark products exceed your firm's total imports for that period. Therefore, please modify the above data if necessary.</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182"/>
      <c r="C191" s="183"/>
      <c r="D191" s="183"/>
      <c r="E191" s="29"/>
      <c r="F191" s="29"/>
      <c r="G191" s="29"/>
      <c r="H191" s="29"/>
      <c r="I191" s="29"/>
      <c r="J191" s="29"/>
      <c r="K191" s="29"/>
      <c r="L191" s="30"/>
      <c r="M191" s="10"/>
      <c r="S191" s="39"/>
    </row>
    <row r="192" spans="2:19" x14ac:dyDescent="0.25">
      <c r="B192" s="182"/>
      <c r="C192" s="183"/>
      <c r="D192" s="35"/>
      <c r="E192" s="10"/>
      <c r="F192" s="187">
        <f>F137</f>
        <v>2024</v>
      </c>
      <c r="G192" s="187">
        <f t="shared" ref="G192" si="38">G137</f>
        <v>2025</v>
      </c>
      <c r="H192" s="29"/>
      <c r="J192" s="174"/>
      <c r="K192" s="174"/>
      <c r="L192" s="175"/>
      <c r="M192" s="10"/>
    </row>
    <row r="193" spans="1:16" x14ac:dyDescent="0.25">
      <c r="B193" s="373" t="str">
        <f>Variables!D62</f>
        <v>Verification</v>
      </c>
      <c r="C193" s="594" t="str">
        <f>B150</f>
        <v>units</v>
      </c>
      <c r="D193" s="594"/>
      <c r="E193" s="594"/>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373"/>
      <c r="C194" s="594" t="str">
        <f>B151</f>
        <v>net delivered purchase value (CAD)</v>
      </c>
      <c r="D194" s="594"/>
      <c r="E194" s="594"/>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SALES IN CANADA OF IMPORTS OF BENCHMARK PRODUCTS</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 xml:space="preserve">Report the volume and value of sales of imports in Canada for each benchmark product listed below : </v>
      </c>
      <c r="C200" s="361"/>
      <c r="D200" s="361"/>
      <c r="E200" s="361"/>
      <c r="F200" s="361"/>
      <c r="G200" s="361"/>
      <c r="H200" s="361"/>
      <c r="I200" s="361"/>
      <c r="J200" s="361"/>
      <c r="K200" s="361"/>
      <c r="L200" s="362"/>
      <c r="M200" s="10"/>
      <c r="O200" s="18" t="s">
        <v>170</v>
      </c>
      <c r="P200" s="10" t="s">
        <v>400</v>
      </c>
    </row>
    <row r="201" spans="1:16" x14ac:dyDescent="0.25">
      <c r="B201" s="360" t="str">
        <f>Pro!B22</f>
        <v>Note - Only complete this question if your firm sold the goods between January 1, 2023, and December 31, 2025.</v>
      </c>
      <c r="C201" s="361"/>
      <c r="D201" s="361"/>
      <c r="E201" s="361"/>
      <c r="F201" s="361"/>
      <c r="G201" s="361"/>
      <c r="H201" s="361"/>
      <c r="I201" s="361"/>
      <c r="J201" s="361"/>
      <c r="K201" s="361"/>
      <c r="L201" s="362"/>
      <c r="M201" s="10"/>
      <c r="O201" s="18"/>
    </row>
    <row r="202" spans="1:16" x14ac:dyDescent="0.25">
      <c r="B202" s="182"/>
      <c r="C202" s="183"/>
      <c r="D202" s="35"/>
      <c r="E202" s="36"/>
      <c r="F202" s="36"/>
      <c r="G202" s="36"/>
      <c r="H202" s="36"/>
      <c r="I202" s="36"/>
      <c r="J202" s="36"/>
      <c r="K202" s="36"/>
      <c r="L202" s="17"/>
      <c r="M202" s="10"/>
      <c r="O202" s="18"/>
    </row>
    <row r="203" spans="1:16" x14ac:dyDescent="0.25">
      <c r="B203" s="590"/>
      <c r="C203" s="591"/>
      <c r="D203" s="592"/>
      <c r="E203" s="187" t="str">
        <f>E147</f>
        <v>Q1 - 2024</v>
      </c>
      <c r="F203" s="187" t="str">
        <f t="shared" ref="F203:L203" si="39">F147</f>
        <v>Q2 - 2024</v>
      </c>
      <c r="G203" s="187" t="str">
        <f t="shared" si="39"/>
        <v>Q3 - 2024</v>
      </c>
      <c r="H203" s="187" t="str">
        <f t="shared" si="39"/>
        <v>Q4 - 2024</v>
      </c>
      <c r="I203" s="187" t="str">
        <f t="shared" si="39"/>
        <v>Q1 - 2025</v>
      </c>
      <c r="J203" s="187" t="str">
        <f t="shared" si="39"/>
        <v>Q2 - 2025</v>
      </c>
      <c r="K203" s="187" t="str">
        <f t="shared" si="39"/>
        <v>Q3 - 2025</v>
      </c>
      <c r="L203" s="188" t="str">
        <f t="shared" si="39"/>
        <v>Q4 - 2025</v>
      </c>
      <c r="M203" s="10"/>
      <c r="O203" s="18"/>
    </row>
    <row r="204" spans="1:16" x14ac:dyDescent="0.25">
      <c r="B204" s="601" t="str">
        <f>B148</f>
        <v>Refrigerated truck bodies, without reefers or heaters - 10ft to 18ft</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units</v>
      </c>
      <c r="C206" s="594"/>
      <c r="D206" s="594"/>
      <c r="E206" s="140"/>
      <c r="F206" s="140"/>
      <c r="G206" s="140"/>
      <c r="H206" s="140"/>
      <c r="I206" s="140"/>
      <c r="J206" s="140"/>
      <c r="K206" s="140"/>
      <c r="L206" s="141"/>
      <c r="M206" s="10"/>
    </row>
    <row r="207" spans="1:16" x14ac:dyDescent="0.25">
      <c r="B207" s="593" t="str">
        <f>D$59</f>
        <v>net delivered selling value (CAD)</v>
      </c>
      <c r="C207" s="594"/>
      <c r="D207" s="594"/>
      <c r="E207" s="140"/>
      <c r="F207" s="140"/>
      <c r="G207" s="140"/>
      <c r="H207" s="140"/>
      <c r="I207" s="140"/>
      <c r="J207" s="140"/>
      <c r="K207" s="140"/>
      <c r="L207" s="141"/>
      <c r="M207" s="10"/>
    </row>
    <row r="208" spans="1:16" x14ac:dyDescent="0.25">
      <c r="B208" s="593" t="str">
        <f>D$60</f>
        <v>$ / unit</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Refrigerated truck bodies, without reefers or heaters - 20ft to 24ft</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units</v>
      </c>
      <c r="C211" s="594"/>
      <c r="D211" s="594"/>
      <c r="E211" s="140"/>
      <c r="F211" s="140"/>
      <c r="G211" s="140"/>
      <c r="H211" s="140"/>
      <c r="I211" s="140"/>
      <c r="J211" s="140"/>
      <c r="K211" s="140"/>
      <c r="L211" s="141"/>
      <c r="M211" s="10"/>
    </row>
    <row r="212" spans="2:13" x14ac:dyDescent="0.25">
      <c r="B212" s="593" t="str">
        <f>D$59</f>
        <v>net delivered selling value (CAD)</v>
      </c>
      <c r="C212" s="594"/>
      <c r="D212" s="594"/>
      <c r="E212" s="140"/>
      <c r="F212" s="140"/>
      <c r="G212" s="140"/>
      <c r="H212" s="140"/>
      <c r="I212" s="140"/>
      <c r="J212" s="140"/>
      <c r="K212" s="140"/>
      <c r="L212" s="141"/>
      <c r="M212" s="10"/>
    </row>
    <row r="213" spans="2:13" x14ac:dyDescent="0.25">
      <c r="B213" s="593" t="str">
        <f>D$60</f>
        <v>$ / unit</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Refrigerated truck bodies, without reefers or heaters - 26ft to 30ft</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units</v>
      </c>
      <c r="C216" s="594"/>
      <c r="D216" s="594"/>
      <c r="E216" s="140"/>
      <c r="F216" s="140"/>
      <c r="G216" s="140"/>
      <c r="H216" s="140"/>
      <c r="I216" s="140"/>
      <c r="J216" s="140"/>
      <c r="K216" s="140"/>
      <c r="L216" s="141"/>
      <c r="M216" s="10"/>
    </row>
    <row r="217" spans="2:13" x14ac:dyDescent="0.25">
      <c r="B217" s="593" t="str">
        <f>D$59</f>
        <v>net delivered selling value (CAD)</v>
      </c>
      <c r="C217" s="594"/>
      <c r="D217" s="594"/>
      <c r="E217" s="140"/>
      <c r="F217" s="140"/>
      <c r="G217" s="140"/>
      <c r="H217" s="140"/>
      <c r="I217" s="140"/>
      <c r="J217" s="140"/>
      <c r="K217" s="140"/>
      <c r="L217" s="141"/>
      <c r="M217" s="10"/>
    </row>
    <row r="218" spans="2:13" x14ac:dyDescent="0.25">
      <c r="B218" s="593" t="str">
        <f>D$60</f>
        <v>$ / unit</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Dry freight van truck bodies, without reefers or heaters - 10ft to18ft</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units</v>
      </c>
      <c r="C221" s="594"/>
      <c r="D221" s="594"/>
      <c r="E221" s="140"/>
      <c r="F221" s="140"/>
      <c r="G221" s="140"/>
      <c r="H221" s="140"/>
      <c r="I221" s="140"/>
      <c r="J221" s="140"/>
      <c r="K221" s="140"/>
      <c r="L221" s="141"/>
      <c r="M221" s="10"/>
    </row>
    <row r="222" spans="2:13" x14ac:dyDescent="0.25">
      <c r="B222" s="593" t="str">
        <f>D$59</f>
        <v>net delivered selling value (CAD)</v>
      </c>
      <c r="C222" s="594"/>
      <c r="D222" s="594"/>
      <c r="E222" s="140"/>
      <c r="F222" s="140"/>
      <c r="G222" s="140"/>
      <c r="H222" s="140"/>
      <c r="I222" s="140"/>
      <c r="J222" s="140"/>
      <c r="K222" s="140"/>
      <c r="L222" s="141"/>
      <c r="M222" s="10"/>
    </row>
    <row r="223" spans="2:13" x14ac:dyDescent="0.25">
      <c r="B223" s="593" t="str">
        <f>D$60</f>
        <v>$ / unit</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Dry freight van truck bodies, without reefers or heaters - 20ft to 24ft</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units</v>
      </c>
      <c r="C226" s="594"/>
      <c r="D226" s="594"/>
      <c r="E226" s="140"/>
      <c r="F226" s="140"/>
      <c r="G226" s="140"/>
      <c r="H226" s="140"/>
      <c r="I226" s="140"/>
      <c r="J226" s="140"/>
      <c r="K226" s="140"/>
      <c r="L226" s="141"/>
      <c r="M226" s="10"/>
    </row>
    <row r="227" spans="2:13" x14ac:dyDescent="0.25">
      <c r="B227" s="593" t="str">
        <f>D$59</f>
        <v>net delivered selling value (CAD)</v>
      </c>
      <c r="C227" s="594"/>
      <c r="D227" s="594"/>
      <c r="E227" s="140"/>
      <c r="F227" s="140"/>
      <c r="G227" s="140"/>
      <c r="H227" s="140"/>
      <c r="I227" s="140"/>
      <c r="J227" s="140"/>
      <c r="K227" s="140"/>
      <c r="L227" s="141"/>
      <c r="M227" s="10"/>
    </row>
    <row r="228" spans="2:13" x14ac:dyDescent="0.25">
      <c r="B228" s="593" t="str">
        <f>D$60</f>
        <v>$ / unit</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Dry freight van truck bodies, without reefers or heaters - 26ft to 30ft</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units</v>
      </c>
      <c r="C231" s="594"/>
      <c r="D231" s="594"/>
      <c r="E231" s="140"/>
      <c r="F231" s="140"/>
      <c r="G231" s="140"/>
      <c r="H231" s="140"/>
      <c r="I231" s="140"/>
      <c r="J231" s="140"/>
      <c r="K231" s="140"/>
      <c r="L231" s="141"/>
      <c r="M231" s="10"/>
    </row>
    <row r="232" spans="2:13" x14ac:dyDescent="0.25">
      <c r="B232" s="593" t="str">
        <f>D$59</f>
        <v>net delivered selling value (CAD)</v>
      </c>
      <c r="C232" s="594"/>
      <c r="D232" s="594"/>
      <c r="E232" s="140"/>
      <c r="F232" s="140"/>
      <c r="G232" s="140"/>
      <c r="H232" s="140"/>
      <c r="I232" s="140"/>
      <c r="J232" s="140"/>
      <c r="K232" s="140"/>
      <c r="L232" s="141"/>
      <c r="M232" s="10"/>
    </row>
    <row r="233" spans="2:13" x14ac:dyDescent="0.25">
      <c r="B233" s="593" t="str">
        <f>D$60</f>
        <v>$ / unit</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units</v>
      </c>
      <c r="C236" s="594"/>
      <c r="D236" s="594"/>
      <c r="E236" s="140"/>
      <c r="F236" s="140"/>
      <c r="G236" s="140"/>
      <c r="H236" s="140"/>
      <c r="I236" s="140"/>
      <c r="J236" s="140"/>
      <c r="K236" s="140"/>
      <c r="L236" s="141"/>
      <c r="M236" s="10"/>
    </row>
    <row r="237" spans="2:13" hidden="1" x14ac:dyDescent="0.25">
      <c r="B237" s="593" t="str">
        <f>D$59</f>
        <v>net delivered selling value (CAD)</v>
      </c>
      <c r="C237" s="594"/>
      <c r="D237" s="594"/>
      <c r="E237" s="140"/>
      <c r="F237" s="140"/>
      <c r="G237" s="140"/>
      <c r="H237" s="140"/>
      <c r="I237" s="140"/>
      <c r="J237" s="140"/>
      <c r="K237" s="140"/>
      <c r="L237" s="141"/>
      <c r="M237" s="10"/>
    </row>
    <row r="238" spans="2:13" hidden="1" x14ac:dyDescent="0.25">
      <c r="B238" s="593" t="str">
        <f>D$60</f>
        <v>$ / unit</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units</v>
      </c>
      <c r="C241" s="594"/>
      <c r="D241" s="594"/>
      <c r="E241" s="140"/>
      <c r="F241" s="140"/>
      <c r="G241" s="140"/>
      <c r="H241" s="140"/>
      <c r="I241" s="140"/>
      <c r="J241" s="140"/>
      <c r="K241" s="140"/>
      <c r="L241" s="141"/>
      <c r="M241" s="10"/>
    </row>
    <row r="242" spans="1:19" hidden="1" x14ac:dyDescent="0.25">
      <c r="B242" s="593" t="str">
        <f>D$59</f>
        <v>net delivered selling value (CAD)</v>
      </c>
      <c r="C242" s="594"/>
      <c r="D242" s="594"/>
      <c r="E242" s="140"/>
      <c r="F242" s="140"/>
      <c r="G242" s="140"/>
      <c r="H242" s="140"/>
      <c r="I242" s="140"/>
      <c r="J242" s="140"/>
      <c r="K242" s="140"/>
      <c r="L242" s="141"/>
      <c r="M242" s="10"/>
    </row>
    <row r="243" spans="1:19" hidden="1" x14ac:dyDescent="0.25">
      <c r="B243" s="593" t="str">
        <f>D$60</f>
        <v>$ / unit</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182"/>
      <c r="C244" s="183"/>
      <c r="D244" s="183"/>
      <c r="E244" s="29"/>
      <c r="F244" s="29"/>
      <c r="G244" s="29"/>
      <c r="H244" s="29"/>
      <c r="I244" s="29"/>
      <c r="J244" s="29"/>
      <c r="K244" s="29"/>
      <c r="L244" s="30"/>
      <c r="M244" s="10"/>
    </row>
    <row r="245" spans="1:19" ht="14.1" customHeight="1" x14ac:dyDescent="0.25">
      <c r="B245" s="360" t="str">
        <f>IF(Intro!$G$22="English",O245,P245)</f>
        <v>In the table below, “Error” means that the total sales of your firm's benchmark products exceed your firm's total import sales for that period. Therefore, please modify the above data if necessary.</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182"/>
      <c r="C247" s="183"/>
      <c r="D247" s="183"/>
      <c r="E247" s="29"/>
      <c r="F247" s="29"/>
      <c r="G247" s="29"/>
      <c r="H247" s="29"/>
      <c r="I247" s="29"/>
      <c r="J247" s="29"/>
      <c r="K247" s="29"/>
      <c r="L247" s="30"/>
      <c r="M247" s="10"/>
      <c r="S247" s="39"/>
    </row>
    <row r="248" spans="1:19" x14ac:dyDescent="0.25">
      <c r="B248" s="182"/>
      <c r="C248" s="183"/>
      <c r="D248" s="35"/>
      <c r="E248" s="10"/>
      <c r="F248" s="187">
        <f>F192</f>
        <v>2024</v>
      </c>
      <c r="G248" s="187">
        <f>G192</f>
        <v>2025</v>
      </c>
      <c r="H248" s="29"/>
      <c r="J248" s="174"/>
      <c r="K248" s="174"/>
      <c r="L248" s="175"/>
      <c r="M248" s="10"/>
      <c r="O248" s="18"/>
    </row>
    <row r="249" spans="1:19" x14ac:dyDescent="0.25">
      <c r="B249" s="373" t="str">
        <f>Variables!D62</f>
        <v>Verification</v>
      </c>
      <c r="C249" s="612" t="str">
        <f>B206</f>
        <v>units</v>
      </c>
      <c r="D249" s="612"/>
      <c r="E249" s="612"/>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373"/>
      <c r="C250" s="612" t="str">
        <f>B207</f>
        <v>net delivered selling value (CAD)</v>
      </c>
      <c r="D250" s="612"/>
      <c r="E250" s="612"/>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IMPORT DATA FOR CBSA PERIOD OF DUMPING INVESTIGATION</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 xml:space="preserve">Report the volume and value of imports during CBSA's period of dumping investigation : </v>
      </c>
      <c r="C256" s="361"/>
      <c r="D256" s="361"/>
      <c r="E256" s="361"/>
      <c r="F256" s="361"/>
      <c r="G256" s="361"/>
      <c r="H256" s="361"/>
      <c r="I256" s="361"/>
      <c r="J256" s="361"/>
      <c r="K256" s="361"/>
      <c r="L256" s="362"/>
      <c r="M256" s="10"/>
      <c r="O256" s="18" t="s">
        <v>198</v>
      </c>
      <c r="P256" s="10" t="s">
        <v>199</v>
      </c>
    </row>
    <row r="257" spans="1:16" x14ac:dyDescent="0.25">
      <c r="B257" s="182"/>
      <c r="C257" s="183"/>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July 2024 - June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Imports</v>
      </c>
      <c r="C260" s="594" t="str">
        <f>D30</f>
        <v>units</v>
      </c>
      <c r="D260" s="594"/>
      <c r="E260" s="594"/>
      <c r="F260" s="619"/>
      <c r="G260" s="620"/>
      <c r="H260" s="91"/>
      <c r="I260" s="91"/>
      <c r="J260" s="91"/>
      <c r="K260" s="91"/>
      <c r="L260" s="72"/>
      <c r="M260" s="10"/>
      <c r="O260" s="10" t="s">
        <v>89</v>
      </c>
      <c r="P260" s="10" t="s">
        <v>169</v>
      </c>
    </row>
    <row r="261" spans="1:16" x14ac:dyDescent="0.25">
      <c r="B261" s="373"/>
      <c r="C261" s="594" t="str">
        <f>D31</f>
        <v>net delivered purchase value (CAD)</v>
      </c>
      <c r="D261" s="594"/>
      <c r="E261" s="594"/>
      <c r="F261" s="619"/>
      <c r="G261" s="620"/>
      <c r="H261" s="91"/>
      <c r="I261" s="91"/>
      <c r="J261" s="91"/>
      <c r="K261" s="91"/>
      <c r="L261" s="72"/>
      <c r="M261" s="10"/>
    </row>
    <row r="262" spans="1:16" x14ac:dyDescent="0.25">
      <c r="B262" s="373"/>
      <c r="C262" s="594" t="str">
        <f>D32</f>
        <v>$ / unit</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IMPORT DATA FOR MASSIVE IMPORTATION ANALYSIS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 xml:space="preserve">Report the volume of imports and the ending inventory in Canada of the goods originating from the exporter outlined above : </v>
      </c>
      <c r="C268" s="361"/>
      <c r="D268" s="361"/>
      <c r="E268" s="361"/>
      <c r="F268" s="361"/>
      <c r="G268" s="361"/>
      <c r="H268" s="361"/>
      <c r="I268" s="361"/>
      <c r="J268" s="361"/>
      <c r="K268" s="361"/>
      <c r="L268" s="362"/>
      <c r="M268" s="10"/>
      <c r="O268" s="18" t="s">
        <v>193</v>
      </c>
      <c r="P268" s="10" t="s">
        <v>405</v>
      </c>
    </row>
    <row r="269" spans="1:16" x14ac:dyDescent="0.25">
      <c r="B269" s="182"/>
      <c r="C269" s="183"/>
      <c r="D269" s="35"/>
      <c r="E269" s="36"/>
      <c r="F269" s="36"/>
      <c r="G269" s="36"/>
      <c r="H269" s="36"/>
      <c r="I269" s="36"/>
      <c r="J269" s="36"/>
      <c r="K269" s="36"/>
      <c r="L269" s="17"/>
      <c r="M269" s="10"/>
      <c r="O269" s="18"/>
    </row>
    <row r="270" spans="1:16" x14ac:dyDescent="0.25">
      <c r="B270" s="182"/>
      <c r="C270" s="183"/>
      <c r="D270" s="35"/>
      <c r="E270" s="561" t="str">
        <f>IF(Intro!$G$22="English",Variables!B68,Variables!C69)</f>
        <v>Q4 - 2024</v>
      </c>
      <c r="F270" s="561" t="str">
        <f>IF(Intro!$G$22="English",Variables!B69,Variables!C69)</f>
        <v>January 2025</v>
      </c>
      <c r="G270" s="561" t="str">
        <f>IF(Intro!$G$22="English",Variables!B70,Variables!C70)</f>
        <v>February 2025</v>
      </c>
      <c r="H270" s="561" t="str">
        <f>IF(Intro!$G$22="English",Variables!B71,Variables!C71)</f>
        <v>March 2025</v>
      </c>
      <c r="I270" s="561" t="str">
        <f>IF(Intro!$G$22="English",Variables!B72,Variables!C72)</f>
        <v>April 2025</v>
      </c>
      <c r="J270" s="561" t="str">
        <f>IF(Intro!$G$22="English",Variables!B73,Variables!C73)</f>
        <v>May 2025</v>
      </c>
      <c r="K270" s="561" t="str">
        <f>IF(Intro!$G$22="English",Variables!B74,Variables!C74)</f>
        <v>June 2025</v>
      </c>
      <c r="L270" s="17"/>
      <c r="M270" s="10"/>
      <c r="O270" s="18" t="s">
        <v>384</v>
      </c>
      <c r="P270" s="10" t="s">
        <v>385</v>
      </c>
    </row>
    <row r="271" spans="1:16" x14ac:dyDescent="0.25">
      <c r="B271" s="182"/>
      <c r="C271" s="183"/>
      <c r="D271" s="35"/>
      <c r="E271" s="561"/>
      <c r="F271" s="561"/>
      <c r="G271" s="561"/>
      <c r="H271" s="561"/>
      <c r="I271" s="561"/>
      <c r="J271" s="561"/>
      <c r="K271" s="561"/>
      <c r="L271" s="17"/>
      <c r="M271" s="10"/>
      <c r="O271" s="18"/>
    </row>
    <row r="272" spans="1:16" x14ac:dyDescent="0.25">
      <c r="B272" s="613" t="str">
        <f>B260</f>
        <v>Imports</v>
      </c>
      <c r="C272" s="614"/>
      <c r="D272" s="189" t="str">
        <f>C260</f>
        <v>units</v>
      </c>
      <c r="E272" s="140"/>
      <c r="F272" s="140"/>
      <c r="G272" s="140"/>
      <c r="H272" s="140"/>
      <c r="I272" s="140"/>
      <c r="J272" s="140"/>
      <c r="K272" s="140"/>
      <c r="L272" s="72"/>
      <c r="M272" s="10"/>
    </row>
    <row r="273" spans="1:18" x14ac:dyDescent="0.25">
      <c r="B273" s="613" t="str">
        <f>IF(Intro!$G$22="English",O273,P273)</f>
        <v>Ending Inventories</v>
      </c>
      <c r="C273" s="614"/>
      <c r="D273" s="189" t="str">
        <f>C260</f>
        <v>units</v>
      </c>
      <c r="E273" s="140"/>
      <c r="F273" s="140"/>
      <c r="G273" s="140"/>
      <c r="H273" s="140"/>
      <c r="I273" s="140"/>
      <c r="J273" s="140"/>
      <c r="K273" s="140"/>
      <c r="L273" s="72"/>
      <c r="M273" s="10"/>
      <c r="O273" s="10" t="s">
        <v>194</v>
      </c>
      <c r="P273" s="10" t="s">
        <v>404</v>
      </c>
    </row>
    <row r="274" spans="1:18" x14ac:dyDescent="0.25">
      <c r="B274" s="182"/>
      <c r="C274" s="183"/>
      <c r="D274" s="35"/>
      <c r="E274" s="36"/>
      <c r="F274" s="36"/>
      <c r="G274" s="36"/>
      <c r="H274" s="36"/>
      <c r="I274" s="36"/>
      <c r="J274" s="36"/>
      <c r="K274" s="36"/>
      <c r="L274" s="17"/>
      <c r="M274" s="10"/>
      <c r="O274" s="18"/>
    </row>
    <row r="275" spans="1:18" x14ac:dyDescent="0.25">
      <c r="B275" s="182"/>
      <c r="C275" s="183"/>
      <c r="D275" s="35"/>
      <c r="E275" s="561" t="str">
        <f>IF(Intro!$G$22="English",Variables!B75,Variables!C75)</f>
        <v>July 2025</v>
      </c>
      <c r="F275" s="561" t="str">
        <f>IF(Intro!$G$22="English",Variables!B76,Variables!C76)</f>
        <v>August 2025</v>
      </c>
      <c r="G275" s="561" t="str">
        <f>IF(Intro!$G$22="English",Variables!B77,Variables!C77)</f>
        <v>September 2025</v>
      </c>
      <c r="H275" s="561" t="str">
        <f>IF(Intro!$G$22="English",Variables!B78,Variables!C78)</f>
        <v>October 2025</v>
      </c>
      <c r="I275" s="561" t="str">
        <f>IF(Intro!$G$22="English",Variables!B79,Variables!C79)</f>
        <v>November 2025</v>
      </c>
      <c r="J275" s="561" t="str">
        <f>IF(Intro!$G$22="English",Variables!B80,Variables!C80)</f>
        <v>December 2025</v>
      </c>
      <c r="K275" s="561" t="str">
        <f>IF(Intro!$G$22="English",Variables!B81,Variables!C81)</f>
        <v>Janaury 2026</v>
      </c>
      <c r="L275" s="561" t="str">
        <f>IF(Intro!$G$22="English",Variables!B82,Variables!C82)</f>
        <v>February 2026</v>
      </c>
      <c r="M275" s="10"/>
      <c r="O275" s="18" t="s">
        <v>384</v>
      </c>
      <c r="P275" s="10" t="s">
        <v>385</v>
      </c>
    </row>
    <row r="276" spans="1:18" x14ac:dyDescent="0.25">
      <c r="B276" s="182"/>
      <c r="C276" s="183"/>
      <c r="D276" s="35"/>
      <c r="E276" s="561"/>
      <c r="F276" s="561"/>
      <c r="G276" s="561"/>
      <c r="H276" s="561"/>
      <c r="I276" s="561"/>
      <c r="J276" s="561"/>
      <c r="K276" s="561"/>
      <c r="L276" s="561"/>
      <c r="M276" s="10"/>
      <c r="O276" s="18"/>
    </row>
    <row r="277" spans="1:18" x14ac:dyDescent="0.25">
      <c r="B277" s="613" t="str">
        <f>B272</f>
        <v>Imports</v>
      </c>
      <c r="C277" s="614"/>
      <c r="D277" s="189" t="str">
        <f>D272</f>
        <v>units</v>
      </c>
      <c r="E277" s="140"/>
      <c r="F277" s="140"/>
      <c r="G277" s="140"/>
      <c r="H277" s="140"/>
      <c r="I277" s="140"/>
      <c r="J277" s="140"/>
      <c r="K277" s="140"/>
      <c r="L277" s="140"/>
      <c r="M277" s="10"/>
    </row>
    <row r="278" spans="1:18" x14ac:dyDescent="0.25">
      <c r="B278" s="613" t="str">
        <f>B273</f>
        <v>Ending Inventories</v>
      </c>
      <c r="C278" s="614"/>
      <c r="D278" s="189"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Describe any factors (for example, shipping delays, seasonality, etc.) which would explain the overall trend in your firm's quarterly import volumes and ending inventories, as reported in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jSzIMV84gBBGpANQW2LNBeNlQQAvj8hu27dtdJpdxkH6P/MupqIt7cbhoPWAfdoPqcSl3NcB7sfJAi2B9yw7iQ==" saltValue="p3QCtLz2FaDblmGyUIbpIg==" spinCount="100000" sheet="1" objects="1" scenarios="1" selectLockedCells="1"/>
  <mergeCells count="262">
    <mergeCell ref="I275:I276"/>
    <mergeCell ref="J275:J276"/>
    <mergeCell ref="K275:K276"/>
    <mergeCell ref="L275:L276"/>
    <mergeCell ref="B27:I27"/>
    <mergeCell ref="B28:I28"/>
    <mergeCell ref="B29:I29"/>
    <mergeCell ref="B33:I33"/>
    <mergeCell ref="B38:I38"/>
    <mergeCell ref="B37:I37"/>
    <mergeCell ref="B42:I42"/>
    <mergeCell ref="B47:I47"/>
    <mergeCell ref="B46:I46"/>
    <mergeCell ref="B51:I51"/>
    <mergeCell ref="B55:I55"/>
    <mergeCell ref="B56:I56"/>
    <mergeCell ref="B57:I57"/>
    <mergeCell ref="B64:I64"/>
    <mergeCell ref="B72:I72"/>
    <mergeCell ref="B71:I71"/>
    <mergeCell ref="B87:I87"/>
    <mergeCell ref="B94:I94"/>
    <mergeCell ref="B34:C36"/>
    <mergeCell ref="D34:F34"/>
    <mergeCell ref="B4:L4"/>
    <mergeCell ref="B5:L5"/>
    <mergeCell ref="B6:L6"/>
    <mergeCell ref="B8:L8"/>
    <mergeCell ref="B9:L9"/>
    <mergeCell ref="B10:L11"/>
    <mergeCell ref="B19:L19"/>
    <mergeCell ref="B20:L20"/>
    <mergeCell ref="B22:F22"/>
    <mergeCell ref="G22:I22"/>
    <mergeCell ref="G25:G26"/>
    <mergeCell ref="H25:H26"/>
    <mergeCell ref="I25:I26"/>
    <mergeCell ref="B12:L12"/>
    <mergeCell ref="B13:L13"/>
    <mergeCell ref="B14:L14"/>
    <mergeCell ref="B15:L15"/>
    <mergeCell ref="B16:L16"/>
    <mergeCell ref="B17:L17"/>
    <mergeCell ref="D23:I23"/>
    <mergeCell ref="D35:F35"/>
    <mergeCell ref="D36:F36"/>
    <mergeCell ref="B30:C32"/>
    <mergeCell ref="D30:F30"/>
    <mergeCell ref="D31:F31"/>
    <mergeCell ref="D32:F32"/>
    <mergeCell ref="B43:C45"/>
    <mergeCell ref="D43:F43"/>
    <mergeCell ref="D44:F44"/>
    <mergeCell ref="D45:F45"/>
    <mergeCell ref="B39:C41"/>
    <mergeCell ref="D39:F39"/>
    <mergeCell ref="D40:F40"/>
    <mergeCell ref="D41:F41"/>
    <mergeCell ref="B58:C60"/>
    <mergeCell ref="D58:F58"/>
    <mergeCell ref="D59:F59"/>
    <mergeCell ref="D60:F60"/>
    <mergeCell ref="B48:C50"/>
    <mergeCell ref="D48:F48"/>
    <mergeCell ref="D49:F49"/>
    <mergeCell ref="D50:F50"/>
    <mergeCell ref="B52:C54"/>
    <mergeCell ref="D52:F52"/>
    <mergeCell ref="D53:F53"/>
    <mergeCell ref="D54:F54"/>
    <mergeCell ref="B61:C63"/>
    <mergeCell ref="D61:F61"/>
    <mergeCell ref="D62:F62"/>
    <mergeCell ref="D63:F63"/>
    <mergeCell ref="B65:C67"/>
    <mergeCell ref="D65:F65"/>
    <mergeCell ref="D66:F66"/>
    <mergeCell ref="D67:F67"/>
    <mergeCell ref="B73:C75"/>
    <mergeCell ref="D73:F73"/>
    <mergeCell ref="D74:F74"/>
    <mergeCell ref="D75:F75"/>
    <mergeCell ref="B76:C78"/>
    <mergeCell ref="D76:F76"/>
    <mergeCell ref="D77:F77"/>
    <mergeCell ref="D78:F78"/>
    <mergeCell ref="B68:C70"/>
    <mergeCell ref="D68:F68"/>
    <mergeCell ref="D69:F69"/>
    <mergeCell ref="D70:F70"/>
    <mergeCell ref="B88:C90"/>
    <mergeCell ref="D88:F88"/>
    <mergeCell ref="D89:F89"/>
    <mergeCell ref="D90:F90"/>
    <mergeCell ref="B80:C82"/>
    <mergeCell ref="D80:F80"/>
    <mergeCell ref="D81:F81"/>
    <mergeCell ref="D82:F82"/>
    <mergeCell ref="B83:C85"/>
    <mergeCell ref="D83:F83"/>
    <mergeCell ref="D84:F84"/>
    <mergeCell ref="D85:F85"/>
    <mergeCell ref="B79:I79"/>
    <mergeCell ref="B86:I86"/>
    <mergeCell ref="B91:C93"/>
    <mergeCell ref="D91:F91"/>
    <mergeCell ref="D92:F92"/>
    <mergeCell ref="D93:F93"/>
    <mergeCell ref="B95:C97"/>
    <mergeCell ref="D95:F95"/>
    <mergeCell ref="D96:F96"/>
    <mergeCell ref="D97:F97"/>
    <mergeCell ref="B106:L106"/>
    <mergeCell ref="B107:L107"/>
    <mergeCell ref="B109:L109"/>
    <mergeCell ref="B110:L110"/>
    <mergeCell ref="B112:D112"/>
    <mergeCell ref="B113:L113"/>
    <mergeCell ref="B98:C100"/>
    <mergeCell ref="D98:F98"/>
    <mergeCell ref="D99:F99"/>
    <mergeCell ref="D100:F100"/>
    <mergeCell ref="B101:C103"/>
    <mergeCell ref="D101:F101"/>
    <mergeCell ref="D102:F102"/>
    <mergeCell ref="D103:F103"/>
    <mergeCell ref="B120:D120"/>
    <mergeCell ref="B121:L121"/>
    <mergeCell ref="B122:D122"/>
    <mergeCell ref="B123:D123"/>
    <mergeCell ref="B124:D124"/>
    <mergeCell ref="B125:L125"/>
    <mergeCell ref="B114:D114"/>
    <mergeCell ref="B115:D115"/>
    <mergeCell ref="B116:D116"/>
    <mergeCell ref="B117:L117"/>
    <mergeCell ref="B118:D118"/>
    <mergeCell ref="B119:D119"/>
    <mergeCell ref="B132:D132"/>
    <mergeCell ref="B134:L135"/>
    <mergeCell ref="B138:B139"/>
    <mergeCell ref="C138:E138"/>
    <mergeCell ref="C139:E139"/>
    <mergeCell ref="B142:L142"/>
    <mergeCell ref="B126:D126"/>
    <mergeCell ref="B127:D127"/>
    <mergeCell ref="B128:D128"/>
    <mergeCell ref="B129:L129"/>
    <mergeCell ref="B130:D130"/>
    <mergeCell ref="B131:D131"/>
    <mergeCell ref="B152:D152"/>
    <mergeCell ref="B153:L154"/>
    <mergeCell ref="B155:D155"/>
    <mergeCell ref="B156:D156"/>
    <mergeCell ref="B157:D157"/>
    <mergeCell ref="B158:L159"/>
    <mergeCell ref="B143:L143"/>
    <mergeCell ref="B145:L145"/>
    <mergeCell ref="B147:D147"/>
    <mergeCell ref="B148:L149"/>
    <mergeCell ref="B150:D150"/>
    <mergeCell ref="B151:D151"/>
    <mergeCell ref="B167:D167"/>
    <mergeCell ref="B168:L169"/>
    <mergeCell ref="B170:D170"/>
    <mergeCell ref="B171:D171"/>
    <mergeCell ref="B172:D172"/>
    <mergeCell ref="B173:L174"/>
    <mergeCell ref="B160:D160"/>
    <mergeCell ref="B161:D161"/>
    <mergeCell ref="B162:D162"/>
    <mergeCell ref="B163:L164"/>
    <mergeCell ref="B165:D165"/>
    <mergeCell ref="B166:D166"/>
    <mergeCell ref="B182:D182"/>
    <mergeCell ref="B183:L184"/>
    <mergeCell ref="B185:D185"/>
    <mergeCell ref="B186:D186"/>
    <mergeCell ref="B187:D187"/>
    <mergeCell ref="B189:L190"/>
    <mergeCell ref="B175:D175"/>
    <mergeCell ref="B176:D176"/>
    <mergeCell ref="B177:D177"/>
    <mergeCell ref="B178:L179"/>
    <mergeCell ref="B180:D180"/>
    <mergeCell ref="B181:D181"/>
    <mergeCell ref="B201:L201"/>
    <mergeCell ref="B203:D203"/>
    <mergeCell ref="B204:L205"/>
    <mergeCell ref="B206:D206"/>
    <mergeCell ref="B207:D207"/>
    <mergeCell ref="B208:D208"/>
    <mergeCell ref="B193:B194"/>
    <mergeCell ref="C193:E193"/>
    <mergeCell ref="C194:E194"/>
    <mergeCell ref="B197:L197"/>
    <mergeCell ref="B198:L198"/>
    <mergeCell ref="B200:L200"/>
    <mergeCell ref="B217:D217"/>
    <mergeCell ref="B218:D218"/>
    <mergeCell ref="B219:L220"/>
    <mergeCell ref="B221:D221"/>
    <mergeCell ref="B222:D222"/>
    <mergeCell ref="B223:D223"/>
    <mergeCell ref="B209:L210"/>
    <mergeCell ref="B211:D211"/>
    <mergeCell ref="B212:D212"/>
    <mergeCell ref="B213:D213"/>
    <mergeCell ref="B214:L215"/>
    <mergeCell ref="B216:D216"/>
    <mergeCell ref="B232:D232"/>
    <mergeCell ref="B233:D233"/>
    <mergeCell ref="B234:L235"/>
    <mergeCell ref="B236:D236"/>
    <mergeCell ref="B237:D237"/>
    <mergeCell ref="B238:D238"/>
    <mergeCell ref="B224:L225"/>
    <mergeCell ref="B226:D226"/>
    <mergeCell ref="B227:D227"/>
    <mergeCell ref="B228:D228"/>
    <mergeCell ref="B229:L230"/>
    <mergeCell ref="B231:D231"/>
    <mergeCell ref="B256:L256"/>
    <mergeCell ref="F258:G259"/>
    <mergeCell ref="B260:B262"/>
    <mergeCell ref="C260:E260"/>
    <mergeCell ref="F260:G260"/>
    <mergeCell ref="C261:E261"/>
    <mergeCell ref="F261:G261"/>
    <mergeCell ref="C262:E262"/>
    <mergeCell ref="B239:L240"/>
    <mergeCell ref="B241:D241"/>
    <mergeCell ref="B242:D242"/>
    <mergeCell ref="B243:D243"/>
    <mergeCell ref="B245:L246"/>
    <mergeCell ref="B249:B250"/>
    <mergeCell ref="C249:E249"/>
    <mergeCell ref="C250:E250"/>
    <mergeCell ref="K270:K271"/>
    <mergeCell ref="B277:C277"/>
    <mergeCell ref="B278:C278"/>
    <mergeCell ref="B282:L283"/>
    <mergeCell ref="B285:L292"/>
    <mergeCell ref="B23:C23"/>
    <mergeCell ref="B272:C272"/>
    <mergeCell ref="B273:C273"/>
    <mergeCell ref="E275:E276"/>
    <mergeCell ref="F275:F276"/>
    <mergeCell ref="G275:G276"/>
    <mergeCell ref="H275:H276"/>
    <mergeCell ref="F262:G262"/>
    <mergeCell ref="B265:L265"/>
    <mergeCell ref="B266:L266"/>
    <mergeCell ref="B268:L268"/>
    <mergeCell ref="E270:E271"/>
    <mergeCell ref="F270:F271"/>
    <mergeCell ref="G270:G271"/>
    <mergeCell ref="H270:H271"/>
    <mergeCell ref="I270:I271"/>
    <mergeCell ref="J270:J271"/>
    <mergeCell ref="B253:L253"/>
    <mergeCell ref="B254:L254"/>
  </mergeCells>
  <conditionalFormatting sqref="F138:G139 F193:G194 F249:G250">
    <cfRule type="cellIs" dxfId="0" priority="1" operator="equal">
      <formula>"Error"</formula>
    </cfRule>
  </conditionalFormatting>
  <dataValidations xWindow="702" yWindow="435"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BF2B7C3E-F886-43C6-BBB0-5BF6AFC6D3DB}">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F6A992AC-A83D-464D-949A-55FEB422EF03}">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D23" xr:uid="{AC4AF06A-C3E4-43F8-B9CC-E24FF05A5E8F}">
      <formula1>1000</formula1>
    </dataValidation>
  </dataValidations>
  <printOptions horizontalCentered="1"/>
  <pageMargins left="0.25" right="0.25" top="0.75" bottom="0.75" header="0.3" footer="0.3"/>
  <pageSetup scale="63" firstPageNumber="29"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00DC7-E2B2-4F85-B758-390D3D0929C9}">
  <sheetPr>
    <tabColor rgb="FFFFC000"/>
  </sheetPr>
  <dimension ref="A1"/>
  <sheetViews>
    <sheetView showGridLines="0" zoomScaleNormal="100" workbookViewId="0">
      <selection activeCell="V34" sqref="V34"/>
    </sheetView>
  </sheetViews>
  <sheetFormatPr defaultRowHeight="15" x14ac:dyDescent="0.25"/>
  <sheetData/>
  <sheetProtection algorithmName="SHA-512" hashValue="M5y32LteNJ8aryicwhfzK3IVHmBkvR+nz/JTpwyRJDifLn/8FQBM30hcfFG8rxdQsIHkBqHtu4ogBlxnSyA10A==" saltValue="uQPDEPEis14bghAIsExPvw==" spinCount="100000" sheet="1" objects="1" scenarios="1" selectLockedCell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05"/>
  <sheetViews>
    <sheetView showGridLines="0" topLeftCell="A67" zoomScaleNormal="100" workbookViewId="0">
      <selection activeCell="G29" sqref="G29"/>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6384" width="9.28515625" style="10"/>
  </cols>
  <sheetData>
    <row r="1" spans="1:16" x14ac:dyDescent="0.25">
      <c r="O1" s="11" t="s">
        <v>91</v>
      </c>
      <c r="P1" s="11" t="s">
        <v>107</v>
      </c>
    </row>
    <row r="2" spans="1:16" x14ac:dyDescent="0.25">
      <c r="B2" s="12" t="str">
        <f>Pro!B2</f>
        <v>PROTECTED</v>
      </c>
      <c r="C2" s="12"/>
      <c r="O2" s="2"/>
      <c r="P2" s="2"/>
    </row>
    <row r="3" spans="1:16" x14ac:dyDescent="0.25">
      <c r="B3" s="13"/>
      <c r="C3" s="13"/>
      <c r="O3" s="2"/>
      <c r="P3" s="2"/>
    </row>
    <row r="4" spans="1:16" s="2" customFormat="1" x14ac:dyDescent="0.25">
      <c r="A4" s="4"/>
      <c r="B4" s="384" t="str">
        <f>Info!B4</f>
        <v>IMPORTERS' QUESTIONNAIRE</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x14ac:dyDescent="0.25">
      <c r="A6" s="4"/>
      <c r="B6" s="515" t="str">
        <f>Info!B6</f>
        <v>TRUCK BODIES</v>
      </c>
      <c r="C6" s="516"/>
      <c r="D6" s="516"/>
      <c r="E6" s="516"/>
      <c r="F6" s="516"/>
      <c r="G6" s="516"/>
      <c r="H6" s="516"/>
      <c r="I6" s="516"/>
      <c r="J6" s="516"/>
      <c r="K6" s="516"/>
      <c r="L6" s="517"/>
      <c r="M6" s="19"/>
      <c r="N6" s="19"/>
      <c r="O6" s="15"/>
      <c r="P6" s="15"/>
    </row>
    <row r="7" spans="1:16" s="6" customFormat="1" x14ac:dyDescent="0.25">
      <c r="A7" s="4"/>
      <c r="B7" s="163"/>
      <c r="C7" s="164"/>
      <c r="D7" s="164"/>
      <c r="E7" s="164"/>
      <c r="F7" s="164"/>
      <c r="G7" s="164"/>
      <c r="H7" s="164"/>
      <c r="I7" s="164"/>
      <c r="J7" s="164"/>
      <c r="K7" s="164"/>
      <c r="L7" s="165"/>
      <c r="M7" s="19"/>
      <c r="N7" s="19"/>
      <c r="O7" s="20"/>
    </row>
    <row r="8" spans="1:16" s="6" customFormat="1" x14ac:dyDescent="0.25">
      <c r="A8" s="4"/>
      <c r="B8" s="518" t="str">
        <f>Public!B8</f>
        <v>The following questions refer to the goods as defined in the product description on the Intro tab.</v>
      </c>
      <c r="C8" s="519"/>
      <c r="D8" s="519"/>
      <c r="E8" s="519"/>
      <c r="F8" s="519"/>
      <c r="G8" s="519"/>
      <c r="H8" s="519"/>
      <c r="I8" s="519"/>
      <c r="J8" s="519"/>
      <c r="K8" s="519"/>
      <c r="L8" s="520"/>
      <c r="M8" s="19"/>
      <c r="N8" s="19"/>
      <c r="O8" s="15"/>
      <c r="P8" s="15"/>
    </row>
    <row r="9" spans="1:16" s="6" customFormat="1" x14ac:dyDescent="0.25">
      <c r="A9" s="4"/>
      <c r="B9" s="518" t="str">
        <f>Public!B9</f>
        <v xml:space="preserve">Product information and a glossary of terms can be found in the Info tab.
</v>
      </c>
      <c r="C9" s="519"/>
      <c r="D9" s="519"/>
      <c r="E9" s="519"/>
      <c r="F9" s="519"/>
      <c r="G9" s="519"/>
      <c r="H9" s="519"/>
      <c r="I9" s="519"/>
      <c r="J9" s="519"/>
      <c r="K9" s="519"/>
      <c r="L9" s="520"/>
      <c r="M9" s="19"/>
      <c r="N9" s="19"/>
      <c r="O9" s="15"/>
    </row>
    <row r="10" spans="1:16" s="6" customFormat="1" x14ac:dyDescent="0.25">
      <c r="A10" s="4"/>
      <c r="B10" s="518" t="str">
        <f>Pro!B10</f>
        <v xml:space="preserve">Use the AddPro tab if more space is needed.
</v>
      </c>
      <c r="C10" s="519"/>
      <c r="D10" s="519"/>
      <c r="E10" s="519"/>
      <c r="F10" s="519"/>
      <c r="G10" s="519"/>
      <c r="H10" s="519"/>
      <c r="I10" s="519"/>
      <c r="J10" s="519"/>
      <c r="K10" s="519"/>
      <c r="L10" s="520"/>
      <c r="M10" s="19"/>
      <c r="N10" s="19"/>
      <c r="O10" s="15"/>
      <c r="P10" s="15"/>
    </row>
    <row r="11" spans="1:16" s="6" customFormat="1" x14ac:dyDescent="0.25">
      <c r="A11" s="4"/>
      <c r="B11" s="166"/>
      <c r="C11" s="167"/>
      <c r="D11" s="164"/>
      <c r="E11" s="164"/>
      <c r="F11" s="164"/>
      <c r="G11" s="164"/>
      <c r="H11" s="164"/>
      <c r="I11" s="164"/>
      <c r="J11" s="164"/>
      <c r="K11" s="164"/>
      <c r="L11" s="165"/>
      <c r="M11" s="19"/>
      <c r="N11" s="19"/>
      <c r="O11" s="15"/>
      <c r="P11" s="15"/>
    </row>
    <row r="12" spans="1:16" s="6" customFormat="1" x14ac:dyDescent="0.25">
      <c r="A12" s="4"/>
      <c r="B12" s="518" t="str">
        <f>Pro!B12</f>
        <v>For the questions in this tab, note the following:</v>
      </c>
      <c r="C12" s="519"/>
      <c r="D12" s="519"/>
      <c r="E12" s="519"/>
      <c r="F12" s="519"/>
      <c r="G12" s="519"/>
      <c r="H12" s="519"/>
      <c r="I12" s="519"/>
      <c r="J12" s="519"/>
      <c r="K12" s="519"/>
      <c r="L12" s="520"/>
      <c r="M12" s="19"/>
      <c r="N12" s="19"/>
      <c r="O12" s="15"/>
      <c r="P12" s="15"/>
    </row>
    <row r="13" spans="1:16" s="6" customFormat="1" x14ac:dyDescent="0.25">
      <c r="A13" s="4"/>
      <c r="B13" s="518" t="str">
        <f>Pro!B13</f>
        <v>• Report only sales from your firm’s imports. Sales of goods purchased from Canadian producers must be excluded.</v>
      </c>
      <c r="C13" s="519"/>
      <c r="D13" s="519"/>
      <c r="E13" s="519"/>
      <c r="F13" s="519"/>
      <c r="G13" s="519"/>
      <c r="H13" s="519"/>
      <c r="I13" s="519"/>
      <c r="J13" s="519"/>
      <c r="K13" s="519"/>
      <c r="L13" s="520"/>
      <c r="M13" s="19"/>
      <c r="N13" s="19"/>
      <c r="O13" s="15"/>
      <c r="P13" s="15"/>
    </row>
    <row r="14" spans="1:16" s="6" customFormat="1" x14ac:dyDescent="0.25">
      <c r="A14" s="4"/>
      <c r="B14" s="518" t="str">
        <f>Pro!B14</f>
        <v>• Report all sales to Canadian and foreign associated firms.</v>
      </c>
      <c r="C14" s="519"/>
      <c r="D14" s="519"/>
      <c r="E14" s="519"/>
      <c r="F14" s="519"/>
      <c r="G14" s="519"/>
      <c r="H14" s="519"/>
      <c r="I14" s="519"/>
      <c r="J14" s="519"/>
      <c r="K14" s="519"/>
      <c r="L14" s="520"/>
      <c r="M14" s="19"/>
      <c r="N14" s="19"/>
      <c r="O14" s="15"/>
      <c r="P14" s="15"/>
    </row>
    <row r="15" spans="1:16" s="6" customFormat="1" x14ac:dyDescent="0.25">
      <c r="A15" s="4"/>
      <c r="B15" s="518" t="str">
        <f>Pro!B15</f>
        <v>• Report all sales as of the date of shipment to the customer or the customer’s warehouse.</v>
      </c>
      <c r="C15" s="519"/>
      <c r="D15" s="519"/>
      <c r="E15" s="519"/>
      <c r="F15" s="519"/>
      <c r="G15" s="519"/>
      <c r="H15" s="519"/>
      <c r="I15" s="519"/>
      <c r="J15" s="519"/>
      <c r="K15" s="519"/>
      <c r="L15" s="520"/>
      <c r="M15" s="19"/>
      <c r="N15" s="19"/>
      <c r="O15" s="15"/>
      <c r="P15" s="15"/>
    </row>
    <row r="16" spans="1:16" s="6" customFormat="1" x14ac:dyDescent="0.25">
      <c r="A16" s="4"/>
      <c r="B16" s="518" t="str">
        <f>Pro!B16</f>
        <v>• Report all values in Canadian dollars.</v>
      </c>
      <c r="C16" s="519"/>
      <c r="D16" s="519"/>
      <c r="E16" s="519"/>
      <c r="F16" s="519"/>
      <c r="G16" s="519"/>
      <c r="H16" s="519"/>
      <c r="I16" s="519"/>
      <c r="J16" s="519"/>
      <c r="K16" s="519"/>
      <c r="L16" s="520"/>
      <c r="M16" s="19"/>
      <c r="N16" s="19"/>
      <c r="O16" s="15"/>
      <c r="P16" s="15"/>
    </row>
    <row r="17" spans="1:16" s="6" customFormat="1" x14ac:dyDescent="0.25">
      <c r="A17" s="33"/>
      <c r="B17" s="521" t="str">
        <f>'Imp-China|Chine -Exp1'!B17</f>
        <v>• If your firm is an end user or a retailer, your firm does not need to report sales of imports or inventories of imports.</v>
      </c>
      <c r="C17" s="522"/>
      <c r="D17" s="522"/>
      <c r="E17" s="522"/>
      <c r="F17" s="522"/>
      <c r="G17" s="522"/>
      <c r="H17" s="522"/>
      <c r="I17" s="522"/>
      <c r="J17" s="522"/>
      <c r="K17" s="522"/>
      <c r="L17" s="523"/>
      <c r="M17" s="19"/>
      <c r="N17" s="19"/>
      <c r="O17" s="15"/>
      <c r="P17" s="15"/>
    </row>
    <row r="18" spans="1:16" s="6" customFormat="1" x14ac:dyDescent="0.25">
      <c r="A18" s="4"/>
      <c r="B18" s="14"/>
      <c r="C18" s="14"/>
      <c r="D18" s="3"/>
      <c r="E18" s="3"/>
      <c r="F18" s="3"/>
      <c r="G18" s="3"/>
      <c r="H18" s="3"/>
      <c r="I18" s="3"/>
      <c r="J18" s="3"/>
      <c r="K18" s="3"/>
      <c r="L18" s="3"/>
      <c r="O18" s="15"/>
      <c r="P18" s="15"/>
    </row>
    <row r="19" spans="1:16" x14ac:dyDescent="0.25">
      <c r="A19" s="7"/>
      <c r="B19" s="381" t="str">
        <f>IF(Intro!$G$22="English",O19,P19)</f>
        <v>INVENTORIES AND EXPORT SALES</v>
      </c>
      <c r="C19" s="382"/>
      <c r="D19" s="382"/>
      <c r="E19" s="382"/>
      <c r="F19" s="382"/>
      <c r="G19" s="382"/>
      <c r="H19" s="382"/>
      <c r="I19" s="382"/>
      <c r="J19" s="382"/>
      <c r="K19" s="382"/>
      <c r="L19" s="383"/>
      <c r="M19" s="10"/>
      <c r="O19" s="106" t="s">
        <v>371</v>
      </c>
      <c r="P19" s="106" t="s">
        <v>372</v>
      </c>
    </row>
    <row r="20" spans="1:16" x14ac:dyDescent="0.25">
      <c r="A20" s="7"/>
      <c r="B20" s="480" t="s">
        <v>12</v>
      </c>
      <c r="C20" s="481"/>
      <c r="D20" s="481"/>
      <c r="E20" s="481"/>
      <c r="F20" s="481"/>
      <c r="G20" s="481"/>
      <c r="H20" s="481"/>
      <c r="I20" s="481"/>
      <c r="J20" s="481"/>
      <c r="K20" s="481"/>
      <c r="L20" s="482"/>
      <c r="M20" s="10"/>
    </row>
    <row r="21" spans="1:16" x14ac:dyDescent="0.25">
      <c r="A21" s="7"/>
      <c r="B21" s="16"/>
      <c r="C21" s="35"/>
      <c r="D21" s="36"/>
      <c r="E21" s="36"/>
      <c r="F21" s="36"/>
      <c r="G21" s="36"/>
      <c r="H21" s="36"/>
      <c r="I21" s="36"/>
      <c r="J21" s="36"/>
      <c r="K21" s="36"/>
      <c r="L21" s="17"/>
      <c r="M21" s="10"/>
    </row>
    <row r="22" spans="1:16" x14ac:dyDescent="0.25">
      <c r="A22" s="7"/>
      <c r="B22" s="360" t="str">
        <f>IF(Intro!$G$22="English",O22,P22)</f>
        <v>Provide your firm's inventories and export sales of imports of the goods.</v>
      </c>
      <c r="C22" s="361"/>
      <c r="D22" s="361"/>
      <c r="E22" s="361"/>
      <c r="F22" s="361"/>
      <c r="G22" s="361"/>
      <c r="H22" s="361"/>
      <c r="I22" s="361"/>
      <c r="J22" s="361"/>
      <c r="K22" s="361"/>
      <c r="L22" s="362"/>
      <c r="M22" s="10"/>
      <c r="O22" s="18" t="s">
        <v>173</v>
      </c>
      <c r="P22" s="18" t="s">
        <v>83</v>
      </c>
    </row>
    <row r="23" spans="1:16" x14ac:dyDescent="0.25">
      <c r="A23" s="7"/>
      <c r="B23" s="62"/>
      <c r="C23" s="35"/>
      <c r="D23" s="36"/>
      <c r="E23" s="36"/>
      <c r="F23" s="36"/>
      <c r="G23" s="36"/>
      <c r="H23" s="36"/>
      <c r="I23" s="36"/>
      <c r="J23" s="36"/>
      <c r="K23" s="36"/>
      <c r="L23" s="17"/>
      <c r="M23" s="10"/>
      <c r="O23" s="18"/>
    </row>
    <row r="24" spans="1:16" x14ac:dyDescent="0.25">
      <c r="A24" s="7"/>
      <c r="B24" s="62"/>
      <c r="E24" s="35"/>
      <c r="G24" s="561">
        <f>Variables!$B$6</f>
        <v>2023</v>
      </c>
      <c r="H24" s="561">
        <f>G24+1</f>
        <v>2024</v>
      </c>
      <c r="I24" s="561">
        <f>H24+1</f>
        <v>2025</v>
      </c>
      <c r="J24" s="36"/>
      <c r="K24" s="36"/>
      <c r="L24" s="72"/>
      <c r="M24" s="10"/>
      <c r="O24" s="18"/>
    </row>
    <row r="25" spans="1:16" x14ac:dyDescent="0.25">
      <c r="A25" s="7"/>
      <c r="B25" s="113"/>
      <c r="E25" s="35"/>
      <c r="G25" s="561"/>
      <c r="H25" s="561"/>
      <c r="I25" s="561"/>
      <c r="J25" s="36"/>
      <c r="K25" s="36"/>
      <c r="L25" s="72"/>
      <c r="M25" s="10"/>
      <c r="O25" s="18"/>
    </row>
    <row r="26" spans="1:16" x14ac:dyDescent="0.25">
      <c r="A26" s="7"/>
      <c r="B26" s="373" t="str">
        <f>IF(Intro!$G$22="English",O26,P26)</f>
        <v>Beginning inventory</v>
      </c>
      <c r="C26" s="374"/>
      <c r="D26" s="612" t="str">
        <f>IF(Intro!$G$22="English",Variables!$B$23,Variables!$C$23)</f>
        <v>units</v>
      </c>
      <c r="E26" s="612"/>
      <c r="F26" s="612"/>
      <c r="G26" s="140"/>
      <c r="H26" s="142">
        <f>G32</f>
        <v>0</v>
      </c>
      <c r="I26" s="142">
        <f>H32</f>
        <v>0</v>
      </c>
      <c r="J26" s="36"/>
      <c r="K26" s="36"/>
      <c r="L26" s="72"/>
      <c r="M26" s="10"/>
      <c r="O26" s="10" t="s">
        <v>142</v>
      </c>
      <c r="P26" s="10" t="s">
        <v>143</v>
      </c>
    </row>
    <row r="27" spans="1:16" x14ac:dyDescent="0.25">
      <c r="A27" s="7"/>
      <c r="B27" s="373"/>
      <c r="C27" s="374"/>
      <c r="D27" s="612" t="s">
        <v>240</v>
      </c>
      <c r="E27" s="612"/>
      <c r="F27" s="612"/>
      <c r="G27" s="140"/>
      <c r="H27" s="142">
        <f>G33</f>
        <v>0</v>
      </c>
      <c r="I27" s="142">
        <f>H33</f>
        <v>0</v>
      </c>
      <c r="J27" s="36"/>
      <c r="K27" s="36"/>
      <c r="L27" s="72"/>
      <c r="M27" s="10"/>
    </row>
    <row r="28" spans="1:16" ht="15" thickBot="1" x14ac:dyDescent="0.3">
      <c r="A28" s="7"/>
      <c r="B28" s="586"/>
      <c r="C28" s="587"/>
      <c r="D28" s="636" t="str">
        <f>"$ / "&amp;IF(Intro!$G$22="English",Variables!$B$24,Variables!$C$24)</f>
        <v>$ / unit</v>
      </c>
      <c r="E28" s="636"/>
      <c r="F28" s="636"/>
      <c r="G28" s="145" t="str">
        <f>IF(G26=0,"-",G27/G26)</f>
        <v>-</v>
      </c>
      <c r="H28" s="145" t="str">
        <f>IF(H26=0,"-",H27/H26)</f>
        <v>-</v>
      </c>
      <c r="I28" s="145" t="str">
        <f>IF(I26=0,"-",I27/I26)</f>
        <v>-</v>
      </c>
      <c r="J28" s="36"/>
      <c r="K28" s="36"/>
      <c r="L28" s="72"/>
      <c r="M28" s="10"/>
    </row>
    <row r="29" spans="1:16" x14ac:dyDescent="0.25">
      <c r="A29" s="7"/>
      <c r="B29" s="581" t="str">
        <f>IF(Intro!$G$22="English",O29,P29)</f>
        <v>Export sales</v>
      </c>
      <c r="C29" s="582"/>
      <c r="D29" s="639" t="str">
        <f>IF(Intro!$G$22="English",Variables!$B$23,Variables!$C$23)</f>
        <v>units</v>
      </c>
      <c r="E29" s="639"/>
      <c r="F29" s="639"/>
      <c r="G29" s="146"/>
      <c r="H29" s="146"/>
      <c r="I29" s="146"/>
      <c r="J29" s="36"/>
      <c r="K29" s="36"/>
      <c r="L29" s="72"/>
      <c r="M29" s="10"/>
      <c r="O29" s="10" t="s">
        <v>269</v>
      </c>
      <c r="P29" s="10" t="s">
        <v>144</v>
      </c>
    </row>
    <row r="30" spans="1:16" x14ac:dyDescent="0.25">
      <c r="A30" s="7"/>
      <c r="B30" s="373"/>
      <c r="C30" s="374"/>
      <c r="D30" s="612" t="str">
        <f>'Imp-China|Chine -Exp1'!D59</f>
        <v>net delivered selling value (CAD)</v>
      </c>
      <c r="E30" s="612"/>
      <c r="F30" s="612"/>
      <c r="G30" s="140"/>
      <c r="H30" s="140"/>
      <c r="I30" s="140"/>
      <c r="J30" s="36"/>
      <c r="K30" s="36"/>
      <c r="L30" s="72"/>
      <c r="M30" s="10"/>
    </row>
    <row r="31" spans="1:16" ht="15" thickBot="1" x14ac:dyDescent="0.3">
      <c r="A31" s="7"/>
      <c r="B31" s="586"/>
      <c r="C31" s="587"/>
      <c r="D31" s="636" t="str">
        <f>"$ / "&amp;IF(Intro!$G$22="English",Variables!$B$24,Variables!$C$24)</f>
        <v>$ / unit</v>
      </c>
      <c r="E31" s="636"/>
      <c r="F31" s="636"/>
      <c r="G31" s="145" t="str">
        <f>IF(G29=0,"-",G30/G29)</f>
        <v>-</v>
      </c>
      <c r="H31" s="145" t="str">
        <f>IF(H29=0,"-",H30/H29)</f>
        <v>-</v>
      </c>
      <c r="I31" s="145" t="str">
        <f t="shared" ref="I31" si="0">IF(I29=0,"-",I30/I29)</f>
        <v>-</v>
      </c>
      <c r="J31" s="36"/>
      <c r="K31" s="36"/>
      <c r="L31" s="72"/>
      <c r="M31" s="10"/>
    </row>
    <row r="32" spans="1:16" x14ac:dyDescent="0.25">
      <c r="A32" s="7"/>
      <c r="B32" s="403" t="str">
        <f>IF(Intro!$G$22="English",O32,P32)</f>
        <v>Ending inventory</v>
      </c>
      <c r="C32" s="404"/>
      <c r="D32" s="638" t="str">
        <f>IF(Intro!$G$22="English",Variables!$B$23,Variables!$C$23)</f>
        <v>units</v>
      </c>
      <c r="E32" s="638"/>
      <c r="F32" s="638"/>
      <c r="G32" s="144"/>
      <c r="H32" s="144"/>
      <c r="I32" s="144"/>
      <c r="J32" s="36"/>
      <c r="K32" s="36"/>
      <c r="L32" s="72"/>
      <c r="M32" s="10"/>
      <c r="O32" s="10" t="s">
        <v>145</v>
      </c>
      <c r="P32" s="10" t="s">
        <v>404</v>
      </c>
    </row>
    <row r="33" spans="1:16" x14ac:dyDescent="0.25">
      <c r="A33" s="7"/>
      <c r="B33" s="373"/>
      <c r="C33" s="374"/>
      <c r="D33" s="612" t="s">
        <v>240</v>
      </c>
      <c r="E33" s="612"/>
      <c r="F33" s="612"/>
      <c r="G33" s="140"/>
      <c r="H33" s="140"/>
      <c r="I33" s="140"/>
      <c r="J33" s="36"/>
      <c r="K33" s="36"/>
      <c r="L33" s="72"/>
      <c r="M33" s="10"/>
    </row>
    <row r="34" spans="1:16" x14ac:dyDescent="0.25">
      <c r="A34" s="7"/>
      <c r="B34" s="373"/>
      <c r="C34" s="374"/>
      <c r="D34" s="612" t="str">
        <f>"$ / "&amp;IF(Intro!$G$22="English",Variables!$B$24,Variables!$C$24)</f>
        <v>$ / unit</v>
      </c>
      <c r="E34" s="612"/>
      <c r="F34" s="612"/>
      <c r="G34" s="142" t="str">
        <f>IF(G32=0,"-",G33/G32)</f>
        <v>-</v>
      </c>
      <c r="H34" s="142" t="str">
        <f t="shared" ref="H34:I34" si="1">IF(H32=0,"-",H33/H32)</f>
        <v>-</v>
      </c>
      <c r="I34" s="142" t="str">
        <f t="shared" si="1"/>
        <v>-</v>
      </c>
      <c r="J34" s="36"/>
      <c r="K34" s="36"/>
      <c r="L34" s="72"/>
      <c r="M34" s="10"/>
    </row>
    <row r="35" spans="1:16" x14ac:dyDescent="0.25">
      <c r="A35" s="7"/>
      <c r="B35" s="73"/>
      <c r="C35" s="70"/>
      <c r="D35" s="70"/>
      <c r="E35" s="70"/>
      <c r="F35" s="70"/>
      <c r="G35" s="70"/>
      <c r="H35" s="70"/>
      <c r="I35" s="70"/>
      <c r="J35" s="70"/>
      <c r="K35" s="70"/>
      <c r="L35" s="71"/>
      <c r="M35" s="10"/>
    </row>
    <row r="36" spans="1:16" s="11" customFormat="1" x14ac:dyDescent="0.25">
      <c r="A36" s="7"/>
      <c r="B36" s="483" t="s">
        <v>15</v>
      </c>
      <c r="C36" s="484"/>
      <c r="D36" s="484"/>
      <c r="E36" s="484"/>
      <c r="F36" s="484"/>
      <c r="G36" s="484"/>
      <c r="H36" s="484"/>
      <c r="I36" s="484"/>
      <c r="J36" s="484"/>
      <c r="K36" s="484"/>
      <c r="L36" s="485"/>
      <c r="M36" s="74"/>
      <c r="O36" s="10"/>
    </row>
    <row r="37" spans="1:16" x14ac:dyDescent="0.25">
      <c r="A37" s="7"/>
      <c r="B37" s="75"/>
      <c r="C37" s="76"/>
      <c r="D37" s="76"/>
      <c r="E37" s="76"/>
      <c r="F37" s="76"/>
      <c r="G37" s="76"/>
      <c r="H37" s="76"/>
      <c r="I37" s="76"/>
      <c r="J37" s="76"/>
      <c r="K37" s="76"/>
      <c r="L37" s="59"/>
      <c r="M37" s="10"/>
    </row>
    <row r="38" spans="1:16" ht="14.1" customHeight="1" x14ac:dyDescent="0.25">
      <c r="A38" s="7"/>
      <c r="B38" s="378" t="str">
        <f>IF(Intro!$G$22="English",O38,P38)</f>
        <v>Using data provided in Question 1 in the country tabs with the data provided in Question 1 on the Invent-Stock tab, the questionnaire calculates ending inventory as follows:</v>
      </c>
      <c r="C38" s="379"/>
      <c r="D38" s="379"/>
      <c r="E38" s="379"/>
      <c r="F38" s="379"/>
      <c r="G38" s="379"/>
      <c r="H38" s="379"/>
      <c r="I38" s="379"/>
      <c r="J38" s="379"/>
      <c r="K38" s="379"/>
      <c r="L38" s="380"/>
      <c r="M38" s="10"/>
      <c r="O38" s="10" t="s">
        <v>415</v>
      </c>
      <c r="P38" s="10" t="s">
        <v>416</v>
      </c>
    </row>
    <row r="39" spans="1:16" x14ac:dyDescent="0.25">
      <c r="A39" s="7"/>
      <c r="B39" s="378"/>
      <c r="C39" s="379"/>
      <c r="D39" s="379"/>
      <c r="E39" s="379"/>
      <c r="F39" s="379"/>
      <c r="G39" s="379"/>
      <c r="H39" s="379"/>
      <c r="I39" s="379"/>
      <c r="J39" s="379"/>
      <c r="K39" s="379"/>
      <c r="L39" s="380"/>
      <c r="M39" s="10"/>
    </row>
    <row r="40" spans="1:16" x14ac:dyDescent="0.25">
      <c r="A40" s="7"/>
      <c r="B40" s="75"/>
      <c r="C40" s="76"/>
      <c r="D40" s="76"/>
      <c r="E40" s="76"/>
      <c r="F40" s="76"/>
      <c r="G40" s="76"/>
      <c r="H40" s="76"/>
      <c r="I40" s="76"/>
      <c r="J40" s="76"/>
      <c r="K40" s="76"/>
      <c r="L40" s="59"/>
      <c r="M40" s="10"/>
    </row>
    <row r="41" spans="1:16" x14ac:dyDescent="0.25">
      <c r="A41" s="7"/>
      <c r="B41" s="62"/>
      <c r="E41" s="35"/>
      <c r="G41" s="561">
        <f>Variables!$B$6</f>
        <v>2023</v>
      </c>
      <c r="H41" s="561">
        <f>G41+1</f>
        <v>2024</v>
      </c>
      <c r="I41" s="561">
        <f>H41+1</f>
        <v>2025</v>
      </c>
      <c r="J41" s="76"/>
      <c r="K41" s="76"/>
      <c r="L41" s="72"/>
      <c r="M41" s="10"/>
      <c r="O41" s="18"/>
    </row>
    <row r="42" spans="1:16" x14ac:dyDescent="0.25">
      <c r="A42" s="7"/>
      <c r="B42" s="113"/>
      <c r="E42" s="35"/>
      <c r="G42" s="561"/>
      <c r="H42" s="561"/>
      <c r="I42" s="561"/>
      <c r="J42" s="76"/>
      <c r="K42" s="76"/>
      <c r="L42" s="72"/>
      <c r="M42" s="10"/>
      <c r="O42" s="18"/>
    </row>
    <row r="43" spans="1:16" x14ac:dyDescent="0.25">
      <c r="A43" s="7"/>
      <c r="B43" s="373" t="str">
        <f>B32</f>
        <v>Ending inventory</v>
      </c>
      <c r="C43" s="374"/>
      <c r="D43" s="374"/>
      <c r="E43" s="637" t="str">
        <f>IF(Intro!$G$22="English",Variables!$B$23,Variables!$C$23)</f>
        <v>units</v>
      </c>
      <c r="F43" s="637"/>
      <c r="G43" s="142">
        <f>G26+SUM('Begin:End2'!G30,'Begin:End2'!G34,'Begin:End2'!G39,'Begin:End2'!G43,'Begin:End2'!G48,'Begin:End2'!G52)-SUM('Begin:End2'!G101)-G29</f>
        <v>0</v>
      </c>
      <c r="H43" s="142">
        <f>H26+SUM('Begin:End2'!H30,'Begin:End2'!H34,'Begin:End2'!H39,'Begin:End2'!H43,'Begin:End2'!H48,'Begin:End2'!H52)-SUM('Begin:End2'!H101)-H29</f>
        <v>0</v>
      </c>
      <c r="I43" s="142">
        <f>I26+SUM('Begin:End2'!I30,'Begin:End2'!I34,'Begin:End2'!I39,'Begin:End2'!I43,'Begin:End2'!I48,'Begin:End2'!I52)-SUM('Begin:End2'!I101)-I29</f>
        <v>0</v>
      </c>
      <c r="J43" s="76"/>
      <c r="K43" s="76"/>
      <c r="L43" s="72"/>
      <c r="M43" s="10"/>
    </row>
    <row r="44" spans="1:16" ht="14.1" customHeight="1" x14ac:dyDescent="0.25">
      <c r="A44" s="7"/>
      <c r="B44" s="373" t="str">
        <f>IF(Intro!$G$22="English",O44,P44)</f>
        <v>Difference between ending inventory in Question 1 on the Invent-Stock tab and the calculated ending inventory</v>
      </c>
      <c r="C44" s="374"/>
      <c r="D44" s="374"/>
      <c r="E44" s="637" t="str">
        <f>IF(Intro!$G$22="English",Variables!$B$23,Variables!$C$23)</f>
        <v>units</v>
      </c>
      <c r="F44" s="637"/>
      <c r="G44" s="640">
        <f>G32-G43</f>
        <v>0</v>
      </c>
      <c r="H44" s="640">
        <f>H32-H43</f>
        <v>0</v>
      </c>
      <c r="I44" s="640">
        <f>I32-I43</f>
        <v>0</v>
      </c>
      <c r="J44" s="76"/>
      <c r="K44" s="76"/>
      <c r="L44" s="72"/>
      <c r="M44" s="10"/>
      <c r="O44" s="10" t="s">
        <v>195</v>
      </c>
      <c r="P44" s="10" t="s">
        <v>270</v>
      </c>
    </row>
    <row r="45" spans="1:16" x14ac:dyDescent="0.25">
      <c r="A45" s="7"/>
      <c r="B45" s="373"/>
      <c r="C45" s="374"/>
      <c r="D45" s="374"/>
      <c r="E45" s="637"/>
      <c r="F45" s="637"/>
      <c r="G45" s="640"/>
      <c r="H45" s="640"/>
      <c r="I45" s="640"/>
      <c r="J45" s="76"/>
      <c r="K45" s="76"/>
      <c r="L45" s="72"/>
      <c r="M45" s="10"/>
    </row>
    <row r="46" spans="1:16" x14ac:dyDescent="0.25">
      <c r="A46" s="7"/>
      <c r="B46" s="373"/>
      <c r="C46" s="374"/>
      <c r="D46" s="374"/>
      <c r="E46" s="637"/>
      <c r="F46" s="637"/>
      <c r="G46" s="640"/>
      <c r="H46" s="640"/>
      <c r="I46" s="640"/>
      <c r="J46" s="76"/>
      <c r="K46" s="76"/>
      <c r="L46" s="72"/>
      <c r="M46" s="10"/>
    </row>
    <row r="47" spans="1:16" x14ac:dyDescent="0.25">
      <c r="A47" s="7"/>
      <c r="B47" s="75"/>
      <c r="C47" s="76"/>
      <c r="D47" s="76"/>
      <c r="E47" s="76"/>
      <c r="F47" s="76"/>
      <c r="G47" s="76"/>
      <c r="H47" s="76"/>
      <c r="I47" s="76"/>
      <c r="J47" s="76"/>
      <c r="K47" s="76"/>
      <c r="L47" s="59"/>
      <c r="M47" s="10"/>
    </row>
    <row r="48" spans="1:16" x14ac:dyDescent="0.25">
      <c r="A48" s="7"/>
      <c r="B48" s="502" t="str">
        <f>IF(Intro!$G$22="English",O48,P48)</f>
        <v>If the volume of ending inventory in Question 1 on the Invent-Stock tab differs from the calculated ending inventory, explain why there is a difference.</v>
      </c>
      <c r="C48" s="503"/>
      <c r="D48" s="503"/>
      <c r="E48" s="503"/>
      <c r="F48" s="503"/>
      <c r="G48" s="503"/>
      <c r="H48" s="503"/>
      <c r="I48" s="503"/>
      <c r="J48" s="503"/>
      <c r="K48" s="503"/>
      <c r="L48" s="504"/>
      <c r="M48" s="10"/>
      <c r="O48" s="27" t="s">
        <v>174</v>
      </c>
      <c r="P48" s="10" t="s">
        <v>271</v>
      </c>
    </row>
    <row r="49" spans="1:16" x14ac:dyDescent="0.25">
      <c r="A49" s="7"/>
      <c r="B49" s="75"/>
      <c r="C49" s="76"/>
      <c r="D49" s="76"/>
      <c r="E49" s="76"/>
      <c r="F49" s="76"/>
      <c r="G49" s="76"/>
      <c r="H49" s="76"/>
      <c r="I49" s="76"/>
      <c r="J49" s="76"/>
      <c r="K49" s="76"/>
      <c r="L49" s="59"/>
      <c r="M49" s="10"/>
    </row>
    <row r="50" spans="1:16" s="11" customFormat="1" x14ac:dyDescent="0.25">
      <c r="A50" s="7"/>
      <c r="B50" s="495"/>
      <c r="C50" s="496"/>
      <c r="D50" s="496"/>
      <c r="E50" s="496"/>
      <c r="F50" s="496"/>
      <c r="G50" s="496"/>
      <c r="H50" s="496"/>
      <c r="I50" s="496"/>
      <c r="J50" s="496"/>
      <c r="K50" s="496"/>
      <c r="L50" s="497"/>
      <c r="M50" s="39"/>
    </row>
    <row r="51" spans="1:16" s="11" customFormat="1" x14ac:dyDescent="0.25">
      <c r="A51" s="7"/>
      <c r="B51" s="495"/>
      <c r="C51" s="496"/>
      <c r="D51" s="496"/>
      <c r="E51" s="496"/>
      <c r="F51" s="496"/>
      <c r="G51" s="496"/>
      <c r="H51" s="496"/>
      <c r="I51" s="496"/>
      <c r="J51" s="496"/>
      <c r="K51" s="496"/>
      <c r="L51" s="497"/>
      <c r="M51" s="39"/>
    </row>
    <row r="52" spans="1:16" s="11" customFormat="1" x14ac:dyDescent="0.25">
      <c r="A52" s="7"/>
      <c r="B52" s="495"/>
      <c r="C52" s="496"/>
      <c r="D52" s="496"/>
      <c r="E52" s="496"/>
      <c r="F52" s="496"/>
      <c r="G52" s="496"/>
      <c r="H52" s="496"/>
      <c r="I52" s="496"/>
      <c r="J52" s="496"/>
      <c r="K52" s="496"/>
      <c r="L52" s="497"/>
      <c r="M52" s="39"/>
    </row>
    <row r="53" spans="1:16" s="11" customFormat="1" x14ac:dyDescent="0.25">
      <c r="A53" s="7"/>
      <c r="B53" s="495"/>
      <c r="C53" s="496"/>
      <c r="D53" s="496"/>
      <c r="E53" s="496"/>
      <c r="F53" s="496"/>
      <c r="G53" s="496"/>
      <c r="H53" s="496"/>
      <c r="I53" s="496"/>
      <c r="J53" s="496"/>
      <c r="K53" s="496"/>
      <c r="L53" s="497"/>
      <c r="M53" s="39"/>
    </row>
    <row r="54" spans="1:16" s="11" customFormat="1" x14ac:dyDescent="0.25">
      <c r="A54" s="7"/>
      <c r="B54" s="495"/>
      <c r="C54" s="496"/>
      <c r="D54" s="496"/>
      <c r="E54" s="496"/>
      <c r="F54" s="496"/>
      <c r="G54" s="496"/>
      <c r="H54" s="496"/>
      <c r="I54" s="496"/>
      <c r="J54" s="496"/>
      <c r="K54" s="496"/>
      <c r="L54" s="497"/>
      <c r="M54" s="39"/>
    </row>
    <row r="55" spans="1:16" s="11" customFormat="1" x14ac:dyDescent="0.25">
      <c r="A55" s="7"/>
      <c r="B55" s="495"/>
      <c r="C55" s="496"/>
      <c r="D55" s="496"/>
      <c r="E55" s="496"/>
      <c r="F55" s="496"/>
      <c r="G55" s="496"/>
      <c r="H55" s="496"/>
      <c r="I55" s="496"/>
      <c r="J55" s="496"/>
      <c r="K55" s="496"/>
      <c r="L55" s="497"/>
      <c r="M55" s="39"/>
    </row>
    <row r="56" spans="1:16" s="11" customFormat="1" x14ac:dyDescent="0.25">
      <c r="A56" s="7"/>
      <c r="B56" s="495"/>
      <c r="C56" s="496"/>
      <c r="D56" s="496"/>
      <c r="E56" s="496"/>
      <c r="F56" s="496"/>
      <c r="G56" s="496"/>
      <c r="H56" s="496"/>
      <c r="I56" s="496"/>
      <c r="J56" s="496"/>
      <c r="K56" s="496"/>
      <c r="L56" s="497"/>
      <c r="M56" s="39"/>
    </row>
    <row r="57" spans="1:16" s="11" customFormat="1" x14ac:dyDescent="0.25">
      <c r="A57" s="7"/>
      <c r="B57" s="495"/>
      <c r="C57" s="496"/>
      <c r="D57" s="496"/>
      <c r="E57" s="496"/>
      <c r="F57" s="496"/>
      <c r="G57" s="496"/>
      <c r="H57" s="496"/>
      <c r="I57" s="496"/>
      <c r="J57" s="496"/>
      <c r="K57" s="496"/>
      <c r="L57" s="497"/>
      <c r="M57" s="39"/>
    </row>
    <row r="58" spans="1:16" x14ac:dyDescent="0.25">
      <c r="A58" s="7"/>
      <c r="B58" s="73"/>
      <c r="C58" s="70"/>
      <c r="D58" s="70"/>
      <c r="E58" s="70"/>
      <c r="F58" s="70"/>
      <c r="G58" s="70"/>
      <c r="H58" s="70"/>
      <c r="I58" s="70"/>
      <c r="J58" s="70"/>
      <c r="K58" s="70"/>
      <c r="L58" s="71"/>
      <c r="M58" s="10"/>
    </row>
    <row r="59" spans="1:16" s="11" customFormat="1" x14ac:dyDescent="0.25">
      <c r="A59" s="7"/>
      <c r="B59" s="483" t="s">
        <v>16</v>
      </c>
      <c r="C59" s="484"/>
      <c r="D59" s="484"/>
      <c r="E59" s="484"/>
      <c r="F59" s="484"/>
      <c r="G59" s="484"/>
      <c r="H59" s="484"/>
      <c r="I59" s="484"/>
      <c r="J59" s="484"/>
      <c r="K59" s="484"/>
      <c r="L59" s="485"/>
      <c r="M59" s="74"/>
    </row>
    <row r="60" spans="1:16" x14ac:dyDescent="0.25">
      <c r="A60" s="7"/>
      <c r="B60" s="75"/>
      <c r="C60" s="76"/>
      <c r="D60" s="76"/>
      <c r="E60" s="76"/>
      <c r="F60" s="76"/>
      <c r="G60" s="76"/>
      <c r="H60" s="76"/>
      <c r="I60" s="76"/>
      <c r="J60" s="76"/>
      <c r="K60" s="76"/>
      <c r="L60" s="59"/>
      <c r="M60" s="10"/>
    </row>
    <row r="61" spans="1:16" x14ac:dyDescent="0.25">
      <c r="A61" s="7"/>
      <c r="B61" s="378" t="str">
        <f>IF(Intro!$G$22="English",O61,P61)</f>
        <v>Describe how your firm determines the value of inventory. Provide any changes in the method of valuation or major write-downs of inventory that have occurred since January 1, 2023.</v>
      </c>
      <c r="C61" s="379"/>
      <c r="D61" s="379"/>
      <c r="E61" s="379"/>
      <c r="F61" s="379"/>
      <c r="G61" s="379"/>
      <c r="H61" s="379"/>
      <c r="I61" s="379"/>
      <c r="J61" s="379"/>
      <c r="K61" s="379"/>
      <c r="L61" s="380"/>
      <c r="M61" s="10"/>
      <c r="O61"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1"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2" spans="1:16" x14ac:dyDescent="0.25">
      <c r="A62" s="7"/>
      <c r="B62" s="378"/>
      <c r="C62" s="379"/>
      <c r="D62" s="379"/>
      <c r="E62" s="379"/>
      <c r="F62" s="379"/>
      <c r="G62" s="379"/>
      <c r="H62" s="379"/>
      <c r="I62" s="379"/>
      <c r="J62" s="379"/>
      <c r="K62" s="379"/>
      <c r="L62" s="380"/>
      <c r="M62" s="10"/>
    </row>
    <row r="63" spans="1:16" x14ac:dyDescent="0.25">
      <c r="A63" s="7"/>
      <c r="B63" s="75"/>
      <c r="C63" s="76"/>
      <c r="D63" s="76"/>
      <c r="E63" s="76"/>
      <c r="F63" s="76"/>
      <c r="G63" s="76"/>
      <c r="H63" s="76"/>
      <c r="I63" s="76"/>
      <c r="J63" s="76"/>
      <c r="K63" s="76"/>
      <c r="L63" s="59"/>
      <c r="M63" s="10"/>
    </row>
    <row r="64" spans="1:16" s="11" customFormat="1" x14ac:dyDescent="0.25">
      <c r="A64" s="7"/>
      <c r="B64" s="495"/>
      <c r="C64" s="496"/>
      <c r="D64" s="496"/>
      <c r="E64" s="496"/>
      <c r="F64" s="496"/>
      <c r="G64" s="496"/>
      <c r="H64" s="496"/>
      <c r="I64" s="496"/>
      <c r="J64" s="496"/>
      <c r="K64" s="496"/>
      <c r="L64" s="497"/>
      <c r="M64" s="39"/>
    </row>
    <row r="65" spans="1:16" s="11" customFormat="1" x14ac:dyDescent="0.25">
      <c r="A65" s="7"/>
      <c r="B65" s="495"/>
      <c r="C65" s="496"/>
      <c r="D65" s="496"/>
      <c r="E65" s="496"/>
      <c r="F65" s="496"/>
      <c r="G65" s="496"/>
      <c r="H65" s="496"/>
      <c r="I65" s="496"/>
      <c r="J65" s="496"/>
      <c r="K65" s="496"/>
      <c r="L65" s="497"/>
      <c r="M65" s="39"/>
    </row>
    <row r="66" spans="1:16" s="11" customFormat="1" x14ac:dyDescent="0.25">
      <c r="A66" s="7"/>
      <c r="B66" s="495"/>
      <c r="C66" s="496"/>
      <c r="D66" s="496"/>
      <c r="E66" s="496"/>
      <c r="F66" s="496"/>
      <c r="G66" s="496"/>
      <c r="H66" s="496"/>
      <c r="I66" s="496"/>
      <c r="J66" s="496"/>
      <c r="K66" s="496"/>
      <c r="L66" s="497"/>
      <c r="M66" s="39"/>
    </row>
    <row r="67" spans="1:16" s="11" customFormat="1" x14ac:dyDescent="0.25">
      <c r="A67" s="7"/>
      <c r="B67" s="495"/>
      <c r="C67" s="496"/>
      <c r="D67" s="496"/>
      <c r="E67" s="496"/>
      <c r="F67" s="496"/>
      <c r="G67" s="496"/>
      <c r="H67" s="496"/>
      <c r="I67" s="496"/>
      <c r="J67" s="496"/>
      <c r="K67" s="496"/>
      <c r="L67" s="497"/>
      <c r="M67" s="39"/>
    </row>
    <row r="68" spans="1:16" s="11" customFormat="1" x14ac:dyDescent="0.25">
      <c r="A68" s="7"/>
      <c r="B68" s="495"/>
      <c r="C68" s="496"/>
      <c r="D68" s="496"/>
      <c r="E68" s="496"/>
      <c r="F68" s="496"/>
      <c r="G68" s="496"/>
      <c r="H68" s="496"/>
      <c r="I68" s="496"/>
      <c r="J68" s="496"/>
      <c r="K68" s="496"/>
      <c r="L68" s="497"/>
      <c r="M68" s="39"/>
    </row>
    <row r="69" spans="1:16" s="11" customFormat="1" x14ac:dyDescent="0.25">
      <c r="A69" s="7"/>
      <c r="B69" s="495"/>
      <c r="C69" s="496"/>
      <c r="D69" s="496"/>
      <c r="E69" s="496"/>
      <c r="F69" s="496"/>
      <c r="G69" s="496"/>
      <c r="H69" s="496"/>
      <c r="I69" s="496"/>
      <c r="J69" s="496"/>
      <c r="K69" s="496"/>
      <c r="L69" s="497"/>
      <c r="M69" s="39"/>
    </row>
    <row r="70" spans="1:16" s="11" customFormat="1" x14ac:dyDescent="0.25">
      <c r="A70" s="7"/>
      <c r="B70" s="495"/>
      <c r="C70" s="496"/>
      <c r="D70" s="496"/>
      <c r="E70" s="496"/>
      <c r="F70" s="496"/>
      <c r="G70" s="496"/>
      <c r="H70" s="496"/>
      <c r="I70" s="496"/>
      <c r="J70" s="496"/>
      <c r="K70" s="496"/>
      <c r="L70" s="497"/>
      <c r="M70" s="39"/>
    </row>
    <row r="71" spans="1:16" s="11" customFormat="1" x14ac:dyDescent="0.25">
      <c r="A71" s="7"/>
      <c r="B71" s="495"/>
      <c r="C71" s="496"/>
      <c r="D71" s="496"/>
      <c r="E71" s="496"/>
      <c r="F71" s="496"/>
      <c r="G71" s="496"/>
      <c r="H71" s="496"/>
      <c r="I71" s="496"/>
      <c r="J71" s="496"/>
      <c r="K71" s="496"/>
      <c r="L71" s="497"/>
      <c r="M71" s="39"/>
    </row>
    <row r="72" spans="1:16" x14ac:dyDescent="0.25">
      <c r="A72" s="7"/>
      <c r="B72" s="73"/>
      <c r="C72" s="70"/>
      <c r="D72" s="70"/>
      <c r="E72" s="70"/>
      <c r="F72" s="70"/>
      <c r="G72" s="70"/>
      <c r="H72" s="70"/>
      <c r="I72" s="70"/>
      <c r="J72" s="70"/>
      <c r="K72" s="70"/>
      <c r="L72" s="71"/>
      <c r="M72" s="10"/>
    </row>
    <row r="73" spans="1:16" s="11" customFormat="1" x14ac:dyDescent="0.25">
      <c r="A73" s="7"/>
      <c r="B73" s="483" t="s">
        <v>17</v>
      </c>
      <c r="C73" s="484"/>
      <c r="D73" s="484"/>
      <c r="E73" s="484"/>
      <c r="F73" s="484"/>
      <c r="G73" s="484"/>
      <c r="H73" s="484"/>
      <c r="I73" s="484"/>
      <c r="J73" s="484"/>
      <c r="K73" s="484"/>
      <c r="L73" s="485"/>
      <c r="M73" s="74"/>
    </row>
    <row r="74" spans="1:16" x14ac:dyDescent="0.25">
      <c r="A74" s="7"/>
      <c r="B74" s="75"/>
      <c r="C74" s="76"/>
      <c r="D74" s="76"/>
      <c r="E74" s="76"/>
      <c r="F74" s="76"/>
      <c r="G74" s="76"/>
      <c r="H74" s="76"/>
      <c r="I74" s="76"/>
      <c r="J74" s="76"/>
      <c r="K74" s="76"/>
      <c r="L74" s="59"/>
      <c r="M74" s="10"/>
    </row>
    <row r="75" spans="1:16" x14ac:dyDescent="0.25">
      <c r="A75" s="7"/>
      <c r="B75" s="378" t="str">
        <f>IF(Intro!$G$22="English",O75,P75)</f>
        <v>Describe any changes in your firm’s inventory levels of the goods since January 1, 2023 and whether these changes impacted your firm’s ability to supply customers.</v>
      </c>
      <c r="C75" s="379"/>
      <c r="D75" s="379"/>
      <c r="E75" s="379"/>
      <c r="F75" s="379"/>
      <c r="G75" s="379"/>
      <c r="H75" s="379"/>
      <c r="I75" s="379"/>
      <c r="J75" s="379"/>
      <c r="K75" s="379"/>
      <c r="L75" s="380"/>
      <c r="M75" s="10"/>
      <c r="O75"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5"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6" spans="1:16" x14ac:dyDescent="0.25">
      <c r="A76" s="7"/>
      <c r="B76" s="378"/>
      <c r="C76" s="379"/>
      <c r="D76" s="379"/>
      <c r="E76" s="379"/>
      <c r="F76" s="379"/>
      <c r="G76" s="379"/>
      <c r="H76" s="379"/>
      <c r="I76" s="379"/>
      <c r="J76" s="379"/>
      <c r="K76" s="379"/>
      <c r="L76" s="380"/>
      <c r="M76" s="10"/>
    </row>
    <row r="77" spans="1:16" x14ac:dyDescent="0.25">
      <c r="A77" s="7"/>
      <c r="B77" s="75"/>
      <c r="C77" s="76"/>
      <c r="D77" s="76"/>
      <c r="E77" s="76"/>
      <c r="F77" s="76"/>
      <c r="G77" s="76"/>
      <c r="H77" s="76"/>
      <c r="I77" s="76"/>
      <c r="J77" s="76"/>
      <c r="K77" s="76"/>
      <c r="L77" s="59"/>
      <c r="M77" s="10"/>
    </row>
    <row r="78" spans="1:16" s="11" customFormat="1" x14ac:dyDescent="0.25">
      <c r="A78" s="7"/>
      <c r="B78" s="495"/>
      <c r="C78" s="496"/>
      <c r="D78" s="496"/>
      <c r="E78" s="496"/>
      <c r="F78" s="496"/>
      <c r="G78" s="496"/>
      <c r="H78" s="496"/>
      <c r="I78" s="496"/>
      <c r="J78" s="496"/>
      <c r="K78" s="496"/>
      <c r="L78" s="497"/>
      <c r="M78" s="39"/>
    </row>
    <row r="79" spans="1:16" s="11" customFormat="1" x14ac:dyDescent="0.25">
      <c r="A79" s="7"/>
      <c r="B79" s="495"/>
      <c r="C79" s="496"/>
      <c r="D79" s="496"/>
      <c r="E79" s="496"/>
      <c r="F79" s="496"/>
      <c r="G79" s="496"/>
      <c r="H79" s="496"/>
      <c r="I79" s="496"/>
      <c r="J79" s="496"/>
      <c r="K79" s="496"/>
      <c r="L79" s="497"/>
      <c r="M79" s="39"/>
    </row>
    <row r="80" spans="1:16" s="11" customFormat="1" x14ac:dyDescent="0.25">
      <c r="A80" s="7"/>
      <c r="B80" s="495"/>
      <c r="C80" s="496"/>
      <c r="D80" s="496"/>
      <c r="E80" s="496"/>
      <c r="F80" s="496"/>
      <c r="G80" s="496"/>
      <c r="H80" s="496"/>
      <c r="I80" s="496"/>
      <c r="J80" s="496"/>
      <c r="K80" s="496"/>
      <c r="L80" s="497"/>
      <c r="M80" s="39"/>
    </row>
    <row r="81" spans="1:16" s="11" customFormat="1" x14ac:dyDescent="0.25">
      <c r="A81" s="7"/>
      <c r="B81" s="495"/>
      <c r="C81" s="496"/>
      <c r="D81" s="496"/>
      <c r="E81" s="496"/>
      <c r="F81" s="496"/>
      <c r="G81" s="496"/>
      <c r="H81" s="496"/>
      <c r="I81" s="496"/>
      <c r="J81" s="496"/>
      <c r="K81" s="496"/>
      <c r="L81" s="497"/>
      <c r="M81" s="39"/>
    </row>
    <row r="82" spans="1:16" s="11" customFormat="1" x14ac:dyDescent="0.25">
      <c r="A82" s="7"/>
      <c r="B82" s="495"/>
      <c r="C82" s="496"/>
      <c r="D82" s="496"/>
      <c r="E82" s="496"/>
      <c r="F82" s="496"/>
      <c r="G82" s="496"/>
      <c r="H82" s="496"/>
      <c r="I82" s="496"/>
      <c r="J82" s="496"/>
      <c r="K82" s="496"/>
      <c r="L82" s="497"/>
      <c r="M82" s="39"/>
    </row>
    <row r="83" spans="1:16" s="11" customFormat="1" x14ac:dyDescent="0.25">
      <c r="A83" s="7"/>
      <c r="B83" s="495"/>
      <c r="C83" s="496"/>
      <c r="D83" s="496"/>
      <c r="E83" s="496"/>
      <c r="F83" s="496"/>
      <c r="G83" s="496"/>
      <c r="H83" s="496"/>
      <c r="I83" s="496"/>
      <c r="J83" s="496"/>
      <c r="K83" s="496"/>
      <c r="L83" s="497"/>
      <c r="M83" s="39"/>
    </row>
    <row r="84" spans="1:16" s="11" customFormat="1" x14ac:dyDescent="0.25">
      <c r="A84" s="7"/>
      <c r="B84" s="495"/>
      <c r="C84" s="496"/>
      <c r="D84" s="496"/>
      <c r="E84" s="496"/>
      <c r="F84" s="496"/>
      <c r="G84" s="496"/>
      <c r="H84" s="496"/>
      <c r="I84" s="496"/>
      <c r="J84" s="496"/>
      <c r="K84" s="496"/>
      <c r="L84" s="497"/>
      <c r="M84" s="39"/>
    </row>
    <row r="85" spans="1:16" s="11" customFormat="1" x14ac:dyDescent="0.25">
      <c r="A85" s="7"/>
      <c r="B85" s="495"/>
      <c r="C85" s="496"/>
      <c r="D85" s="496"/>
      <c r="E85" s="496"/>
      <c r="F85" s="496"/>
      <c r="G85" s="496"/>
      <c r="H85" s="496"/>
      <c r="I85" s="496"/>
      <c r="J85" s="496"/>
      <c r="K85" s="496"/>
      <c r="L85" s="497"/>
      <c r="M85" s="39"/>
    </row>
    <row r="86" spans="1:16" x14ac:dyDescent="0.25">
      <c r="A86" s="7"/>
      <c r="B86" s="73"/>
      <c r="C86" s="70"/>
      <c r="D86" s="70"/>
      <c r="E86" s="70"/>
      <c r="F86" s="70"/>
      <c r="G86" s="70"/>
      <c r="H86" s="70"/>
      <c r="I86" s="70"/>
      <c r="J86" s="70"/>
      <c r="K86" s="70"/>
      <c r="L86" s="71"/>
      <c r="M86" s="10"/>
    </row>
    <row r="87" spans="1:16" s="11" customFormat="1" x14ac:dyDescent="0.25">
      <c r="A87" s="7"/>
      <c r="B87" s="483" t="s">
        <v>18</v>
      </c>
      <c r="C87" s="484"/>
      <c r="D87" s="484"/>
      <c r="E87" s="484"/>
      <c r="F87" s="484"/>
      <c r="G87" s="484"/>
      <c r="H87" s="484"/>
      <c r="I87" s="484"/>
      <c r="J87" s="484"/>
      <c r="K87" s="484"/>
      <c r="L87" s="485"/>
      <c r="M87" s="74"/>
    </row>
    <row r="88" spans="1:16" x14ac:dyDescent="0.25">
      <c r="A88" s="7"/>
      <c r="B88" s="75"/>
      <c r="C88" s="76"/>
      <c r="D88" s="76"/>
      <c r="E88" s="76"/>
      <c r="F88" s="76"/>
      <c r="G88" s="76"/>
      <c r="H88" s="76"/>
      <c r="I88" s="76"/>
      <c r="J88" s="76"/>
      <c r="K88" s="76"/>
      <c r="L88" s="59"/>
      <c r="M88" s="10"/>
    </row>
    <row r="89" spans="1:16" x14ac:dyDescent="0.25">
      <c r="A89" s="7"/>
      <c r="B89" s="378" t="str">
        <f>IF(Intro!$G$22="English",O89,P89)</f>
        <v>Describe your firm’s plans to manage inventory levels, in the next two years. Provide the rationale and assumptions underlying these strategies and objectives.</v>
      </c>
      <c r="C89" s="379"/>
      <c r="D89" s="379"/>
      <c r="E89" s="379"/>
      <c r="F89" s="379"/>
      <c r="G89" s="379"/>
      <c r="H89" s="379"/>
      <c r="I89" s="379"/>
      <c r="J89" s="379"/>
      <c r="K89" s="379"/>
      <c r="L89" s="380"/>
      <c r="M89" s="10"/>
      <c r="O89" s="10" t="s">
        <v>215</v>
      </c>
      <c r="P89" s="10" t="s">
        <v>146</v>
      </c>
    </row>
    <row r="90" spans="1:16" x14ac:dyDescent="0.25">
      <c r="A90" s="7"/>
      <c r="B90" s="378"/>
      <c r="C90" s="379"/>
      <c r="D90" s="379"/>
      <c r="E90" s="379"/>
      <c r="F90" s="379"/>
      <c r="G90" s="379"/>
      <c r="H90" s="379"/>
      <c r="I90" s="379"/>
      <c r="J90" s="379"/>
      <c r="K90" s="379"/>
      <c r="L90" s="380"/>
      <c r="M90" s="10"/>
    </row>
    <row r="91" spans="1:16" x14ac:dyDescent="0.25">
      <c r="A91" s="7"/>
      <c r="B91" s="75"/>
      <c r="C91" s="76"/>
      <c r="D91" s="76"/>
      <c r="E91" s="76"/>
      <c r="F91" s="76"/>
      <c r="G91" s="76"/>
      <c r="H91" s="76"/>
      <c r="I91" s="76"/>
      <c r="J91" s="76"/>
      <c r="K91" s="76"/>
      <c r="L91" s="59"/>
      <c r="M91" s="10"/>
    </row>
    <row r="92" spans="1:16" s="11" customFormat="1" x14ac:dyDescent="0.25">
      <c r="A92" s="7"/>
      <c r="B92" s="495"/>
      <c r="C92" s="496"/>
      <c r="D92" s="496"/>
      <c r="E92" s="496"/>
      <c r="F92" s="496"/>
      <c r="G92" s="496"/>
      <c r="H92" s="496"/>
      <c r="I92" s="496"/>
      <c r="J92" s="496"/>
      <c r="K92" s="496"/>
      <c r="L92" s="497"/>
      <c r="M92" s="39"/>
    </row>
    <row r="93" spans="1:16" s="11" customFormat="1" x14ac:dyDescent="0.25">
      <c r="A93" s="7"/>
      <c r="B93" s="495"/>
      <c r="C93" s="496"/>
      <c r="D93" s="496"/>
      <c r="E93" s="496"/>
      <c r="F93" s="496"/>
      <c r="G93" s="496"/>
      <c r="H93" s="496"/>
      <c r="I93" s="496"/>
      <c r="J93" s="496"/>
      <c r="K93" s="496"/>
      <c r="L93" s="497"/>
      <c r="M93" s="39"/>
    </row>
    <row r="94" spans="1:16" s="11" customFormat="1" x14ac:dyDescent="0.25">
      <c r="A94" s="7"/>
      <c r="B94" s="495"/>
      <c r="C94" s="496"/>
      <c r="D94" s="496"/>
      <c r="E94" s="496"/>
      <c r="F94" s="496"/>
      <c r="G94" s="496"/>
      <c r="H94" s="496"/>
      <c r="I94" s="496"/>
      <c r="J94" s="496"/>
      <c r="K94" s="496"/>
      <c r="L94" s="497"/>
      <c r="M94" s="39"/>
    </row>
    <row r="95" spans="1:16" s="11" customFormat="1" x14ac:dyDescent="0.25">
      <c r="A95" s="7"/>
      <c r="B95" s="495"/>
      <c r="C95" s="496"/>
      <c r="D95" s="496"/>
      <c r="E95" s="496"/>
      <c r="F95" s="496"/>
      <c r="G95" s="496"/>
      <c r="H95" s="496"/>
      <c r="I95" s="496"/>
      <c r="J95" s="496"/>
      <c r="K95" s="496"/>
      <c r="L95" s="497"/>
      <c r="M95" s="39"/>
    </row>
    <row r="96" spans="1:16" s="11" customFormat="1" x14ac:dyDescent="0.25">
      <c r="A96" s="7"/>
      <c r="B96" s="495"/>
      <c r="C96" s="496"/>
      <c r="D96" s="496"/>
      <c r="E96" s="496"/>
      <c r="F96" s="496"/>
      <c r="G96" s="496"/>
      <c r="H96" s="496"/>
      <c r="I96" s="496"/>
      <c r="J96" s="496"/>
      <c r="K96" s="496"/>
      <c r="L96" s="497"/>
      <c r="M96" s="39"/>
    </row>
    <row r="97" spans="1:14" s="11" customFormat="1" x14ac:dyDescent="0.25">
      <c r="A97" s="7"/>
      <c r="B97" s="495"/>
      <c r="C97" s="496"/>
      <c r="D97" s="496"/>
      <c r="E97" s="496"/>
      <c r="F97" s="496"/>
      <c r="G97" s="496"/>
      <c r="H97" s="496"/>
      <c r="I97" s="496"/>
      <c r="J97" s="496"/>
      <c r="K97" s="496"/>
      <c r="L97" s="497"/>
      <c r="M97" s="39"/>
    </row>
    <row r="98" spans="1:14" s="11" customFormat="1" x14ac:dyDescent="0.25">
      <c r="A98" s="7"/>
      <c r="B98" s="495"/>
      <c r="C98" s="496"/>
      <c r="D98" s="496"/>
      <c r="E98" s="496"/>
      <c r="F98" s="496"/>
      <c r="G98" s="496"/>
      <c r="H98" s="496"/>
      <c r="I98" s="496"/>
      <c r="J98" s="496"/>
      <c r="K98" s="496"/>
      <c r="L98" s="497"/>
      <c r="M98" s="39"/>
    </row>
    <row r="99" spans="1:14" s="11" customFormat="1" x14ac:dyDescent="0.25">
      <c r="A99" s="7"/>
      <c r="B99" s="495"/>
      <c r="C99" s="496"/>
      <c r="D99" s="496"/>
      <c r="E99" s="496"/>
      <c r="F99" s="496"/>
      <c r="G99" s="496"/>
      <c r="H99" s="496"/>
      <c r="I99" s="496"/>
      <c r="J99" s="496"/>
      <c r="K99" s="496"/>
      <c r="L99" s="497"/>
      <c r="M99" s="39"/>
    </row>
    <row r="100" spans="1:14" x14ac:dyDescent="0.25">
      <c r="A100" s="7"/>
      <c r="B100" s="73"/>
      <c r="C100" s="70"/>
      <c r="D100" s="70"/>
      <c r="E100" s="70"/>
      <c r="F100" s="70"/>
      <c r="G100" s="70"/>
      <c r="H100" s="70"/>
      <c r="I100" s="70"/>
      <c r="J100" s="70"/>
      <c r="K100" s="70"/>
      <c r="L100" s="71"/>
      <c r="M100" s="10"/>
    </row>
    <row r="101" spans="1:14" s="45" customFormat="1" x14ac:dyDescent="0.25">
      <c r="A101" s="77"/>
      <c r="B101" s="4"/>
      <c r="C101" s="78"/>
      <c r="D101" s="78"/>
      <c r="E101" s="78"/>
      <c r="F101" s="78"/>
      <c r="G101" s="78"/>
      <c r="H101" s="78"/>
      <c r="I101" s="78"/>
      <c r="J101" s="78"/>
      <c r="K101" s="78"/>
      <c r="L101" s="78"/>
      <c r="N101" s="79"/>
    </row>
    <row r="102" spans="1:14" s="45" customFormat="1" x14ac:dyDescent="0.25">
      <c r="A102" s="77"/>
      <c r="B102" s="4"/>
      <c r="C102" s="78"/>
      <c r="D102" s="78"/>
      <c r="E102" s="78"/>
      <c r="F102" s="78"/>
      <c r="G102" s="78"/>
      <c r="H102" s="78"/>
      <c r="I102" s="78"/>
      <c r="J102" s="78"/>
      <c r="K102" s="78"/>
      <c r="L102" s="78"/>
      <c r="N102" s="79"/>
    </row>
    <row r="103" spans="1:14" s="45" customFormat="1" x14ac:dyDescent="0.25">
      <c r="A103" s="77"/>
      <c r="B103" s="4"/>
      <c r="C103" s="78"/>
      <c r="D103" s="78"/>
      <c r="E103" s="78"/>
      <c r="F103" s="78"/>
      <c r="G103" s="78"/>
      <c r="H103" s="78"/>
      <c r="I103" s="78"/>
      <c r="J103" s="78"/>
      <c r="K103" s="78"/>
      <c r="L103" s="78"/>
      <c r="N103" s="79"/>
    </row>
    <row r="104" spans="1:14" s="45" customFormat="1" x14ac:dyDescent="0.25">
      <c r="A104" s="77"/>
      <c r="B104" s="4"/>
      <c r="C104" s="78"/>
      <c r="D104" s="78"/>
      <c r="E104" s="78"/>
      <c r="F104" s="78"/>
      <c r="G104" s="78"/>
      <c r="H104" s="78"/>
      <c r="I104" s="78"/>
      <c r="J104" s="78"/>
      <c r="K104" s="78"/>
      <c r="L104" s="78"/>
      <c r="N104" s="79"/>
    </row>
    <row r="105" spans="1:14" s="45" customFormat="1" x14ac:dyDescent="0.25">
      <c r="A105" s="77"/>
      <c r="B105" s="4"/>
      <c r="C105" s="78"/>
      <c r="D105" s="78"/>
      <c r="E105" s="78"/>
      <c r="F105" s="78"/>
      <c r="G105" s="78"/>
      <c r="H105" s="78"/>
      <c r="I105" s="78"/>
      <c r="J105" s="78"/>
      <c r="K105" s="78"/>
      <c r="L105" s="78"/>
      <c r="N105" s="79"/>
    </row>
  </sheetData>
  <sheetProtection algorithmName="SHA-512" hashValue="qT1hr25SJs+bmv7JNdCvRr3X8HKA5xFU7dJaNZXHmmdQvTtbR4fjzq+tYzmEB4cmSKcb7iyT32eZ/WwouRZ1yA==" saltValue="u7Kb5+Q2ZPivOWc+j7DGUQ==" spinCount="100000" sheet="1" objects="1" scenarios="1" selectLockedCells="1"/>
  <mergeCells count="53">
    <mergeCell ref="B48:L48"/>
    <mergeCell ref="B43:D43"/>
    <mergeCell ref="G41:G42"/>
    <mergeCell ref="H41:H42"/>
    <mergeCell ref="I41:I42"/>
    <mergeCell ref="B44:D46"/>
    <mergeCell ref="E44:F46"/>
    <mergeCell ref="G44:G46"/>
    <mergeCell ref="H44:H46"/>
    <mergeCell ref="I44:I46"/>
    <mergeCell ref="B29:C31"/>
    <mergeCell ref="B14:L14"/>
    <mergeCell ref="B8:L8"/>
    <mergeCell ref="B9:L9"/>
    <mergeCell ref="B10:L10"/>
    <mergeCell ref="B12:L12"/>
    <mergeCell ref="B13:L13"/>
    <mergeCell ref="B15:L15"/>
    <mergeCell ref="B16:L16"/>
    <mergeCell ref="B17:L17"/>
    <mergeCell ref="B22:L22"/>
    <mergeCell ref="D29:F29"/>
    <mergeCell ref="D30:F30"/>
    <mergeCell ref="D31:F31"/>
    <mergeCell ref="B32:C34"/>
    <mergeCell ref="D33:F33"/>
    <mergeCell ref="D34:F34"/>
    <mergeCell ref="E43:F43"/>
    <mergeCell ref="D32:F32"/>
    <mergeCell ref="B38:L39"/>
    <mergeCell ref="B36:L36"/>
    <mergeCell ref="B4:L4"/>
    <mergeCell ref="B5:L5"/>
    <mergeCell ref="B6:L6"/>
    <mergeCell ref="D26:F26"/>
    <mergeCell ref="D27:F27"/>
    <mergeCell ref="B26:C28"/>
    <mergeCell ref="D28:F28"/>
    <mergeCell ref="B19:L19"/>
    <mergeCell ref="G24:G25"/>
    <mergeCell ref="H24:H25"/>
    <mergeCell ref="I24:I25"/>
    <mergeCell ref="B20:L20"/>
    <mergeCell ref="B50:L57"/>
    <mergeCell ref="B64:L71"/>
    <mergeCell ref="B78:L85"/>
    <mergeCell ref="B92:L99"/>
    <mergeCell ref="B61:L62"/>
    <mergeCell ref="B75:L76"/>
    <mergeCell ref="B89:L90"/>
    <mergeCell ref="B59:L59"/>
    <mergeCell ref="B73:L73"/>
    <mergeCell ref="B87:L87"/>
  </mergeCells>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50 B64 B78 B92"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K34 G43:K44" xr:uid="{98978244-0A96-4FE2-821D-5B2C774BD175}">
      <formula1>1000</formula1>
    </dataValidation>
  </dataValidations>
  <printOptions horizontalCentered="1"/>
  <pageMargins left="0.25" right="0.25" top="0.75" bottom="0.75" header="0.3" footer="0.3"/>
  <pageSetup scale="63" firstPageNumber="35" fitToHeight="0" orientation="portrait" r:id="rId1"/>
  <headerFooter>
    <oddFooter>&amp;L&amp;A</oddFooter>
  </headerFooter>
  <rowBreaks count="1" manualBreakCount="1">
    <brk id="58" min="1" max="1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topLeftCell="A34" zoomScaleNormal="100" workbookViewId="0">
      <selection activeCell="O1" sqref="O1:P1048576"/>
    </sheetView>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1" t="s">
        <v>91</v>
      </c>
      <c r="P1" s="11" t="s">
        <v>107</v>
      </c>
    </row>
    <row r="2" spans="1:16" x14ac:dyDescent="0.25">
      <c r="B2" s="12" t="str">
        <f>Pro!B2</f>
        <v>PROTECTED</v>
      </c>
      <c r="C2" s="12"/>
      <c r="O2" s="2"/>
      <c r="P2" s="2"/>
    </row>
    <row r="3" spans="1:16" x14ac:dyDescent="0.25">
      <c r="B3" s="13"/>
      <c r="C3" s="13"/>
      <c r="O3" s="2"/>
      <c r="P3" s="2"/>
    </row>
    <row r="4" spans="1:16" s="2" customFormat="1" x14ac:dyDescent="0.25">
      <c r="A4" s="4"/>
      <c r="B4" s="384" t="str">
        <f>Info!B4</f>
        <v>IMPORTERS' QUESTIONNAIRE</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ht="14.25" customHeight="1" x14ac:dyDescent="0.25">
      <c r="A6" s="4"/>
      <c r="B6" s="535" t="str">
        <f>Info!B6</f>
        <v>TRUCK BODIES</v>
      </c>
      <c r="C6" s="536"/>
      <c r="D6" s="536"/>
      <c r="E6" s="536"/>
      <c r="F6" s="536"/>
      <c r="G6" s="536"/>
      <c r="H6" s="536"/>
      <c r="I6" s="536"/>
      <c r="J6" s="536"/>
      <c r="K6" s="536"/>
      <c r="L6" s="537"/>
      <c r="M6" s="19"/>
      <c r="N6" s="19"/>
      <c r="O6" s="15"/>
      <c r="P6" s="15"/>
    </row>
    <row r="7" spans="1:16" s="6" customFormat="1" x14ac:dyDescent="0.25">
      <c r="A7" s="4"/>
      <c r="B7" s="14"/>
      <c r="C7" s="14"/>
      <c r="D7" s="3"/>
      <c r="E7" s="3"/>
      <c r="F7" s="3"/>
      <c r="G7" s="3"/>
      <c r="H7" s="3"/>
      <c r="I7" s="3"/>
      <c r="J7" s="3"/>
      <c r="K7" s="3"/>
      <c r="L7" s="3"/>
      <c r="O7" s="15"/>
      <c r="P7" s="15"/>
    </row>
    <row r="8" spans="1:16" x14ac:dyDescent="0.25">
      <c r="B8" s="381" t="str">
        <f>IF(Intro!$G$22="English",O8,P8)</f>
        <v>PROTECTED COMMENTS</v>
      </c>
      <c r="C8" s="382"/>
      <c r="D8" s="382"/>
      <c r="E8" s="382"/>
      <c r="F8" s="382"/>
      <c r="G8" s="382"/>
      <c r="H8" s="382"/>
      <c r="I8" s="382"/>
      <c r="J8" s="382"/>
      <c r="K8" s="382"/>
      <c r="L8" s="383"/>
      <c r="M8" s="10"/>
      <c r="O8" s="10" t="s">
        <v>86</v>
      </c>
      <c r="P8" s="10" t="s">
        <v>216</v>
      </c>
    </row>
    <row r="9" spans="1:16" x14ac:dyDescent="0.25">
      <c r="B9" s="16"/>
      <c r="C9" s="35"/>
      <c r="D9" s="36"/>
      <c r="E9" s="36"/>
      <c r="F9" s="36"/>
      <c r="G9" s="36"/>
      <c r="H9" s="36"/>
      <c r="I9" s="36"/>
      <c r="J9" s="36"/>
      <c r="K9" s="36"/>
      <c r="L9" s="17"/>
      <c r="M9" s="10"/>
    </row>
    <row r="10" spans="1:16" x14ac:dyDescent="0.25">
      <c r="B10" s="360" t="str">
        <f>AddPub!B10</f>
        <v>Should your firm wish to add any comments related to its responses, submit them here. Be sure to indicate the applicable question number.</v>
      </c>
      <c r="C10" s="361"/>
      <c r="D10" s="361"/>
      <c r="E10" s="361"/>
      <c r="F10" s="361"/>
      <c r="G10" s="361"/>
      <c r="H10" s="361"/>
      <c r="I10" s="361"/>
      <c r="J10" s="361"/>
      <c r="K10" s="361"/>
      <c r="L10" s="362"/>
      <c r="M10" s="10"/>
      <c r="O10" s="18"/>
    </row>
    <row r="11" spans="1:16" x14ac:dyDescent="0.25">
      <c r="B11" s="62"/>
      <c r="C11" s="35"/>
      <c r="D11" s="36"/>
      <c r="E11" s="36"/>
      <c r="F11" s="36"/>
      <c r="G11" s="36"/>
      <c r="H11" s="36"/>
      <c r="I11" s="36"/>
      <c r="J11" s="36"/>
      <c r="K11" s="36"/>
      <c r="L11" s="17"/>
      <c r="M11" s="10"/>
      <c r="O11" s="48" t="s">
        <v>411</v>
      </c>
      <c r="P11" s="48" t="s">
        <v>412</v>
      </c>
    </row>
    <row r="12" spans="1:16" x14ac:dyDescent="0.25">
      <c r="B12" s="113"/>
      <c r="C12" s="35"/>
      <c r="D12" s="128" t="str">
        <f>IF(Intro!$G$22="English",O11,P11)</f>
        <v>Tab and Question</v>
      </c>
      <c r="E12" s="538" t="str">
        <f>IF(Intro!$G$22="English",O12,P12)</f>
        <v>Comments</v>
      </c>
      <c r="F12" s="538"/>
      <c r="G12" s="538"/>
      <c r="H12" s="538"/>
      <c r="I12" s="538"/>
      <c r="J12" s="538"/>
      <c r="K12" s="538"/>
      <c r="L12" s="539"/>
      <c r="M12" s="10"/>
      <c r="O12" s="18" t="s">
        <v>127</v>
      </c>
      <c r="P12" s="10" t="s">
        <v>128</v>
      </c>
    </row>
    <row r="13" spans="1:16" x14ac:dyDescent="0.25">
      <c r="B13" s="511" t="str">
        <f>IF(Intro!$G$22="English",O13,P13)</f>
        <v>Comment 1</v>
      </c>
      <c r="C13" s="512"/>
      <c r="D13" s="529"/>
      <c r="E13" s="531"/>
      <c r="F13" s="531"/>
      <c r="G13" s="531"/>
      <c r="H13" s="531"/>
      <c r="I13" s="531"/>
      <c r="J13" s="531"/>
      <c r="K13" s="531"/>
      <c r="L13" s="532"/>
      <c r="M13" s="10"/>
      <c r="O13" s="18" t="s">
        <v>129</v>
      </c>
      <c r="P13" s="10" t="s">
        <v>130</v>
      </c>
    </row>
    <row r="14" spans="1:16" x14ac:dyDescent="0.25">
      <c r="B14" s="511"/>
      <c r="C14" s="512"/>
      <c r="D14" s="529"/>
      <c r="E14" s="531"/>
      <c r="F14" s="531"/>
      <c r="G14" s="531"/>
      <c r="H14" s="531"/>
      <c r="I14" s="531"/>
      <c r="J14" s="531"/>
      <c r="K14" s="531"/>
      <c r="L14" s="532"/>
      <c r="M14" s="10"/>
      <c r="O14" s="18"/>
    </row>
    <row r="15" spans="1:16" x14ac:dyDescent="0.25">
      <c r="B15" s="511"/>
      <c r="C15" s="512"/>
      <c r="D15" s="529"/>
      <c r="E15" s="531"/>
      <c r="F15" s="531"/>
      <c r="G15" s="531"/>
      <c r="H15" s="531"/>
      <c r="I15" s="531"/>
      <c r="J15" s="531"/>
      <c r="K15" s="531"/>
      <c r="L15" s="532"/>
      <c r="M15" s="10"/>
      <c r="O15" s="18"/>
    </row>
    <row r="16" spans="1:16" x14ac:dyDescent="0.25">
      <c r="B16" s="511"/>
      <c r="C16" s="512"/>
      <c r="D16" s="529"/>
      <c r="E16" s="531"/>
      <c r="F16" s="531"/>
      <c r="G16" s="531"/>
      <c r="H16" s="531"/>
      <c r="I16" s="531"/>
      <c r="J16" s="531"/>
      <c r="K16" s="531"/>
      <c r="L16" s="532"/>
      <c r="M16" s="10"/>
      <c r="O16" s="18"/>
    </row>
    <row r="17" spans="2:16" x14ac:dyDescent="0.25">
      <c r="B17" s="511"/>
      <c r="C17" s="512"/>
      <c r="D17" s="529"/>
      <c r="E17" s="531"/>
      <c r="F17" s="531"/>
      <c r="G17" s="531"/>
      <c r="H17" s="531"/>
      <c r="I17" s="531"/>
      <c r="J17" s="531"/>
      <c r="K17" s="531"/>
      <c r="L17" s="532"/>
      <c r="M17" s="10"/>
      <c r="O17" s="18"/>
    </row>
    <row r="18" spans="2:16" x14ac:dyDescent="0.25">
      <c r="B18" s="511"/>
      <c r="C18" s="512"/>
      <c r="D18" s="529"/>
      <c r="E18" s="531"/>
      <c r="F18" s="531"/>
      <c r="G18" s="531"/>
      <c r="H18" s="531"/>
      <c r="I18" s="531"/>
      <c r="J18" s="531"/>
      <c r="K18" s="531"/>
      <c r="L18" s="532"/>
      <c r="M18" s="10"/>
      <c r="O18" s="18"/>
    </row>
    <row r="19" spans="2:16" x14ac:dyDescent="0.25">
      <c r="B19" s="511"/>
      <c r="C19" s="512"/>
      <c r="D19" s="529"/>
      <c r="E19" s="531"/>
      <c r="F19" s="531"/>
      <c r="G19" s="531"/>
      <c r="H19" s="531"/>
      <c r="I19" s="531"/>
      <c r="J19" s="531"/>
      <c r="K19" s="531"/>
      <c r="L19" s="532"/>
      <c r="M19" s="10"/>
      <c r="O19" s="18"/>
    </row>
    <row r="20" spans="2:16" x14ac:dyDescent="0.25">
      <c r="B20" s="511"/>
      <c r="C20" s="512"/>
      <c r="D20" s="529"/>
      <c r="E20" s="531"/>
      <c r="F20" s="531"/>
      <c r="G20" s="531"/>
      <c r="H20" s="531"/>
      <c r="I20" s="531"/>
      <c r="J20" s="531"/>
      <c r="K20" s="531"/>
      <c r="L20" s="532"/>
      <c r="M20" s="10"/>
      <c r="O20" s="18"/>
    </row>
    <row r="21" spans="2:16" x14ac:dyDescent="0.25">
      <c r="B21" s="511"/>
      <c r="C21" s="512"/>
      <c r="D21" s="529"/>
      <c r="E21" s="531"/>
      <c r="F21" s="531"/>
      <c r="G21" s="531"/>
      <c r="H21" s="531"/>
      <c r="I21" s="531"/>
      <c r="J21" s="531"/>
      <c r="K21" s="531"/>
      <c r="L21" s="532"/>
      <c r="M21" s="10"/>
      <c r="O21" s="18"/>
    </row>
    <row r="22" spans="2:16" x14ac:dyDescent="0.25">
      <c r="B22" s="511"/>
      <c r="C22" s="512"/>
      <c r="D22" s="529"/>
      <c r="E22" s="531"/>
      <c r="F22" s="531"/>
      <c r="G22" s="531"/>
      <c r="H22" s="531"/>
      <c r="I22" s="531"/>
      <c r="J22" s="531"/>
      <c r="K22" s="531"/>
      <c r="L22" s="532"/>
      <c r="M22" s="10"/>
      <c r="O22" s="18"/>
    </row>
    <row r="23" spans="2:16" x14ac:dyDescent="0.25">
      <c r="B23" s="511" t="str">
        <f>IF(Intro!$G$22="English",O23,P23)</f>
        <v>Comment 2</v>
      </c>
      <c r="C23" s="512"/>
      <c r="D23" s="529"/>
      <c r="E23" s="531"/>
      <c r="F23" s="531"/>
      <c r="G23" s="531"/>
      <c r="H23" s="531"/>
      <c r="I23" s="531"/>
      <c r="J23" s="531"/>
      <c r="K23" s="531"/>
      <c r="L23" s="532"/>
      <c r="M23" s="10"/>
      <c r="O23" s="18" t="s">
        <v>131</v>
      </c>
      <c r="P23" s="10" t="s">
        <v>132</v>
      </c>
    </row>
    <row r="24" spans="2:16" x14ac:dyDescent="0.25">
      <c r="B24" s="511"/>
      <c r="C24" s="512"/>
      <c r="D24" s="529"/>
      <c r="E24" s="531"/>
      <c r="F24" s="531"/>
      <c r="G24" s="531"/>
      <c r="H24" s="531"/>
      <c r="I24" s="531"/>
      <c r="J24" s="531"/>
      <c r="K24" s="531"/>
      <c r="L24" s="532"/>
      <c r="M24" s="10"/>
    </row>
    <row r="25" spans="2:16" x14ac:dyDescent="0.25">
      <c r="B25" s="511"/>
      <c r="C25" s="512"/>
      <c r="D25" s="529"/>
      <c r="E25" s="531"/>
      <c r="F25" s="531"/>
      <c r="G25" s="531"/>
      <c r="H25" s="531"/>
      <c r="I25" s="531"/>
      <c r="J25" s="531"/>
      <c r="K25" s="531"/>
      <c r="L25" s="532"/>
      <c r="M25" s="10"/>
    </row>
    <row r="26" spans="2:16" x14ac:dyDescent="0.25">
      <c r="B26" s="511"/>
      <c r="C26" s="512"/>
      <c r="D26" s="529"/>
      <c r="E26" s="531"/>
      <c r="F26" s="531"/>
      <c r="G26" s="531"/>
      <c r="H26" s="531"/>
      <c r="I26" s="531"/>
      <c r="J26" s="531"/>
      <c r="K26" s="531"/>
      <c r="L26" s="532"/>
      <c r="M26" s="10"/>
    </row>
    <row r="27" spans="2:16" x14ac:dyDescent="0.25">
      <c r="B27" s="511"/>
      <c r="C27" s="512"/>
      <c r="D27" s="529"/>
      <c r="E27" s="531"/>
      <c r="F27" s="531"/>
      <c r="G27" s="531"/>
      <c r="H27" s="531"/>
      <c r="I27" s="531"/>
      <c r="J27" s="531"/>
      <c r="K27" s="531"/>
      <c r="L27" s="532"/>
      <c r="M27" s="10"/>
      <c r="O27" s="18"/>
    </row>
    <row r="28" spans="2:16" x14ac:dyDescent="0.25">
      <c r="B28" s="511"/>
      <c r="C28" s="512"/>
      <c r="D28" s="529"/>
      <c r="E28" s="531"/>
      <c r="F28" s="531"/>
      <c r="G28" s="531"/>
      <c r="H28" s="531"/>
      <c r="I28" s="531"/>
      <c r="J28" s="531"/>
      <c r="K28" s="531"/>
      <c r="L28" s="532"/>
      <c r="M28" s="10"/>
      <c r="O28" s="18"/>
    </row>
    <row r="29" spans="2:16" x14ac:dyDescent="0.25">
      <c r="B29" s="511"/>
      <c r="C29" s="512"/>
      <c r="D29" s="529"/>
      <c r="E29" s="531"/>
      <c r="F29" s="531"/>
      <c r="G29" s="531"/>
      <c r="H29" s="531"/>
      <c r="I29" s="531"/>
      <c r="J29" s="531"/>
      <c r="K29" s="531"/>
      <c r="L29" s="532"/>
      <c r="M29" s="10"/>
      <c r="O29" s="18"/>
    </row>
    <row r="30" spans="2:16" x14ac:dyDescent="0.25">
      <c r="B30" s="511"/>
      <c r="C30" s="512"/>
      <c r="D30" s="529"/>
      <c r="E30" s="531"/>
      <c r="F30" s="531"/>
      <c r="G30" s="531"/>
      <c r="H30" s="531"/>
      <c r="I30" s="531"/>
      <c r="J30" s="531"/>
      <c r="K30" s="531"/>
      <c r="L30" s="532"/>
      <c r="M30" s="10"/>
      <c r="O30" s="18"/>
    </row>
    <row r="31" spans="2:16" x14ac:dyDescent="0.25">
      <c r="B31" s="511"/>
      <c r="C31" s="512"/>
      <c r="D31" s="529"/>
      <c r="E31" s="531"/>
      <c r="F31" s="531"/>
      <c r="G31" s="531"/>
      <c r="H31" s="531"/>
      <c r="I31" s="531"/>
      <c r="J31" s="531"/>
      <c r="K31" s="531"/>
      <c r="L31" s="532"/>
      <c r="M31" s="10"/>
      <c r="O31" s="18"/>
    </row>
    <row r="32" spans="2:16" x14ac:dyDescent="0.25">
      <c r="B32" s="511"/>
      <c r="C32" s="512"/>
      <c r="D32" s="529"/>
      <c r="E32" s="531"/>
      <c r="F32" s="531"/>
      <c r="G32" s="531"/>
      <c r="H32" s="531"/>
      <c r="I32" s="531"/>
      <c r="J32" s="531"/>
      <c r="K32" s="531"/>
      <c r="L32" s="532"/>
      <c r="M32" s="10"/>
      <c r="O32" s="18"/>
    </row>
    <row r="33" spans="2:16" x14ac:dyDescent="0.25">
      <c r="B33" s="511" t="str">
        <f>IF(Intro!$G$22="English",O33,P33)</f>
        <v>Comment 3</v>
      </c>
      <c r="C33" s="512"/>
      <c r="D33" s="529"/>
      <c r="E33" s="531"/>
      <c r="F33" s="531"/>
      <c r="G33" s="531"/>
      <c r="H33" s="531"/>
      <c r="I33" s="531"/>
      <c r="J33" s="531"/>
      <c r="K33" s="531"/>
      <c r="L33" s="532"/>
      <c r="M33" s="10"/>
      <c r="O33" s="18" t="s">
        <v>133</v>
      </c>
      <c r="P33" s="10" t="s">
        <v>134</v>
      </c>
    </row>
    <row r="34" spans="2:16" x14ac:dyDescent="0.25">
      <c r="B34" s="511"/>
      <c r="C34" s="512"/>
      <c r="D34" s="529"/>
      <c r="E34" s="531"/>
      <c r="F34" s="531"/>
      <c r="G34" s="531"/>
      <c r="H34" s="531"/>
      <c r="I34" s="531"/>
      <c r="J34" s="531"/>
      <c r="K34" s="531"/>
      <c r="L34" s="532"/>
      <c r="M34" s="10"/>
      <c r="O34" s="18"/>
    </row>
    <row r="35" spans="2:16" x14ac:dyDescent="0.25">
      <c r="B35" s="511"/>
      <c r="C35" s="512"/>
      <c r="D35" s="529"/>
      <c r="E35" s="531"/>
      <c r="F35" s="531"/>
      <c r="G35" s="531"/>
      <c r="H35" s="531"/>
      <c r="I35" s="531"/>
      <c r="J35" s="531"/>
      <c r="K35" s="531"/>
      <c r="L35" s="532"/>
      <c r="M35" s="10"/>
      <c r="O35" s="18"/>
    </row>
    <row r="36" spans="2:16" x14ac:dyDescent="0.25">
      <c r="B36" s="511"/>
      <c r="C36" s="512"/>
      <c r="D36" s="529"/>
      <c r="E36" s="531"/>
      <c r="F36" s="531"/>
      <c r="G36" s="531"/>
      <c r="H36" s="531"/>
      <c r="I36" s="531"/>
      <c r="J36" s="531"/>
      <c r="K36" s="531"/>
      <c r="L36" s="532"/>
      <c r="M36" s="10"/>
      <c r="O36" s="18"/>
    </row>
    <row r="37" spans="2:16" x14ac:dyDescent="0.25">
      <c r="B37" s="511"/>
      <c r="C37" s="512"/>
      <c r="D37" s="529"/>
      <c r="E37" s="531"/>
      <c r="F37" s="531"/>
      <c r="G37" s="531"/>
      <c r="H37" s="531"/>
      <c r="I37" s="531"/>
      <c r="J37" s="531"/>
      <c r="K37" s="531"/>
      <c r="L37" s="532"/>
      <c r="M37" s="10"/>
      <c r="O37" s="18"/>
    </row>
    <row r="38" spans="2:16" x14ac:dyDescent="0.25">
      <c r="B38" s="511"/>
      <c r="C38" s="512"/>
      <c r="D38" s="529"/>
      <c r="E38" s="531"/>
      <c r="F38" s="531"/>
      <c r="G38" s="531"/>
      <c r="H38" s="531"/>
      <c r="I38" s="531"/>
      <c r="J38" s="531"/>
      <c r="K38" s="531"/>
      <c r="L38" s="532"/>
      <c r="M38" s="10"/>
      <c r="O38" s="18"/>
    </row>
    <row r="39" spans="2:16" x14ac:dyDescent="0.25">
      <c r="B39" s="511"/>
      <c r="C39" s="512"/>
      <c r="D39" s="529"/>
      <c r="E39" s="531"/>
      <c r="F39" s="531"/>
      <c r="G39" s="531"/>
      <c r="H39" s="531"/>
      <c r="I39" s="531"/>
      <c r="J39" s="531"/>
      <c r="K39" s="531"/>
      <c r="L39" s="532"/>
      <c r="M39" s="10"/>
      <c r="O39" s="18"/>
    </row>
    <row r="40" spans="2:16" x14ac:dyDescent="0.25">
      <c r="B40" s="511"/>
      <c r="C40" s="512"/>
      <c r="D40" s="529"/>
      <c r="E40" s="531"/>
      <c r="F40" s="531"/>
      <c r="G40" s="531"/>
      <c r="H40" s="531"/>
      <c r="I40" s="531"/>
      <c r="J40" s="531"/>
      <c r="K40" s="531"/>
      <c r="L40" s="532"/>
      <c r="M40" s="10"/>
      <c r="O40" s="18"/>
    </row>
    <row r="41" spans="2:16" x14ac:dyDescent="0.25">
      <c r="B41" s="511"/>
      <c r="C41" s="512"/>
      <c r="D41" s="529"/>
      <c r="E41" s="531"/>
      <c r="F41" s="531"/>
      <c r="G41" s="531"/>
      <c r="H41" s="531"/>
      <c r="I41" s="531"/>
      <c r="J41" s="531"/>
      <c r="K41" s="531"/>
      <c r="L41" s="532"/>
      <c r="M41" s="10"/>
      <c r="O41" s="18"/>
    </row>
    <row r="42" spans="2:16" x14ac:dyDescent="0.25">
      <c r="B42" s="511"/>
      <c r="C42" s="512"/>
      <c r="D42" s="529"/>
      <c r="E42" s="531"/>
      <c r="F42" s="531"/>
      <c r="G42" s="531"/>
      <c r="H42" s="531"/>
      <c r="I42" s="531"/>
      <c r="J42" s="531"/>
      <c r="K42" s="531"/>
      <c r="L42" s="532"/>
      <c r="M42" s="10"/>
      <c r="O42" s="18"/>
    </row>
    <row r="43" spans="2:16" x14ac:dyDescent="0.25">
      <c r="B43" s="511" t="str">
        <f>IF(Intro!$G$22="English",O43,P43)</f>
        <v>Comment 4</v>
      </c>
      <c r="C43" s="512"/>
      <c r="D43" s="529"/>
      <c r="E43" s="531"/>
      <c r="F43" s="531"/>
      <c r="G43" s="531"/>
      <c r="H43" s="531"/>
      <c r="I43" s="531"/>
      <c r="J43" s="531"/>
      <c r="K43" s="531"/>
      <c r="L43" s="532"/>
      <c r="M43" s="10"/>
      <c r="O43" s="18" t="s">
        <v>135</v>
      </c>
      <c r="P43" s="10" t="s">
        <v>136</v>
      </c>
    </row>
    <row r="44" spans="2:16" x14ac:dyDescent="0.25">
      <c r="B44" s="511"/>
      <c r="C44" s="512"/>
      <c r="D44" s="529"/>
      <c r="E44" s="531"/>
      <c r="F44" s="531"/>
      <c r="G44" s="531"/>
      <c r="H44" s="531"/>
      <c r="I44" s="531"/>
      <c r="J44" s="531"/>
      <c r="K44" s="531"/>
      <c r="L44" s="532"/>
      <c r="M44" s="10"/>
      <c r="O44" s="18"/>
    </row>
    <row r="45" spans="2:16" x14ac:dyDescent="0.25">
      <c r="B45" s="511"/>
      <c r="C45" s="512"/>
      <c r="D45" s="529"/>
      <c r="E45" s="531"/>
      <c r="F45" s="531"/>
      <c r="G45" s="531"/>
      <c r="H45" s="531"/>
      <c r="I45" s="531"/>
      <c r="J45" s="531"/>
      <c r="K45" s="531"/>
      <c r="L45" s="532"/>
      <c r="M45" s="10"/>
      <c r="O45" s="18"/>
    </row>
    <row r="46" spans="2:16" x14ac:dyDescent="0.25">
      <c r="B46" s="511"/>
      <c r="C46" s="512"/>
      <c r="D46" s="529"/>
      <c r="E46" s="531"/>
      <c r="F46" s="531"/>
      <c r="G46" s="531"/>
      <c r="H46" s="531"/>
      <c r="I46" s="531"/>
      <c r="J46" s="531"/>
      <c r="K46" s="531"/>
      <c r="L46" s="532"/>
      <c r="M46" s="10"/>
      <c r="O46" s="18"/>
    </row>
    <row r="47" spans="2:16" x14ac:dyDescent="0.25">
      <c r="B47" s="511"/>
      <c r="C47" s="512"/>
      <c r="D47" s="529"/>
      <c r="E47" s="531"/>
      <c r="F47" s="531"/>
      <c r="G47" s="531"/>
      <c r="H47" s="531"/>
      <c r="I47" s="531"/>
      <c r="J47" s="531"/>
      <c r="K47" s="531"/>
      <c r="L47" s="532"/>
      <c r="M47" s="10"/>
      <c r="O47" s="18"/>
    </row>
    <row r="48" spans="2:16" x14ac:dyDescent="0.25">
      <c r="B48" s="511"/>
      <c r="C48" s="512"/>
      <c r="D48" s="529"/>
      <c r="E48" s="531"/>
      <c r="F48" s="531"/>
      <c r="G48" s="531"/>
      <c r="H48" s="531"/>
      <c r="I48" s="531"/>
      <c r="J48" s="531"/>
      <c r="K48" s="531"/>
      <c r="L48" s="532"/>
      <c r="M48" s="10"/>
      <c r="O48" s="18"/>
    </row>
    <row r="49" spans="1:16" x14ac:dyDescent="0.25">
      <c r="B49" s="511"/>
      <c r="C49" s="512"/>
      <c r="D49" s="529"/>
      <c r="E49" s="531"/>
      <c r="F49" s="531"/>
      <c r="G49" s="531"/>
      <c r="H49" s="531"/>
      <c r="I49" s="531"/>
      <c r="J49" s="531"/>
      <c r="K49" s="531"/>
      <c r="L49" s="532"/>
      <c r="M49" s="10"/>
      <c r="O49" s="18"/>
    </row>
    <row r="50" spans="1:16" x14ac:dyDescent="0.25">
      <c r="B50" s="511"/>
      <c r="C50" s="512"/>
      <c r="D50" s="529"/>
      <c r="E50" s="531"/>
      <c r="F50" s="531"/>
      <c r="G50" s="531"/>
      <c r="H50" s="531"/>
      <c r="I50" s="531"/>
      <c r="J50" s="531"/>
      <c r="K50" s="531"/>
      <c r="L50" s="532"/>
      <c r="M50" s="10"/>
      <c r="O50" s="18"/>
    </row>
    <row r="51" spans="1:16" x14ac:dyDescent="0.25">
      <c r="B51" s="511"/>
      <c r="C51" s="512"/>
      <c r="D51" s="529"/>
      <c r="E51" s="531"/>
      <c r="F51" s="531"/>
      <c r="G51" s="531"/>
      <c r="H51" s="531"/>
      <c r="I51" s="531"/>
      <c r="J51" s="531"/>
      <c r="K51" s="531"/>
      <c r="L51" s="532"/>
      <c r="M51" s="10"/>
      <c r="O51" s="18"/>
    </row>
    <row r="52" spans="1:16" x14ac:dyDescent="0.25">
      <c r="B52" s="511"/>
      <c r="C52" s="512"/>
      <c r="D52" s="529"/>
      <c r="E52" s="531"/>
      <c r="F52" s="531"/>
      <c r="G52" s="531"/>
      <c r="H52" s="531"/>
      <c r="I52" s="531"/>
      <c r="J52" s="531"/>
      <c r="K52" s="531"/>
      <c r="L52" s="532"/>
      <c r="M52" s="10"/>
      <c r="O52" s="18"/>
    </row>
    <row r="53" spans="1:16" x14ac:dyDescent="0.25">
      <c r="B53" s="511" t="str">
        <f>IF(Intro!$G$22="English",O53,P53)</f>
        <v>Comment 5</v>
      </c>
      <c r="C53" s="512"/>
      <c r="D53" s="529"/>
      <c r="E53" s="531"/>
      <c r="F53" s="531"/>
      <c r="G53" s="531"/>
      <c r="H53" s="531"/>
      <c r="I53" s="531"/>
      <c r="J53" s="531"/>
      <c r="K53" s="531"/>
      <c r="L53" s="532"/>
      <c r="M53" s="10"/>
      <c r="O53" s="18" t="s">
        <v>137</v>
      </c>
      <c r="P53" s="10" t="s">
        <v>138</v>
      </c>
    </row>
    <row r="54" spans="1:16" x14ac:dyDescent="0.25">
      <c r="B54" s="511"/>
      <c r="C54" s="512"/>
      <c r="D54" s="529"/>
      <c r="E54" s="531"/>
      <c r="F54" s="531"/>
      <c r="G54" s="531"/>
      <c r="H54" s="531"/>
      <c r="I54" s="531"/>
      <c r="J54" s="531"/>
      <c r="K54" s="531"/>
      <c r="L54" s="532"/>
      <c r="M54" s="10"/>
      <c r="O54" s="18"/>
    </row>
    <row r="55" spans="1:16" x14ac:dyDescent="0.25">
      <c r="B55" s="511"/>
      <c r="C55" s="512"/>
      <c r="D55" s="529"/>
      <c r="E55" s="531"/>
      <c r="F55" s="531"/>
      <c r="G55" s="531"/>
      <c r="H55" s="531"/>
      <c r="I55" s="531"/>
      <c r="J55" s="531"/>
      <c r="K55" s="531"/>
      <c r="L55" s="532"/>
      <c r="M55" s="10"/>
      <c r="O55" s="18"/>
    </row>
    <row r="56" spans="1:16" x14ac:dyDescent="0.25">
      <c r="B56" s="511"/>
      <c r="C56" s="512"/>
      <c r="D56" s="529"/>
      <c r="E56" s="531"/>
      <c r="F56" s="531"/>
      <c r="G56" s="531"/>
      <c r="H56" s="531"/>
      <c r="I56" s="531"/>
      <c r="J56" s="531"/>
      <c r="K56" s="531"/>
      <c r="L56" s="532"/>
      <c r="M56" s="10"/>
      <c r="O56" s="18"/>
    </row>
    <row r="57" spans="1:16" x14ac:dyDescent="0.25">
      <c r="B57" s="511"/>
      <c r="C57" s="512"/>
      <c r="D57" s="529"/>
      <c r="E57" s="531"/>
      <c r="F57" s="531"/>
      <c r="G57" s="531"/>
      <c r="H57" s="531"/>
      <c r="I57" s="531"/>
      <c r="J57" s="531"/>
      <c r="K57" s="531"/>
      <c r="L57" s="532"/>
      <c r="M57" s="10"/>
      <c r="O57" s="18"/>
    </row>
    <row r="58" spans="1:16" x14ac:dyDescent="0.25">
      <c r="B58" s="511"/>
      <c r="C58" s="512"/>
      <c r="D58" s="529"/>
      <c r="E58" s="531"/>
      <c r="F58" s="531"/>
      <c r="G58" s="531"/>
      <c r="H58" s="531"/>
      <c r="I58" s="531"/>
      <c r="J58" s="531"/>
      <c r="K58" s="531"/>
      <c r="L58" s="532"/>
      <c r="M58" s="10"/>
      <c r="O58" s="18"/>
    </row>
    <row r="59" spans="1:16" x14ac:dyDescent="0.25">
      <c r="B59" s="511"/>
      <c r="C59" s="512"/>
      <c r="D59" s="529"/>
      <c r="E59" s="531"/>
      <c r="F59" s="531"/>
      <c r="G59" s="531"/>
      <c r="H59" s="531"/>
      <c r="I59" s="531"/>
      <c r="J59" s="531"/>
      <c r="K59" s="531"/>
      <c r="L59" s="532"/>
      <c r="M59" s="10"/>
      <c r="O59" s="18"/>
    </row>
    <row r="60" spans="1:16" x14ac:dyDescent="0.25">
      <c r="B60" s="511"/>
      <c r="C60" s="512"/>
      <c r="D60" s="529"/>
      <c r="E60" s="531"/>
      <c r="F60" s="531"/>
      <c r="G60" s="531"/>
      <c r="H60" s="531"/>
      <c r="I60" s="531"/>
      <c r="J60" s="531"/>
      <c r="K60" s="531"/>
      <c r="L60" s="532"/>
      <c r="M60" s="10"/>
      <c r="O60" s="18"/>
    </row>
    <row r="61" spans="1:16" x14ac:dyDescent="0.25">
      <c r="B61" s="511"/>
      <c r="C61" s="512"/>
      <c r="D61" s="529"/>
      <c r="E61" s="531"/>
      <c r="F61" s="531"/>
      <c r="G61" s="531"/>
      <c r="H61" s="531"/>
      <c r="I61" s="531"/>
      <c r="J61" s="531"/>
      <c r="K61" s="531"/>
      <c r="L61" s="532"/>
      <c r="M61" s="10"/>
      <c r="O61" s="18"/>
    </row>
    <row r="62" spans="1:16" x14ac:dyDescent="0.25">
      <c r="B62" s="527"/>
      <c r="C62" s="528"/>
      <c r="D62" s="530"/>
      <c r="E62" s="533"/>
      <c r="F62" s="533"/>
      <c r="G62" s="533"/>
      <c r="H62" s="533"/>
      <c r="I62" s="533"/>
      <c r="J62" s="533"/>
      <c r="K62" s="533"/>
      <c r="L62" s="534"/>
      <c r="M62" s="10"/>
      <c r="O62" s="18"/>
    </row>
    <row r="63" spans="1:16" s="45" customFormat="1" x14ac:dyDescent="0.25">
      <c r="A63" s="77"/>
      <c r="B63" s="4"/>
      <c r="C63" s="78"/>
      <c r="D63" s="78"/>
      <c r="E63" s="78"/>
      <c r="F63" s="78"/>
      <c r="G63" s="78"/>
      <c r="H63" s="78"/>
      <c r="I63" s="78"/>
      <c r="J63" s="78"/>
      <c r="K63" s="78"/>
      <c r="L63" s="78"/>
      <c r="N63" s="79"/>
    </row>
  </sheetData>
  <sheetProtection algorithmName="SHA-512" hashValue="m/rV7QlhTrIELK5G8uvn6C+3NHG1SkSbCAlUEZprAAfl7qmJCJ6dV8XDo7htM+mS/FbZK1hvaAQPtXT4WlD47g==" saltValue="G6uhsFZRy8mDfmDCoWsOgw==" spinCount="100000" sheet="1" objects="1" scenarios="1" selectLockedCells="1"/>
  <mergeCells count="21">
    <mergeCell ref="E12:L12"/>
    <mergeCell ref="B13:C22"/>
    <mergeCell ref="D13:D22"/>
    <mergeCell ref="E13:L22"/>
    <mergeCell ref="B23:C32"/>
    <mergeCell ref="D23:D32"/>
    <mergeCell ref="B4:L4"/>
    <mergeCell ref="B5:L5"/>
    <mergeCell ref="B6:L6"/>
    <mergeCell ref="B10:L10"/>
    <mergeCell ref="B8:L8"/>
    <mergeCell ref="B53:C62"/>
    <mergeCell ref="D53:D62"/>
    <mergeCell ref="E53:L62"/>
    <mergeCell ref="E23:L32"/>
    <mergeCell ref="B33:C42"/>
    <mergeCell ref="D33:D42"/>
    <mergeCell ref="E33:L42"/>
    <mergeCell ref="B43:C52"/>
    <mergeCell ref="D43:D52"/>
    <mergeCell ref="E43:L5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B92FEF87-A425-4F02-8AC2-0EF59A6CC48F}">
      <formula1>1000</formula1>
    </dataValidation>
  </dataValidations>
  <printOptions horizontalCentered="1"/>
  <pageMargins left="0.25" right="0.25" top="0.75" bottom="0.75" header="0.3" footer="0.3"/>
  <pageSetup scale="63" firstPageNumber="37" fitToHeight="0" orientation="portrait" r:id="rId1"/>
  <headerFooter>
    <oddFooter>&amp;L&amp;A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105"/>
  <sheetViews>
    <sheetView showGridLines="0" topLeftCell="A11" zoomScaleNormal="100" workbookViewId="0">
      <selection activeCell="B19" sqref="B19:L26"/>
    </sheetView>
  </sheetViews>
  <sheetFormatPr defaultColWidth="9.28515625" defaultRowHeight="14.25" x14ac:dyDescent="0.25"/>
  <cols>
    <col min="1" max="1" width="1.7109375" style="8" customWidth="1"/>
    <col min="2" max="3" width="14.5703125" style="1" customWidth="1"/>
    <col min="4" max="4" width="16" style="1" customWidth="1"/>
    <col min="5"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1" t="s">
        <v>91</v>
      </c>
      <c r="P1" s="11" t="s">
        <v>107</v>
      </c>
    </row>
    <row r="2" spans="1:16" x14ac:dyDescent="0.25">
      <c r="B2" s="12" t="s">
        <v>65</v>
      </c>
      <c r="O2" s="2"/>
      <c r="P2" s="2"/>
    </row>
    <row r="3" spans="1:16" x14ac:dyDescent="0.25">
      <c r="B3" s="13"/>
      <c r="O3" s="2"/>
      <c r="P3" s="2"/>
    </row>
    <row r="4" spans="1:16" s="2" customFormat="1" x14ac:dyDescent="0.25">
      <c r="A4" s="4"/>
      <c r="B4" s="384" t="str">
        <f>Info!B4</f>
        <v>IMPORTERS' QUESTIONNAIRE</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ht="14.25" customHeight="1" x14ac:dyDescent="0.25">
      <c r="A6" s="4"/>
      <c r="B6" s="535" t="str">
        <f>Info!B6</f>
        <v>TRUCK BODIES</v>
      </c>
      <c r="C6" s="536"/>
      <c r="D6" s="536"/>
      <c r="E6" s="536"/>
      <c r="F6" s="536"/>
      <c r="G6" s="536"/>
      <c r="H6" s="536"/>
      <c r="I6" s="536"/>
      <c r="J6" s="536"/>
      <c r="K6" s="536"/>
      <c r="L6" s="537"/>
      <c r="M6" s="19"/>
      <c r="N6" s="19"/>
      <c r="O6" s="15"/>
      <c r="P6" s="15"/>
    </row>
    <row r="7" spans="1:16" s="6" customFormat="1" x14ac:dyDescent="0.25">
      <c r="A7" s="4"/>
      <c r="B7" s="14"/>
      <c r="C7" s="3"/>
      <c r="D7" s="3"/>
      <c r="E7" s="3"/>
      <c r="F7" s="3"/>
      <c r="G7" s="3"/>
      <c r="H7" s="3"/>
      <c r="I7" s="3"/>
      <c r="J7" s="3"/>
      <c r="K7" s="3"/>
      <c r="L7" s="3"/>
      <c r="O7" s="15"/>
      <c r="P7" s="15"/>
    </row>
    <row r="8" spans="1:16" x14ac:dyDescent="0.25">
      <c r="B8" s="381" t="str">
        <f>IF(Intro!$G$22="English",O8,P8)</f>
        <v>CONFIRMATION OF REPORTED DATA</v>
      </c>
      <c r="C8" s="382"/>
      <c r="D8" s="382"/>
      <c r="E8" s="382"/>
      <c r="F8" s="382"/>
      <c r="G8" s="382"/>
      <c r="H8" s="382"/>
      <c r="I8" s="382"/>
      <c r="J8" s="382"/>
      <c r="K8" s="382"/>
      <c r="L8" s="383"/>
      <c r="M8" s="10"/>
      <c r="O8" s="10" t="s">
        <v>60</v>
      </c>
      <c r="P8" s="10" t="s">
        <v>29</v>
      </c>
    </row>
    <row r="9" spans="1:16" x14ac:dyDescent="0.25">
      <c r="B9" s="381" t="str">
        <f>IF(Intro!$G$22="English",O9,P9)</f>
        <v>GENERAL</v>
      </c>
      <c r="C9" s="382"/>
      <c r="D9" s="382"/>
      <c r="E9" s="382"/>
      <c r="F9" s="382"/>
      <c r="G9" s="382"/>
      <c r="H9" s="382"/>
      <c r="I9" s="382"/>
      <c r="J9" s="382"/>
      <c r="K9" s="382"/>
      <c r="L9" s="383"/>
      <c r="M9" s="10"/>
      <c r="O9" s="106" t="s">
        <v>349</v>
      </c>
      <c r="P9" s="106" t="s">
        <v>350</v>
      </c>
    </row>
    <row r="10" spans="1:16" x14ac:dyDescent="0.25">
      <c r="B10" s="75"/>
      <c r="C10" s="76"/>
      <c r="D10" s="76"/>
      <c r="E10" s="76"/>
      <c r="F10" s="76"/>
      <c r="G10" s="76"/>
      <c r="H10" s="76"/>
      <c r="I10" s="76"/>
      <c r="J10" s="76"/>
      <c r="K10" s="76"/>
      <c r="L10" s="59"/>
      <c r="M10" s="10"/>
    </row>
    <row r="11" spans="1:16" s="39" customFormat="1" x14ac:dyDescent="0.25">
      <c r="A11" s="50"/>
      <c r="B11" s="373" t="str">
        <f>IF(Intro!$G$22="English",O11,P11)</f>
        <v>Confirm that all data reported in this questionnaire pertain to the goods as defined in the "Intro" tab.</v>
      </c>
      <c r="C11" s="374"/>
      <c r="D11" s="374"/>
      <c r="E11" s="374"/>
      <c r="F11" s="374"/>
      <c r="G11" s="374"/>
      <c r="H11" s="374"/>
      <c r="I11" s="374"/>
      <c r="J11" s="529"/>
      <c r="K11" s="1"/>
      <c r="L11" s="55"/>
      <c r="O11" s="39" t="s">
        <v>409</v>
      </c>
      <c r="P11" s="39" t="s">
        <v>410</v>
      </c>
    </row>
    <row r="12" spans="1:16" s="39" customFormat="1" x14ac:dyDescent="0.25">
      <c r="A12" s="50"/>
      <c r="B12" s="373"/>
      <c r="C12" s="374"/>
      <c r="D12" s="374"/>
      <c r="E12" s="374"/>
      <c r="F12" s="374"/>
      <c r="G12" s="374"/>
      <c r="H12" s="374"/>
      <c r="I12" s="374"/>
      <c r="J12" s="529"/>
      <c r="K12" s="1"/>
      <c r="L12" s="55"/>
    </row>
    <row r="13" spans="1:16" s="39" customFormat="1" x14ac:dyDescent="0.25">
      <c r="A13" s="50"/>
      <c r="B13" s="373" t="str">
        <f>IF(Intro!$G$22="English",O13,P13)</f>
        <v>Confirm that all volumes reported in this questionnaire are in units.</v>
      </c>
      <c r="C13" s="374"/>
      <c r="D13" s="374"/>
      <c r="E13" s="374"/>
      <c r="F13" s="374"/>
      <c r="G13" s="374"/>
      <c r="H13" s="374"/>
      <c r="I13" s="374"/>
      <c r="J13" s="150"/>
      <c r="K13" s="1"/>
      <c r="L13" s="72"/>
      <c r="O13" s="39" t="str">
        <f>"Confirm that all volumes reported in this questionnaire are in "&amp;(Variables!B23)&amp;"."</f>
        <v>Confirm that all volumes reported in this questionnaire are in units.</v>
      </c>
      <c r="P13" s="39" t="str">
        <f>"Confirmez que tous les volumes déclarés dans ce questionnaire sont en "&amp;(Variables!C23)&amp;"."</f>
        <v>Confirmez que tous les volumes déclarés dans ce questionnaire sont en unités.</v>
      </c>
    </row>
    <row r="14" spans="1:16" s="39" customFormat="1" x14ac:dyDescent="0.25">
      <c r="A14" s="50"/>
      <c r="B14" s="373" t="str">
        <f>IF(Intro!$G$22="English",O14,P14)</f>
        <v>Confirm that all values reported in this questionnaire are in Canadian dollars.</v>
      </c>
      <c r="C14" s="374" t="str">
        <f>IF(SUM(Pro!E19:E19)&lt;&gt;0,"X","-")</f>
        <v>-</v>
      </c>
      <c r="D14" s="374" t="str">
        <f>IF(SUM(Pro!F19:F19)&lt;&gt;0,"X","-")</f>
        <v>-</v>
      </c>
      <c r="E14" s="374" t="str">
        <f>IF(SUM(Pro!G19:G19)&lt;&gt;0,"X","-")</f>
        <v>-</v>
      </c>
      <c r="F14" s="374" t="str">
        <f>IF(SUM(Pro!H19:H19)&lt;&gt;0,"X","-")</f>
        <v>-</v>
      </c>
      <c r="G14" s="374" t="str">
        <f>IF(SUM(Pro!I19:I19)&lt;&gt;0,"X","-")</f>
        <v>-</v>
      </c>
      <c r="H14" s="374"/>
      <c r="I14" s="374"/>
      <c r="J14" s="150"/>
      <c r="K14" s="1"/>
      <c r="L14" s="72"/>
      <c r="O14" s="39" t="s">
        <v>218</v>
      </c>
      <c r="P14" s="39" t="s">
        <v>217</v>
      </c>
    </row>
    <row r="15" spans="1:16" s="39" customFormat="1" x14ac:dyDescent="0.25">
      <c r="A15" s="50"/>
      <c r="B15" s="373" t="str">
        <f>IF(Intro!$G$22="English",O15,P15)</f>
        <v>Confirm that all information is reported on a calendar-year basis.</v>
      </c>
      <c r="C15" s="374" t="e">
        <f>IF(SUM(Pro!#REF!)&lt;&gt;0,"X","-")</f>
        <v>#REF!</v>
      </c>
      <c r="D15" s="374" t="e">
        <f>IF(SUM(Pro!#REF!)&lt;&gt;0,"X","-")</f>
        <v>#REF!</v>
      </c>
      <c r="E15" s="374" t="e">
        <f>IF(SUM(Pro!#REF!)&lt;&gt;0,"X","-")</f>
        <v>#REF!</v>
      </c>
      <c r="F15" s="374" t="e">
        <f>IF(SUM(Pro!#REF!)&lt;&gt;0,"X","-")</f>
        <v>#REF!</v>
      </c>
      <c r="G15" s="374" t="e">
        <f>IF(SUM(Pro!#REF!)&lt;&gt;0,"X","-")</f>
        <v>#REF!</v>
      </c>
      <c r="H15" s="374"/>
      <c r="I15" s="374"/>
      <c r="J15" s="150"/>
      <c r="K15" s="1"/>
      <c r="L15" s="55"/>
      <c r="O15" s="39" t="s">
        <v>87</v>
      </c>
      <c r="P15" s="39" t="s">
        <v>88</v>
      </c>
    </row>
    <row r="16" spans="1:16" x14ac:dyDescent="0.25">
      <c r="B16" s="75"/>
      <c r="C16" s="76"/>
      <c r="D16" s="76"/>
      <c r="E16" s="76"/>
      <c r="F16" s="76"/>
      <c r="G16" s="76"/>
      <c r="H16" s="76"/>
      <c r="I16" s="76"/>
      <c r="J16" s="76"/>
      <c r="K16" s="76"/>
      <c r="L16" s="59"/>
      <c r="M16" s="10"/>
    </row>
    <row r="17" spans="1:16" x14ac:dyDescent="0.25">
      <c r="B17" s="360" t="str">
        <f>IF(Intro!$G$22="English",O17,P17)</f>
        <v>If no, explain.</v>
      </c>
      <c r="C17" s="361"/>
      <c r="D17" s="361"/>
      <c r="E17" s="361"/>
      <c r="F17" s="361"/>
      <c r="G17" s="361"/>
      <c r="H17" s="361"/>
      <c r="I17" s="361"/>
      <c r="J17" s="361"/>
      <c r="K17" s="361"/>
      <c r="L17" s="362"/>
      <c r="M17" s="10"/>
      <c r="O17" s="56" t="s">
        <v>378</v>
      </c>
      <c r="P17" s="6" t="s">
        <v>379</v>
      </c>
    </row>
    <row r="18" spans="1:16" s="39" customFormat="1" x14ac:dyDescent="0.25">
      <c r="A18" s="50"/>
      <c r="B18" s="54"/>
      <c r="C18" s="152"/>
      <c r="D18" s="152"/>
      <c r="E18" s="152"/>
      <c r="F18" s="152"/>
      <c r="G18" s="152"/>
      <c r="H18" s="152"/>
      <c r="I18" s="152"/>
      <c r="J18" s="152"/>
      <c r="K18" s="152"/>
      <c r="L18" s="55"/>
      <c r="O18" s="6"/>
      <c r="P18" s="6"/>
    </row>
    <row r="19" spans="1:16" s="11" customFormat="1" x14ac:dyDescent="0.25">
      <c r="A19" s="8"/>
      <c r="B19" s="495"/>
      <c r="C19" s="650"/>
      <c r="D19" s="650"/>
      <c r="E19" s="650"/>
      <c r="F19" s="650"/>
      <c r="G19" s="650"/>
      <c r="H19" s="650"/>
      <c r="I19" s="650"/>
      <c r="J19" s="650"/>
      <c r="K19" s="650"/>
      <c r="L19" s="497"/>
      <c r="M19" s="39"/>
      <c r="O19" s="153"/>
      <c r="P19" s="153"/>
    </row>
    <row r="20" spans="1:16" s="11" customFormat="1" x14ac:dyDescent="0.25">
      <c r="A20" s="8"/>
      <c r="B20" s="495"/>
      <c r="C20" s="650"/>
      <c r="D20" s="650"/>
      <c r="E20" s="650"/>
      <c r="F20" s="650"/>
      <c r="G20" s="650"/>
      <c r="H20" s="650"/>
      <c r="I20" s="650"/>
      <c r="J20" s="650"/>
      <c r="K20" s="650"/>
      <c r="L20" s="497"/>
      <c r="M20" s="39"/>
      <c r="O20" s="153"/>
      <c r="P20" s="153"/>
    </row>
    <row r="21" spans="1:16" s="11" customFormat="1" x14ac:dyDescent="0.25">
      <c r="A21" s="8"/>
      <c r="B21" s="495"/>
      <c r="C21" s="650"/>
      <c r="D21" s="650"/>
      <c r="E21" s="650"/>
      <c r="F21" s="650"/>
      <c r="G21" s="650"/>
      <c r="H21" s="650"/>
      <c r="I21" s="650"/>
      <c r="J21" s="650"/>
      <c r="K21" s="650"/>
      <c r="L21" s="497"/>
      <c r="M21" s="39"/>
      <c r="O21" s="153"/>
      <c r="P21" s="153"/>
    </row>
    <row r="22" spans="1:16" s="11" customFormat="1" x14ac:dyDescent="0.25">
      <c r="A22" s="8"/>
      <c r="B22" s="495"/>
      <c r="C22" s="650"/>
      <c r="D22" s="650"/>
      <c r="E22" s="650"/>
      <c r="F22" s="650"/>
      <c r="G22" s="650"/>
      <c r="H22" s="650"/>
      <c r="I22" s="650"/>
      <c r="J22" s="650"/>
      <c r="K22" s="650"/>
      <c r="L22" s="497"/>
      <c r="M22" s="39"/>
      <c r="O22" s="153"/>
      <c r="P22" s="153"/>
    </row>
    <row r="23" spans="1:16" s="11" customFormat="1" x14ac:dyDescent="0.25">
      <c r="A23" s="8"/>
      <c r="B23" s="495"/>
      <c r="C23" s="650"/>
      <c r="D23" s="650"/>
      <c r="E23" s="650"/>
      <c r="F23" s="650"/>
      <c r="G23" s="650"/>
      <c r="H23" s="650"/>
      <c r="I23" s="650"/>
      <c r="J23" s="650"/>
      <c r="K23" s="650"/>
      <c r="L23" s="497"/>
      <c r="M23" s="39"/>
      <c r="O23" s="153"/>
      <c r="P23" s="153"/>
    </row>
    <row r="24" spans="1:16" s="11" customFormat="1" x14ac:dyDescent="0.25">
      <c r="A24" s="8"/>
      <c r="B24" s="495"/>
      <c r="C24" s="650"/>
      <c r="D24" s="650"/>
      <c r="E24" s="650"/>
      <c r="F24" s="650"/>
      <c r="G24" s="650"/>
      <c r="H24" s="650"/>
      <c r="I24" s="650"/>
      <c r="J24" s="650"/>
      <c r="K24" s="650"/>
      <c r="L24" s="497"/>
      <c r="M24" s="39"/>
      <c r="O24" s="153"/>
      <c r="P24" s="153"/>
    </row>
    <row r="25" spans="1:16" s="11" customFormat="1" x14ac:dyDescent="0.25">
      <c r="A25" s="8"/>
      <c r="B25" s="495"/>
      <c r="C25" s="650"/>
      <c r="D25" s="650"/>
      <c r="E25" s="650"/>
      <c r="F25" s="650"/>
      <c r="G25" s="650"/>
      <c r="H25" s="650"/>
      <c r="I25" s="650"/>
      <c r="J25" s="650"/>
      <c r="K25" s="650"/>
      <c r="L25" s="497"/>
      <c r="M25" s="39"/>
      <c r="O25" s="153"/>
      <c r="P25" s="153"/>
    </row>
    <row r="26" spans="1:16" s="11" customFormat="1" x14ac:dyDescent="0.25">
      <c r="A26" s="8"/>
      <c r="B26" s="495"/>
      <c r="C26" s="650"/>
      <c r="D26" s="650"/>
      <c r="E26" s="650"/>
      <c r="F26" s="650"/>
      <c r="G26" s="650"/>
      <c r="H26" s="650"/>
      <c r="I26" s="650"/>
      <c r="J26" s="650"/>
      <c r="K26" s="650"/>
      <c r="L26" s="497"/>
      <c r="M26" s="39"/>
      <c r="O26" s="153"/>
      <c r="P26" s="153"/>
    </row>
    <row r="27" spans="1:16" x14ac:dyDescent="0.25">
      <c r="B27" s="75"/>
      <c r="C27" s="41"/>
      <c r="D27" s="41"/>
      <c r="E27" s="41"/>
      <c r="F27" s="41"/>
      <c r="G27" s="41"/>
      <c r="H27" s="41"/>
      <c r="I27" s="41"/>
      <c r="J27" s="41"/>
      <c r="K27" s="41"/>
      <c r="L27" s="59"/>
      <c r="M27" s="10"/>
    </row>
    <row r="28" spans="1:16" x14ac:dyDescent="0.25">
      <c r="B28" s="381" t="str">
        <f>IF(Intro!$G$22="English",O28,P28)</f>
        <v>IMPORTS AND SALES</v>
      </c>
      <c r="C28" s="382"/>
      <c r="D28" s="382"/>
      <c r="E28" s="382"/>
      <c r="F28" s="382"/>
      <c r="G28" s="382"/>
      <c r="H28" s="382"/>
      <c r="I28" s="382"/>
      <c r="J28" s="382"/>
      <c r="K28" s="382"/>
      <c r="L28" s="383"/>
      <c r="M28" s="10"/>
      <c r="O28" s="106" t="s">
        <v>334</v>
      </c>
      <c r="P28" s="106" t="s">
        <v>335</v>
      </c>
    </row>
    <row r="29" spans="1:16" x14ac:dyDescent="0.25">
      <c r="B29" s="75"/>
      <c r="C29" s="76"/>
      <c r="D29" s="76"/>
      <c r="E29" s="76"/>
      <c r="F29" s="76"/>
      <c r="G29" s="76"/>
      <c r="H29" s="76"/>
      <c r="I29" s="76"/>
      <c r="J29" s="76"/>
      <c r="K29" s="76"/>
      <c r="L29" s="59"/>
      <c r="M29" s="10"/>
    </row>
    <row r="30" spans="1:16" x14ac:dyDescent="0.25">
      <c r="B30" s="378" t="str">
        <f>IF(Intro!$G$22="English",O30,P30)</f>
        <v>Note: Public/non-confidential information in this table is automatically generated from the information provided in the "Imp" tabs and "Invent-Stock" tab. Any changes to this public summary must therefore be made in those tabs.</v>
      </c>
      <c r="C30" s="379"/>
      <c r="D30" s="379"/>
      <c r="E30" s="379"/>
      <c r="F30" s="379"/>
      <c r="G30" s="379"/>
      <c r="H30" s="379"/>
      <c r="I30" s="379"/>
      <c r="J30" s="379"/>
      <c r="K30" s="379"/>
      <c r="L30" s="380"/>
      <c r="M30" s="10"/>
      <c r="O30" s="10" t="s">
        <v>362</v>
      </c>
      <c r="P30" s="10" t="s">
        <v>175</v>
      </c>
    </row>
    <row r="31" spans="1:16" x14ac:dyDescent="0.25">
      <c r="B31" s="378"/>
      <c r="C31" s="379"/>
      <c r="D31" s="379"/>
      <c r="E31" s="379"/>
      <c r="F31" s="379"/>
      <c r="G31" s="379"/>
      <c r="H31" s="379"/>
      <c r="I31" s="379"/>
      <c r="J31" s="379"/>
      <c r="K31" s="379"/>
      <c r="L31" s="380"/>
      <c r="M31" s="10"/>
    </row>
    <row r="32" spans="1:16" x14ac:dyDescent="0.25">
      <c r="B32" s="75"/>
      <c r="C32" s="76"/>
      <c r="D32" s="76"/>
      <c r="E32" s="76"/>
      <c r="F32" s="76"/>
      <c r="G32" s="76"/>
      <c r="H32" s="76"/>
      <c r="I32" s="76"/>
      <c r="J32" s="76"/>
      <c r="K32" s="76"/>
      <c r="L32" s="59"/>
      <c r="M32" s="10"/>
    </row>
    <row r="33" spans="1:16" x14ac:dyDescent="0.25">
      <c r="B33" s="62"/>
      <c r="D33" s="112"/>
      <c r="E33" s="561">
        <f>Variables!B6</f>
        <v>2023</v>
      </c>
      <c r="F33" s="561">
        <f>E33+1</f>
        <v>2024</v>
      </c>
      <c r="G33" s="561">
        <f>F33+1</f>
        <v>2025</v>
      </c>
      <c r="H33" s="76"/>
      <c r="I33" s="76"/>
      <c r="J33" s="91"/>
      <c r="K33" s="91"/>
      <c r="L33" s="72"/>
      <c r="M33" s="10"/>
      <c r="O33" s="18"/>
    </row>
    <row r="34" spans="1:16" x14ac:dyDescent="0.25">
      <c r="B34" s="113"/>
      <c r="D34" s="112"/>
      <c r="E34" s="561"/>
      <c r="F34" s="561"/>
      <c r="G34" s="561"/>
      <c r="H34" s="76"/>
      <c r="I34" s="76"/>
      <c r="J34" s="91"/>
      <c r="K34" s="91"/>
      <c r="L34" s="72"/>
      <c r="M34" s="10"/>
      <c r="O34" s="18"/>
    </row>
    <row r="35" spans="1:16" s="39" customFormat="1" x14ac:dyDescent="0.25">
      <c r="A35" s="50"/>
      <c r="B35" s="87"/>
      <c r="C35" s="88"/>
      <c r="E35" s="644" t="str">
        <f>IF(Intro!$G$22="English","Imports from "&amp;Variables!B43,"Importations de "&amp;Variables!C43)</f>
        <v>Imports from China</v>
      </c>
      <c r="F35" s="645"/>
      <c r="G35" s="646"/>
      <c r="H35" s="76"/>
      <c r="I35" s="76"/>
      <c r="J35" s="91"/>
      <c r="K35" s="91"/>
      <c r="L35" s="72"/>
    </row>
    <row r="36" spans="1:16" s="39" customFormat="1" x14ac:dyDescent="0.25">
      <c r="A36" s="50"/>
      <c r="B36" s="184"/>
      <c r="C36" s="185"/>
      <c r="E36" s="647" t="str">
        <f>IF(Intro!$G$22="English",O36,P36)</f>
        <v>Refrigerated units</v>
      </c>
      <c r="F36" s="648"/>
      <c r="G36" s="649"/>
      <c r="H36" s="76"/>
      <c r="I36" s="76"/>
      <c r="J36" s="91"/>
      <c r="K36" s="91"/>
      <c r="L36" s="72"/>
      <c r="O36" s="26" t="s">
        <v>468</v>
      </c>
      <c r="P36" s="171" t="s">
        <v>469</v>
      </c>
    </row>
    <row r="37" spans="1:16" s="39" customFormat="1" x14ac:dyDescent="0.25">
      <c r="A37" s="50"/>
      <c r="B37" s="184"/>
      <c r="C37" s="185"/>
      <c r="D37" s="147" t="str">
        <f>IF(Intro!$G$22="English",O37,P37)</f>
        <v>Kits</v>
      </c>
      <c r="E37" s="149" t="str">
        <f>IF(SUM(Begin:End!G$30)&lt;&gt;0,"X","-")</f>
        <v>-</v>
      </c>
      <c r="F37" s="149" t="str">
        <f>IF(SUM(Begin:End!H$30)&lt;&gt;0,"X","-")</f>
        <v>-</v>
      </c>
      <c r="G37" s="149" t="str">
        <f>IF(SUM(Begin:End!I$30)&lt;&gt;0,"X","-")</f>
        <v>-</v>
      </c>
      <c r="H37" s="76"/>
      <c r="I37" s="76"/>
      <c r="J37" s="91"/>
      <c r="K37" s="91"/>
      <c r="L37" s="72"/>
      <c r="O37" s="26" t="s">
        <v>489</v>
      </c>
      <c r="P37" s="171" t="s">
        <v>489</v>
      </c>
    </row>
    <row r="38" spans="1:16" s="39" customFormat="1" x14ac:dyDescent="0.25">
      <c r="A38" s="50"/>
      <c r="B38" s="184"/>
      <c r="C38" s="185"/>
      <c r="D38" s="147" t="str">
        <f>IF(Intro!$G$22="English",O38,P38)</f>
        <v>Fully assembled truck bodies</v>
      </c>
      <c r="E38" s="149" t="str">
        <f>IF(SUM(Begin:End!G$34)&lt;&gt;0,"X","-")</f>
        <v>-</v>
      </c>
      <c r="F38" s="149" t="str">
        <f>IF(SUM(Begin:End!H$34)&lt;&gt;0,"X","-")</f>
        <v>-</v>
      </c>
      <c r="G38" s="149" t="str">
        <f>IF(SUM(Begin:End!I$34)&lt;&gt;0,"X","-")</f>
        <v>-</v>
      </c>
      <c r="H38" s="76"/>
      <c r="I38" s="76"/>
      <c r="J38" s="91"/>
      <c r="K38" s="91"/>
      <c r="L38" s="72"/>
      <c r="O38" s="10" t="s">
        <v>490</v>
      </c>
      <c r="P38" s="10" t="s">
        <v>493</v>
      </c>
    </row>
    <row r="39" spans="1:16" s="39" customFormat="1" ht="15.75" customHeight="1" x14ac:dyDescent="0.25">
      <c r="A39" s="50"/>
      <c r="B39" s="184"/>
      <c r="C39" s="185"/>
      <c r="E39" s="647" t="str">
        <f>IF(Intro!$G$22="English",O39,P39)</f>
        <v>Dry freight units</v>
      </c>
      <c r="F39" s="648"/>
      <c r="G39" s="649"/>
      <c r="H39" s="76"/>
      <c r="I39" s="76"/>
      <c r="J39" s="91"/>
      <c r="K39" s="91"/>
      <c r="L39" s="72"/>
      <c r="O39" s="26" t="s">
        <v>470</v>
      </c>
      <c r="P39" s="171" t="s">
        <v>522</v>
      </c>
    </row>
    <row r="40" spans="1:16" s="39" customFormat="1" x14ac:dyDescent="0.25">
      <c r="A40" s="50"/>
      <c r="B40" s="184"/>
      <c r="C40" s="185"/>
      <c r="D40" s="147" t="str">
        <f>IF(Intro!$G$22="English",O40,P40)</f>
        <v>Kits</v>
      </c>
      <c r="E40" s="149" t="str">
        <f>IF(SUM(Begin:End!G$39)&lt;&gt;0,"X","-")</f>
        <v>-</v>
      </c>
      <c r="F40" s="149" t="str">
        <f>IF(SUM(Begin:End!H$39)&lt;&gt;0,"X","-")</f>
        <v>-</v>
      </c>
      <c r="G40" s="149" t="str">
        <f>IF(SUM(Begin:End!I$39)&lt;&gt;0,"X","-")</f>
        <v>-</v>
      </c>
      <c r="H40" s="76"/>
      <c r="I40" s="76"/>
      <c r="J40" s="91"/>
      <c r="K40" s="91"/>
      <c r="L40" s="72"/>
      <c r="O40" s="26" t="s">
        <v>489</v>
      </c>
      <c r="P40" s="171" t="s">
        <v>489</v>
      </c>
    </row>
    <row r="41" spans="1:16" s="39" customFormat="1" x14ac:dyDescent="0.25">
      <c r="A41" s="50"/>
      <c r="B41" s="184"/>
      <c r="C41" s="185"/>
      <c r="D41" s="147" t="str">
        <f>IF(Intro!$G$22="English",O41,P41)</f>
        <v>Fully assembled truck bodies</v>
      </c>
      <c r="E41" s="149" t="str">
        <f>IF(SUM(Begin:End!G$43)&lt;&gt;0,"X","-")</f>
        <v>-</v>
      </c>
      <c r="F41" s="149" t="str">
        <f>IF(SUM(Begin:End!H$43)&lt;&gt;0,"X","-")</f>
        <v>-</v>
      </c>
      <c r="G41" s="149" t="str">
        <f>IF(SUM(Begin:End!I$43)&lt;&gt;0,"X","-")</f>
        <v>-</v>
      </c>
      <c r="H41" s="76"/>
      <c r="I41" s="76"/>
      <c r="J41" s="91"/>
      <c r="K41" s="91"/>
      <c r="L41" s="72"/>
      <c r="O41" s="10" t="s">
        <v>490</v>
      </c>
      <c r="P41" s="10" t="s">
        <v>493</v>
      </c>
    </row>
    <row r="42" spans="1:16" s="39" customFormat="1" x14ac:dyDescent="0.25">
      <c r="A42" s="50"/>
      <c r="B42" s="184"/>
      <c r="C42" s="185"/>
      <c r="E42" s="647" t="str">
        <f>IF(Intro!$G$22="English",O42,P42)</f>
        <v>All other</v>
      </c>
      <c r="F42" s="648"/>
      <c r="G42" s="649"/>
      <c r="H42" s="76"/>
      <c r="I42" s="76"/>
      <c r="J42" s="91"/>
      <c r="K42" s="91"/>
      <c r="L42" s="72"/>
      <c r="O42" s="26" t="s">
        <v>471</v>
      </c>
      <c r="P42" s="171" t="s">
        <v>472</v>
      </c>
    </row>
    <row r="43" spans="1:16" s="39" customFormat="1" x14ac:dyDescent="0.25">
      <c r="A43" s="50"/>
      <c r="B43" s="184"/>
      <c r="C43" s="185"/>
      <c r="D43" s="147" t="str">
        <f>IF(Intro!$G$22="English",O43,P43)</f>
        <v>Kits</v>
      </c>
      <c r="E43" s="149" t="str">
        <f>IF(SUM(Begin:End!G$48)&lt;&gt;0,"X","-")</f>
        <v>-</v>
      </c>
      <c r="F43" s="149" t="str">
        <f>IF(SUM(Begin:End!H$48)&lt;&gt;0,"X","-")</f>
        <v>-</v>
      </c>
      <c r="G43" s="149" t="str">
        <f>IF(SUM(Begin:End!I$48)&lt;&gt;0,"X","-")</f>
        <v>-</v>
      </c>
      <c r="H43" s="76"/>
      <c r="I43" s="76"/>
      <c r="J43" s="91"/>
      <c r="K43" s="91"/>
      <c r="L43" s="72"/>
      <c r="O43" s="26" t="s">
        <v>489</v>
      </c>
      <c r="P43" s="171" t="s">
        <v>489</v>
      </c>
    </row>
    <row r="44" spans="1:16" s="39" customFormat="1" x14ac:dyDescent="0.25">
      <c r="A44" s="50"/>
      <c r="B44" s="184"/>
      <c r="C44" s="185"/>
      <c r="D44" s="147" t="str">
        <f>IF(Intro!$G$22="English",O44,P44)</f>
        <v>Fully assembled truck bodies</v>
      </c>
      <c r="E44" s="149" t="str">
        <f>IF(SUM(Begin:End!G$52)&lt;&gt;0,"X","-")</f>
        <v>-</v>
      </c>
      <c r="F44" s="149" t="str">
        <f>IF(SUM(Begin:End!H$52)&lt;&gt;0,"X","-")</f>
        <v>-</v>
      </c>
      <c r="G44" s="149" t="str">
        <f>IF(SUM(Begin:End!I$52)&lt;&gt;0,"X","-")</f>
        <v>-</v>
      </c>
      <c r="H44" s="76"/>
      <c r="I44" s="76"/>
      <c r="J44" s="91"/>
      <c r="K44" s="91"/>
      <c r="L44" s="72"/>
      <c r="O44" s="10" t="s">
        <v>490</v>
      </c>
      <c r="P44" s="10" t="s">
        <v>493</v>
      </c>
    </row>
    <row r="45" spans="1:16" s="39" customFormat="1" x14ac:dyDescent="0.25">
      <c r="A45" s="50"/>
      <c r="B45" s="184"/>
      <c r="C45" s="185"/>
      <c r="D45" s="147"/>
      <c r="E45" s="1"/>
      <c r="F45" s="1"/>
      <c r="G45" s="1"/>
      <c r="H45" s="76"/>
      <c r="I45" s="76"/>
      <c r="J45" s="91"/>
      <c r="K45" s="91"/>
      <c r="L45" s="72"/>
    </row>
    <row r="46" spans="1:16" s="39" customFormat="1" x14ac:dyDescent="0.25">
      <c r="A46" s="50"/>
      <c r="B46" s="87"/>
      <c r="C46" s="88"/>
      <c r="E46" s="644" t="str">
        <f>IF(Intro!$G$22="English","Imports from "&amp;Variables!B44,"Importations de "&amp;Variables!C44)</f>
        <v>Imports from United States of America</v>
      </c>
      <c r="F46" s="645"/>
      <c r="G46" s="646"/>
      <c r="H46" s="76"/>
      <c r="I46" s="76"/>
      <c r="J46" s="91"/>
      <c r="K46" s="91"/>
      <c r="L46" s="72"/>
    </row>
    <row r="47" spans="1:16" s="39" customFormat="1" x14ac:dyDescent="0.25">
      <c r="A47" s="50"/>
      <c r="B47" s="184"/>
      <c r="C47" s="185"/>
      <c r="E47" s="647" t="str">
        <f>IF(Intro!$G$22="English",O47,P47)</f>
        <v>Refrigerated units</v>
      </c>
      <c r="F47" s="648"/>
      <c r="G47" s="649"/>
      <c r="H47" s="76"/>
      <c r="I47" s="76"/>
      <c r="J47" s="91"/>
      <c r="K47" s="91"/>
      <c r="L47" s="72"/>
      <c r="O47" s="26" t="s">
        <v>468</v>
      </c>
      <c r="P47" s="171" t="s">
        <v>469</v>
      </c>
    </row>
    <row r="48" spans="1:16" s="39" customFormat="1" x14ac:dyDescent="0.25">
      <c r="A48" s="50"/>
      <c r="B48" s="184"/>
      <c r="C48" s="185"/>
      <c r="D48" s="147" t="str">
        <f>IF(Intro!$G$22="English",O48,P48)</f>
        <v>Kits</v>
      </c>
      <c r="E48" s="149" t="str">
        <f>IF('Imp-US|É-U'!G$30&lt;&gt;0,"X","-")</f>
        <v>-</v>
      </c>
      <c r="F48" s="149" t="str">
        <f>IF('Imp-US|É-U'!H$30&lt;&gt;0,"X","-")</f>
        <v>-</v>
      </c>
      <c r="G48" s="149" t="str">
        <f>IF('Imp-US|É-U'!I$30&lt;&gt;0,"X","-")</f>
        <v>-</v>
      </c>
      <c r="H48" s="76"/>
      <c r="I48" s="76"/>
      <c r="J48" s="91"/>
      <c r="K48" s="91"/>
      <c r="L48" s="72"/>
      <c r="O48" s="26" t="s">
        <v>489</v>
      </c>
      <c r="P48" s="171" t="s">
        <v>489</v>
      </c>
    </row>
    <row r="49" spans="1:16" s="39" customFormat="1" x14ac:dyDescent="0.25">
      <c r="A49" s="50"/>
      <c r="B49" s="184"/>
      <c r="C49" s="185"/>
      <c r="D49" s="147" t="str">
        <f>IF(Intro!$G$22="English",O49,P49)</f>
        <v>Fully assembled truck bodies</v>
      </c>
      <c r="E49" s="149" t="str">
        <f>IF('Imp-US|É-U'!G$34&lt;&gt;0,"X","-")</f>
        <v>-</v>
      </c>
      <c r="F49" s="149" t="str">
        <f>IF('Imp-US|É-U'!H$34&lt;&gt;0,"X","-")</f>
        <v>-</v>
      </c>
      <c r="G49" s="149" t="str">
        <f>IF('Imp-US|É-U'!I$34&lt;&gt;0,"X","-")</f>
        <v>-</v>
      </c>
      <c r="H49" s="76"/>
      <c r="I49" s="76"/>
      <c r="J49" s="91"/>
      <c r="K49" s="91"/>
      <c r="L49" s="72"/>
      <c r="O49" s="10" t="s">
        <v>490</v>
      </c>
      <c r="P49" s="10" t="s">
        <v>493</v>
      </c>
    </row>
    <row r="50" spans="1:16" s="39" customFormat="1" x14ac:dyDescent="0.25">
      <c r="A50" s="50"/>
      <c r="B50" s="184"/>
      <c r="C50" s="185"/>
      <c r="E50" s="647" t="str">
        <f>IF(Intro!$G$22="English",O50,P50)</f>
        <v>Dry freight units</v>
      </c>
      <c r="F50" s="648"/>
      <c r="G50" s="649"/>
      <c r="H50" s="76"/>
      <c r="I50" s="76"/>
      <c r="J50" s="91"/>
      <c r="K50" s="91"/>
      <c r="L50" s="72"/>
      <c r="O50" s="26" t="s">
        <v>470</v>
      </c>
      <c r="P50" s="171" t="s">
        <v>522</v>
      </c>
    </row>
    <row r="51" spans="1:16" s="39" customFormat="1" x14ac:dyDescent="0.25">
      <c r="A51" s="50"/>
      <c r="B51" s="184"/>
      <c r="C51" s="185"/>
      <c r="D51" s="147" t="str">
        <f>IF(Intro!$G$22="English",O51,P51)</f>
        <v>Kits</v>
      </c>
      <c r="E51" s="149" t="str">
        <f>IF('Imp-US|É-U'!G$39&lt;&gt;0,"X","-")</f>
        <v>-</v>
      </c>
      <c r="F51" s="149" t="str">
        <f>IF('Imp-US|É-U'!H$39&lt;&gt;0,"X","-")</f>
        <v>-</v>
      </c>
      <c r="G51" s="149" t="str">
        <f>IF('Imp-US|É-U'!I$39&lt;&gt;0,"X","-")</f>
        <v>-</v>
      </c>
      <c r="H51" s="76"/>
      <c r="I51" s="76"/>
      <c r="J51" s="91"/>
      <c r="K51" s="91"/>
      <c r="L51" s="72"/>
      <c r="O51" s="26" t="s">
        <v>489</v>
      </c>
      <c r="P51" s="171" t="s">
        <v>489</v>
      </c>
    </row>
    <row r="52" spans="1:16" s="39" customFormat="1" x14ac:dyDescent="0.25">
      <c r="A52" s="50"/>
      <c r="B52" s="184"/>
      <c r="C52" s="185"/>
      <c r="D52" s="147" t="str">
        <f>IF(Intro!$G$22="English",O52,P52)</f>
        <v>Fully assembled truck bodies</v>
      </c>
      <c r="E52" s="149" t="str">
        <f>IF('Imp-US|É-U'!G$43&lt;&gt;0,"X","-")</f>
        <v>-</v>
      </c>
      <c r="F52" s="149" t="str">
        <f>IF('Imp-US|É-U'!H$43&lt;&gt;0,"X","-")</f>
        <v>-</v>
      </c>
      <c r="G52" s="149" t="str">
        <f>IF('Imp-US|É-U'!I$43&lt;&gt;0,"X","-")</f>
        <v>-</v>
      </c>
      <c r="H52" s="76"/>
      <c r="I52" s="76"/>
      <c r="J52" s="91"/>
      <c r="K52" s="91"/>
      <c r="L52" s="72"/>
      <c r="O52" s="10" t="s">
        <v>490</v>
      </c>
      <c r="P52" s="10" t="s">
        <v>493</v>
      </c>
    </row>
    <row r="53" spans="1:16" s="39" customFormat="1" x14ac:dyDescent="0.25">
      <c r="A53" s="50"/>
      <c r="B53" s="184"/>
      <c r="C53" s="185"/>
      <c r="E53" s="647" t="str">
        <f>IF(Intro!$G$22="English",O53,P53)</f>
        <v>All other</v>
      </c>
      <c r="F53" s="648"/>
      <c r="G53" s="649"/>
      <c r="H53" s="76"/>
      <c r="I53" s="76"/>
      <c r="J53" s="91"/>
      <c r="K53" s="91"/>
      <c r="L53" s="72"/>
      <c r="O53" s="26" t="s">
        <v>471</v>
      </c>
      <c r="P53" s="171" t="s">
        <v>472</v>
      </c>
    </row>
    <row r="54" spans="1:16" s="39" customFormat="1" x14ac:dyDescent="0.25">
      <c r="A54" s="50"/>
      <c r="B54" s="184"/>
      <c r="C54" s="185"/>
      <c r="D54" s="147" t="str">
        <f>IF(Intro!$G$22="English",O54,P54)</f>
        <v>Kits</v>
      </c>
      <c r="E54" s="149" t="str">
        <f>IF('Imp-US|É-U'!G$48&lt;&gt;0,"X","-")</f>
        <v>-</v>
      </c>
      <c r="F54" s="149" t="str">
        <f>IF('Imp-US|É-U'!H$48&lt;&gt;0,"X","-")</f>
        <v>-</v>
      </c>
      <c r="G54" s="149" t="str">
        <f>IF('Imp-US|É-U'!I$48&lt;&gt;0,"X","-")</f>
        <v>-</v>
      </c>
      <c r="H54" s="76"/>
      <c r="I54" s="76"/>
      <c r="J54" s="91"/>
      <c r="K54" s="91"/>
      <c r="L54" s="72"/>
      <c r="O54" s="26" t="s">
        <v>489</v>
      </c>
      <c r="P54" s="171" t="s">
        <v>489</v>
      </c>
    </row>
    <row r="55" spans="1:16" s="39" customFormat="1" x14ac:dyDescent="0.25">
      <c r="A55" s="50"/>
      <c r="B55" s="184"/>
      <c r="C55" s="185"/>
      <c r="D55" s="147" t="str">
        <f>IF(Intro!$G$22="English",O55,P55)</f>
        <v>Fully assembled truck bodies</v>
      </c>
      <c r="E55" s="149" t="str">
        <f>IF('Imp-US|É-U'!G$52&lt;&gt;0,"X","-")</f>
        <v>-</v>
      </c>
      <c r="F55" s="149" t="str">
        <f>IF('Imp-US|É-U'!H$52&lt;&gt;0,"X","-")</f>
        <v>-</v>
      </c>
      <c r="G55" s="149" t="str">
        <f>IF('Imp-US|É-U'!I$52&lt;&gt;0,"X","-")</f>
        <v>-</v>
      </c>
      <c r="H55" s="76"/>
      <c r="I55" s="76"/>
      <c r="J55" s="91"/>
      <c r="K55" s="91"/>
      <c r="L55" s="72"/>
      <c r="O55" s="10" t="s">
        <v>490</v>
      </c>
      <c r="P55" s="10" t="s">
        <v>493</v>
      </c>
    </row>
    <row r="56" spans="1:16" s="39" customFormat="1" x14ac:dyDescent="0.25">
      <c r="A56" s="50"/>
      <c r="B56" s="184"/>
      <c r="C56" s="185"/>
      <c r="D56" s="147"/>
      <c r="E56" s="1"/>
      <c r="F56" s="1"/>
      <c r="G56" s="1"/>
      <c r="H56" s="76"/>
      <c r="I56" s="76"/>
      <c r="J56" s="91"/>
      <c r="K56" s="91"/>
      <c r="L56" s="72"/>
      <c r="O56" s="10"/>
      <c r="P56" s="10"/>
    </row>
    <row r="57" spans="1:16" s="39" customFormat="1" x14ac:dyDescent="0.25">
      <c r="A57" s="50"/>
      <c r="B57" s="224"/>
      <c r="C57" s="225"/>
      <c r="E57" s="644" t="str">
        <f>IF(Intro!$G$22="English","Imports from "&amp;Variables!B45,"Importations de "&amp;Variables!C45)</f>
        <v>Imports from Mexico</v>
      </c>
      <c r="F57" s="645"/>
      <c r="G57" s="646"/>
      <c r="H57" s="76"/>
      <c r="I57" s="76"/>
      <c r="J57" s="91"/>
      <c r="K57" s="91"/>
      <c r="L57" s="72"/>
      <c r="O57" s="10"/>
      <c r="P57" s="10"/>
    </row>
    <row r="58" spans="1:16" s="39" customFormat="1" x14ac:dyDescent="0.25">
      <c r="A58" s="50"/>
      <c r="B58" s="224"/>
      <c r="C58" s="225"/>
      <c r="E58" s="647" t="str">
        <f>IF(Intro!$G$22="English",O58,P58)</f>
        <v>Refrigerated units</v>
      </c>
      <c r="F58" s="648"/>
      <c r="G58" s="649"/>
      <c r="H58" s="76"/>
      <c r="I58" s="76"/>
      <c r="J58" s="91"/>
      <c r="K58" s="91"/>
      <c r="L58" s="72"/>
      <c r="O58" s="26" t="s">
        <v>468</v>
      </c>
      <c r="P58" s="171" t="s">
        <v>469</v>
      </c>
    </row>
    <row r="59" spans="1:16" s="39" customFormat="1" x14ac:dyDescent="0.25">
      <c r="A59" s="50"/>
      <c r="B59" s="224"/>
      <c r="C59" s="225"/>
      <c r="D59" s="227" t="str">
        <f>IF(Intro!$G$22="English",O59,P59)</f>
        <v>Kits</v>
      </c>
      <c r="E59" s="149" t="str">
        <f>IF('Imp-Mex'!G$30&lt;&gt;0,"X","-")</f>
        <v>-</v>
      </c>
      <c r="F59" s="149" t="str">
        <f>IF('Imp-Mex'!H$30&lt;&gt;0,"X","-")</f>
        <v>-</v>
      </c>
      <c r="G59" s="149" t="str">
        <f>IF('Imp-Mex'!I$30&lt;&gt;0,"X","-")</f>
        <v>-</v>
      </c>
      <c r="H59" s="76"/>
      <c r="I59" s="76"/>
      <c r="J59" s="91"/>
      <c r="K59" s="91"/>
      <c r="L59" s="72"/>
      <c r="O59" s="26" t="s">
        <v>489</v>
      </c>
      <c r="P59" s="171" t="s">
        <v>489</v>
      </c>
    </row>
    <row r="60" spans="1:16" s="39" customFormat="1" x14ac:dyDescent="0.25">
      <c r="A60" s="50"/>
      <c r="B60" s="224"/>
      <c r="C60" s="225"/>
      <c r="D60" s="227" t="str">
        <f>IF(Intro!$G$22="English",O60,P60)</f>
        <v>Fully assembled truck bodies</v>
      </c>
      <c r="E60" s="149" t="str">
        <f>IF('Imp-Mex'!G$34&lt;&gt;0,"X","-")</f>
        <v>-</v>
      </c>
      <c r="F60" s="149" t="str">
        <f>IF('Imp-Mex'!H$34&lt;&gt;0,"X","-")</f>
        <v>-</v>
      </c>
      <c r="G60" s="149" t="str">
        <f>IF('Imp-Mex'!I$34&lt;&gt;0,"X","-")</f>
        <v>-</v>
      </c>
      <c r="H60" s="76"/>
      <c r="I60" s="76"/>
      <c r="J60" s="91"/>
      <c r="K60" s="91"/>
      <c r="L60" s="72"/>
      <c r="O60" s="10" t="s">
        <v>490</v>
      </c>
      <c r="P60" s="10" t="s">
        <v>493</v>
      </c>
    </row>
    <row r="61" spans="1:16" s="39" customFormat="1" x14ac:dyDescent="0.25">
      <c r="A61" s="50"/>
      <c r="B61" s="224"/>
      <c r="C61" s="225"/>
      <c r="E61" s="647" t="str">
        <f>IF(Intro!$G$22="English",O61,P61)</f>
        <v>Dry freight units</v>
      </c>
      <c r="F61" s="648"/>
      <c r="G61" s="649"/>
      <c r="H61" s="76"/>
      <c r="I61" s="76"/>
      <c r="J61" s="91"/>
      <c r="K61" s="91"/>
      <c r="L61" s="72"/>
      <c r="O61" s="26" t="s">
        <v>470</v>
      </c>
      <c r="P61" s="171" t="s">
        <v>522</v>
      </c>
    </row>
    <row r="62" spans="1:16" s="39" customFormat="1" x14ac:dyDescent="0.25">
      <c r="A62" s="50"/>
      <c r="B62" s="224"/>
      <c r="C62" s="225"/>
      <c r="D62" s="227" t="str">
        <f>IF(Intro!$G$22="English",O62,P62)</f>
        <v>Kits</v>
      </c>
      <c r="E62" s="149" t="str">
        <f>IF('Imp-Mex'!G$39&lt;&gt;0,"X","-")</f>
        <v>-</v>
      </c>
      <c r="F62" s="149" t="str">
        <f>IF('Imp-Mex'!H$39&lt;&gt;0,"X","-")</f>
        <v>-</v>
      </c>
      <c r="G62" s="149" t="str">
        <f>IF('Imp-Mex'!I$39&lt;&gt;0,"X","-")</f>
        <v>-</v>
      </c>
      <c r="H62" s="76"/>
      <c r="I62" s="76"/>
      <c r="J62" s="91"/>
      <c r="K62" s="91"/>
      <c r="L62" s="72"/>
      <c r="O62" s="26" t="s">
        <v>489</v>
      </c>
      <c r="P62" s="171" t="s">
        <v>489</v>
      </c>
    </row>
    <row r="63" spans="1:16" s="39" customFormat="1" x14ac:dyDescent="0.25">
      <c r="A63" s="50"/>
      <c r="B63" s="224"/>
      <c r="C63" s="225"/>
      <c r="D63" s="227" t="str">
        <f>IF(Intro!$G$22="English",O63,P63)</f>
        <v>Fully assembled truck bodies</v>
      </c>
      <c r="E63" s="149" t="str">
        <f>IF('Imp-Mex'!G$43&lt;&gt;0,"X","-")</f>
        <v>-</v>
      </c>
      <c r="F63" s="149" t="str">
        <f>IF('Imp-Mex'!H$43&lt;&gt;0,"X","-")</f>
        <v>-</v>
      </c>
      <c r="G63" s="149" t="str">
        <f>IF('Imp-Mex'!I$43&lt;&gt;0,"X","-")</f>
        <v>-</v>
      </c>
      <c r="H63" s="76"/>
      <c r="I63" s="76"/>
      <c r="J63" s="91"/>
      <c r="K63" s="91"/>
      <c r="L63" s="72"/>
      <c r="O63" s="10" t="s">
        <v>490</v>
      </c>
      <c r="P63" s="10" t="s">
        <v>493</v>
      </c>
    </row>
    <row r="64" spans="1:16" s="39" customFormat="1" x14ac:dyDescent="0.25">
      <c r="A64" s="50"/>
      <c r="B64" s="224"/>
      <c r="C64" s="225"/>
      <c r="E64" s="647" t="str">
        <f>IF(Intro!$G$22="English",O64,P64)</f>
        <v>All other</v>
      </c>
      <c r="F64" s="648"/>
      <c r="G64" s="649"/>
      <c r="H64" s="76"/>
      <c r="I64" s="76"/>
      <c r="J64" s="91"/>
      <c r="K64" s="91"/>
      <c r="L64" s="72"/>
      <c r="O64" s="26" t="s">
        <v>471</v>
      </c>
      <c r="P64" s="171" t="s">
        <v>472</v>
      </c>
    </row>
    <row r="65" spans="1:16" s="39" customFormat="1" x14ac:dyDescent="0.25">
      <c r="A65" s="50"/>
      <c r="B65" s="224"/>
      <c r="C65" s="225"/>
      <c r="D65" s="227" t="str">
        <f>IF(Intro!$G$22="English",O65,P65)</f>
        <v>Kits</v>
      </c>
      <c r="E65" s="149" t="str">
        <f>IF('Imp-Mex'!G$48&lt;&gt;0,"X","-")</f>
        <v>-</v>
      </c>
      <c r="F65" s="149" t="str">
        <f>IF('Imp-Mex'!H$48&lt;&gt;0,"X","-")</f>
        <v>-</v>
      </c>
      <c r="G65" s="149" t="str">
        <f>IF('Imp-Mex'!I$48&lt;&gt;0,"X","-")</f>
        <v>-</v>
      </c>
      <c r="H65" s="76"/>
      <c r="I65" s="76"/>
      <c r="J65" s="91"/>
      <c r="K65" s="91"/>
      <c r="L65" s="72"/>
      <c r="O65" s="26" t="s">
        <v>489</v>
      </c>
      <c r="P65" s="171" t="s">
        <v>489</v>
      </c>
    </row>
    <row r="66" spans="1:16" s="39" customFormat="1" x14ac:dyDescent="0.25">
      <c r="A66" s="50"/>
      <c r="B66" s="224"/>
      <c r="C66" s="225"/>
      <c r="D66" s="227" t="str">
        <f>IF(Intro!$G$22="English",O66,P66)</f>
        <v>Fully assembled truck bodies</v>
      </c>
      <c r="E66" s="149" t="str">
        <f>IF('Imp-Mex'!G$52&lt;&gt;0,"X","-")</f>
        <v>-</v>
      </c>
      <c r="F66" s="149" t="str">
        <f>IF('Imp-Mex'!H$52&lt;&gt;0,"X","-")</f>
        <v>-</v>
      </c>
      <c r="G66" s="149" t="str">
        <f>IF('Imp-Mex'!I$52&lt;&gt;0,"X","-")</f>
        <v>-</v>
      </c>
      <c r="H66" s="76"/>
      <c r="I66" s="76"/>
      <c r="J66" s="91"/>
      <c r="K66" s="91"/>
      <c r="L66" s="72"/>
      <c r="O66" s="10" t="s">
        <v>490</v>
      </c>
      <c r="P66" s="10" t="s">
        <v>493</v>
      </c>
    </row>
    <row r="67" spans="1:16" s="39" customFormat="1" x14ac:dyDescent="0.25">
      <c r="A67" s="50"/>
      <c r="B67" s="224"/>
      <c r="C67" s="225"/>
      <c r="D67" s="227"/>
      <c r="E67" s="1"/>
      <c r="F67" s="1"/>
      <c r="G67" s="1"/>
      <c r="H67" s="76"/>
      <c r="I67" s="76"/>
      <c r="J67" s="91"/>
      <c r="K67" s="91"/>
      <c r="L67" s="72"/>
      <c r="O67" s="10"/>
      <c r="P67" s="10"/>
    </row>
    <row r="68" spans="1:16" s="39" customFormat="1" x14ac:dyDescent="0.25">
      <c r="A68" s="50"/>
      <c r="B68" s="224"/>
      <c r="C68" s="225"/>
      <c r="D68" s="227"/>
      <c r="E68" s="1"/>
      <c r="F68" s="1"/>
      <c r="G68" s="1"/>
      <c r="H68" s="76"/>
      <c r="I68" s="76"/>
      <c r="J68" s="91"/>
      <c r="K68" s="91"/>
      <c r="L68" s="72"/>
      <c r="O68" s="10"/>
      <c r="P68" s="10"/>
    </row>
    <row r="69" spans="1:16" s="39" customFormat="1" x14ac:dyDescent="0.25">
      <c r="A69" s="50"/>
      <c r="B69" s="87"/>
      <c r="C69" s="88"/>
      <c r="E69" s="644" t="str">
        <f>IF(Intro!$G$22="English","Imports from "&amp;Variables!B46,"Importations de "&amp;Variables!C46)</f>
        <v>Imports from Other Countries</v>
      </c>
      <c r="F69" s="645"/>
      <c r="G69" s="646"/>
      <c r="H69" s="76"/>
      <c r="I69" s="76"/>
      <c r="J69" s="91"/>
      <c r="K69" s="91"/>
      <c r="L69" s="72"/>
    </row>
    <row r="70" spans="1:16" s="39" customFormat="1" x14ac:dyDescent="0.25">
      <c r="A70" s="50"/>
      <c r="B70" s="184"/>
      <c r="C70" s="185"/>
      <c r="E70" s="647" t="str">
        <f>IF(Intro!$G$22="English",O70,P70)</f>
        <v>Refrigerated units</v>
      </c>
      <c r="F70" s="648"/>
      <c r="G70" s="649"/>
      <c r="H70" s="76"/>
      <c r="I70" s="76"/>
      <c r="J70" s="91"/>
      <c r="K70" s="91"/>
      <c r="L70" s="72"/>
      <c r="O70" s="26" t="s">
        <v>468</v>
      </c>
      <c r="P70" s="171" t="s">
        <v>469</v>
      </c>
    </row>
    <row r="71" spans="1:16" s="39" customFormat="1" x14ac:dyDescent="0.25">
      <c r="A71" s="50"/>
      <c r="B71" s="184"/>
      <c r="C71" s="185"/>
      <c r="D71" s="147" t="str">
        <f>IF(Intro!$G$22="English",O71,P71)</f>
        <v>Kits</v>
      </c>
      <c r="E71" s="149" t="str">
        <f>IF('Imp-Other|Autre'!G$30&lt;&gt;0,"X","-")</f>
        <v>-</v>
      </c>
      <c r="F71" s="149" t="str">
        <f>IF('Imp-Other|Autre'!H$30&lt;&gt;0,"X","-")</f>
        <v>-</v>
      </c>
      <c r="G71" s="149" t="str">
        <f>IF('Imp-Other|Autre'!I$30&lt;&gt;0,"X","-")</f>
        <v>-</v>
      </c>
      <c r="H71" s="76"/>
      <c r="I71" s="76"/>
      <c r="J71" s="91"/>
      <c r="K71" s="91"/>
      <c r="L71" s="72"/>
      <c r="O71" s="26" t="s">
        <v>489</v>
      </c>
      <c r="P71" s="171" t="s">
        <v>489</v>
      </c>
    </row>
    <row r="72" spans="1:16" s="39" customFormat="1" x14ac:dyDescent="0.25">
      <c r="A72" s="50"/>
      <c r="B72" s="184"/>
      <c r="C72" s="185"/>
      <c r="D72" s="147" t="str">
        <f>IF(Intro!$G$22="English",O72,P72)</f>
        <v>Fully assembled truck bodies</v>
      </c>
      <c r="E72" s="149" t="str">
        <f>IF('Imp-Other|Autre'!G$34&lt;&gt;0,"X","-")</f>
        <v>-</v>
      </c>
      <c r="F72" s="149" t="str">
        <f>IF('Imp-Other|Autre'!H$34&lt;&gt;0,"X","-")</f>
        <v>-</v>
      </c>
      <c r="G72" s="149" t="str">
        <f>IF('Imp-Other|Autre'!I$34&lt;&gt;0,"X","-")</f>
        <v>-</v>
      </c>
      <c r="H72" s="76"/>
      <c r="I72" s="76"/>
      <c r="J72" s="91"/>
      <c r="K72" s="91"/>
      <c r="L72" s="72"/>
      <c r="O72" s="10" t="s">
        <v>490</v>
      </c>
      <c r="P72" s="10" t="s">
        <v>493</v>
      </c>
    </row>
    <row r="73" spans="1:16" s="39" customFormat="1" x14ac:dyDescent="0.25">
      <c r="A73" s="50"/>
      <c r="B73" s="184"/>
      <c r="C73" s="185"/>
      <c r="E73" s="647" t="str">
        <f>IF(Intro!$G$22="English",O73,P73)</f>
        <v>Dry freight units</v>
      </c>
      <c r="F73" s="648"/>
      <c r="G73" s="649"/>
      <c r="H73" s="76"/>
      <c r="I73" s="76"/>
      <c r="J73" s="91"/>
      <c r="K73" s="91"/>
      <c r="L73" s="72"/>
      <c r="O73" s="26" t="s">
        <v>470</v>
      </c>
      <c r="P73" s="171" t="s">
        <v>522</v>
      </c>
    </row>
    <row r="74" spans="1:16" s="39" customFormat="1" x14ac:dyDescent="0.25">
      <c r="A74" s="50"/>
      <c r="B74" s="184"/>
      <c r="C74" s="185"/>
      <c r="D74" s="147" t="str">
        <f>IF(Intro!$G$22="English",O74,P74)</f>
        <v>Kits</v>
      </c>
      <c r="E74" s="149" t="str">
        <f>IF('Imp-Other|Autre'!G$39&lt;&gt;0,"X","-")</f>
        <v>-</v>
      </c>
      <c r="F74" s="149" t="str">
        <f>IF('Imp-Other|Autre'!H$39&lt;&gt;0,"X","-")</f>
        <v>-</v>
      </c>
      <c r="G74" s="149" t="str">
        <f>IF('Imp-Other|Autre'!I$39&lt;&gt;0,"X","-")</f>
        <v>-</v>
      </c>
      <c r="H74" s="76"/>
      <c r="I74" s="76"/>
      <c r="J74" s="91"/>
      <c r="K74" s="91"/>
      <c r="L74" s="72"/>
      <c r="O74" s="26" t="s">
        <v>489</v>
      </c>
      <c r="P74" s="171" t="s">
        <v>489</v>
      </c>
    </row>
    <row r="75" spans="1:16" s="39" customFormat="1" x14ac:dyDescent="0.25">
      <c r="A75" s="50"/>
      <c r="B75" s="184"/>
      <c r="C75" s="185"/>
      <c r="D75" s="147" t="str">
        <f>IF(Intro!$G$22="English",O75,P75)</f>
        <v>Fully assembled truck bodies</v>
      </c>
      <c r="E75" s="149" t="str">
        <f>IF('Imp-Other|Autre'!G$43&lt;&gt;0,"X","-")</f>
        <v>-</v>
      </c>
      <c r="F75" s="149" t="str">
        <f>IF('Imp-Other|Autre'!H$43&lt;&gt;0,"X","-")</f>
        <v>-</v>
      </c>
      <c r="G75" s="149" t="str">
        <f>IF('Imp-Other|Autre'!I$43&lt;&gt;0,"X","-")</f>
        <v>-</v>
      </c>
      <c r="H75" s="76"/>
      <c r="I75" s="76"/>
      <c r="J75" s="91"/>
      <c r="K75" s="91"/>
      <c r="L75" s="72"/>
      <c r="O75" s="10" t="s">
        <v>490</v>
      </c>
      <c r="P75" s="10" t="s">
        <v>493</v>
      </c>
    </row>
    <row r="76" spans="1:16" s="39" customFormat="1" x14ac:dyDescent="0.25">
      <c r="A76" s="50"/>
      <c r="B76" s="184"/>
      <c r="C76" s="185"/>
      <c r="E76" s="647" t="str">
        <f>IF(Intro!$G$22="English",O76,P76)</f>
        <v>All other</v>
      </c>
      <c r="F76" s="648"/>
      <c r="G76" s="649"/>
      <c r="H76" s="76"/>
      <c r="I76" s="76"/>
      <c r="J76" s="91"/>
      <c r="K76" s="91"/>
      <c r="L76" s="72"/>
      <c r="O76" s="26" t="s">
        <v>471</v>
      </c>
      <c r="P76" s="171" t="s">
        <v>472</v>
      </c>
    </row>
    <row r="77" spans="1:16" s="39" customFormat="1" x14ac:dyDescent="0.25">
      <c r="A77" s="50"/>
      <c r="B77" s="184"/>
      <c r="C77" s="185"/>
      <c r="D77" s="147" t="str">
        <f>IF(Intro!$G$22="English",O77,P77)</f>
        <v>Kits</v>
      </c>
      <c r="E77" s="149" t="str">
        <f>IF('Imp-Other|Autre'!G$48&lt;&gt;0,"X","-")</f>
        <v>-</v>
      </c>
      <c r="F77" s="149" t="str">
        <f>IF('Imp-Other|Autre'!H$48&lt;&gt;0,"X","-")</f>
        <v>-</v>
      </c>
      <c r="G77" s="149" t="str">
        <f>IF('Imp-Other|Autre'!I$48&lt;&gt;0,"X","-")</f>
        <v>-</v>
      </c>
      <c r="H77" s="76"/>
      <c r="I77" s="76"/>
      <c r="J77" s="91"/>
      <c r="K77" s="91"/>
      <c r="L77" s="72"/>
      <c r="O77" s="26" t="s">
        <v>489</v>
      </c>
      <c r="P77" s="171" t="s">
        <v>489</v>
      </c>
    </row>
    <row r="78" spans="1:16" s="39" customFormat="1" x14ac:dyDescent="0.25">
      <c r="A78" s="50"/>
      <c r="B78" s="184"/>
      <c r="C78" s="185"/>
      <c r="D78" s="147" t="str">
        <f>IF(Intro!$G$22="English",O78,P78)</f>
        <v>Fully assembled truck bodies</v>
      </c>
      <c r="E78" s="149" t="str">
        <f>IF('Imp-Other|Autre'!G$52&lt;&gt;0,"X","-")</f>
        <v>-</v>
      </c>
      <c r="F78" s="149" t="str">
        <f>IF('Imp-Other|Autre'!H$52&lt;&gt;0,"X","-")</f>
        <v>-</v>
      </c>
      <c r="G78" s="149" t="str">
        <f>IF('Imp-Other|Autre'!I$52&lt;&gt;0,"X","-")</f>
        <v>-</v>
      </c>
      <c r="H78" s="76"/>
      <c r="I78" s="76"/>
      <c r="J78" s="91"/>
      <c r="K78" s="91"/>
      <c r="L78" s="72"/>
      <c r="O78" s="10" t="s">
        <v>490</v>
      </c>
      <c r="P78" s="10" t="s">
        <v>493</v>
      </c>
    </row>
    <row r="79" spans="1:16" s="39" customFormat="1" x14ac:dyDescent="0.25">
      <c r="A79" s="50"/>
      <c r="B79" s="110"/>
      <c r="C79" s="111"/>
      <c r="D79" s="148" t="str">
        <f>'Imp-Other|Autre'!B23</f>
        <v xml:space="preserve">Other countries include: </v>
      </c>
      <c r="E79" s="651" t="str">
        <f>IF('Imp-Other|Autre'!D23="","-",'Imp-Other|Autre'!D23)</f>
        <v>-</v>
      </c>
      <c r="F79" s="652"/>
      <c r="G79" s="652"/>
      <c r="H79" s="76"/>
      <c r="I79" s="76"/>
      <c r="J79" s="91"/>
      <c r="K79" s="91"/>
      <c r="L79" s="72"/>
    </row>
    <row r="80" spans="1:16" s="39" customFormat="1" x14ac:dyDescent="0.25">
      <c r="A80" s="50"/>
      <c r="B80" s="110"/>
      <c r="C80" s="111"/>
      <c r="D80" s="148"/>
      <c r="E80" s="653"/>
      <c r="F80" s="654"/>
      <c r="G80" s="654"/>
      <c r="H80" s="76"/>
      <c r="I80" s="76"/>
      <c r="J80" s="91"/>
      <c r="K80" s="91"/>
      <c r="L80" s="72"/>
    </row>
    <row r="81" spans="1:16" s="39" customFormat="1" x14ac:dyDescent="0.25">
      <c r="A81" s="50"/>
      <c r="B81" s="110"/>
      <c r="C81" s="111"/>
      <c r="D81" s="148"/>
      <c r="E81" s="655"/>
      <c r="F81" s="656"/>
      <c r="G81" s="656"/>
      <c r="H81" s="76"/>
      <c r="I81" s="76"/>
      <c r="J81" s="91"/>
      <c r="K81" s="91"/>
      <c r="L81" s="72"/>
    </row>
    <row r="82" spans="1:16" s="39" customFormat="1" x14ac:dyDescent="0.25">
      <c r="A82" s="50"/>
      <c r="B82" s="110"/>
      <c r="C82" s="111"/>
      <c r="D82" s="148"/>
      <c r="E82" s="1"/>
      <c r="F82" s="1"/>
      <c r="G82" s="1"/>
      <c r="H82" s="76"/>
      <c r="I82" s="76"/>
      <c r="J82" s="91"/>
      <c r="K82" s="91"/>
      <c r="L82" s="72"/>
    </row>
    <row r="83" spans="1:16" s="39" customFormat="1" x14ac:dyDescent="0.25">
      <c r="A83" s="50"/>
      <c r="B83" s="110"/>
      <c r="C83" s="111"/>
      <c r="E83" s="644" t="str">
        <f>IF(Intro!$G$22="English",O83,P83)</f>
        <v>Refrigerated units</v>
      </c>
      <c r="F83" s="645"/>
      <c r="G83" s="646"/>
      <c r="H83" s="76"/>
      <c r="I83" s="76"/>
      <c r="J83" s="91"/>
      <c r="K83" s="91"/>
      <c r="L83" s="72"/>
      <c r="O83" s="26" t="s">
        <v>468</v>
      </c>
      <c r="P83" s="171" t="s">
        <v>469</v>
      </c>
    </row>
    <row r="84" spans="1:16" s="39" customFormat="1" x14ac:dyDescent="0.25">
      <c r="A84" s="50"/>
      <c r="B84" s="110"/>
      <c r="C84" s="111"/>
      <c r="E84" s="647" t="str">
        <f>IF(Intro!$G$22="English",O84,P84)</f>
        <v>Kits</v>
      </c>
      <c r="F84" s="648"/>
      <c r="G84" s="649"/>
      <c r="H84" s="76"/>
      <c r="I84" s="76"/>
      <c r="J84" s="91"/>
      <c r="K84" s="91"/>
      <c r="L84" s="72"/>
      <c r="O84" s="26" t="s">
        <v>489</v>
      </c>
      <c r="P84" s="171" t="s">
        <v>489</v>
      </c>
    </row>
    <row r="85" spans="1:16" s="39" customFormat="1" ht="15" customHeight="1" x14ac:dyDescent="0.25">
      <c r="A85" s="50"/>
      <c r="B85" s="641" t="str">
        <f>'Imp-China|Chine -Exp1'!B58</f>
        <v>Sales to distributors/dealers in Canada</v>
      </c>
      <c r="C85" s="642"/>
      <c r="D85" s="643"/>
      <c r="E85" s="149" t="str">
        <f>IF(SUM('Begin:End2'!G$58)&lt;&gt;0,"X","-")</f>
        <v>-</v>
      </c>
      <c r="F85" s="149" t="str">
        <f>IF(SUM('Begin:End2'!H$58)&lt;&gt;0,"X","-")</f>
        <v>-</v>
      </c>
      <c r="G85" s="149" t="str">
        <f>IF(SUM('Begin:End2'!I$58)&lt;&gt;0,"X","-")</f>
        <v>-</v>
      </c>
      <c r="H85" s="76"/>
      <c r="I85" s="76"/>
      <c r="J85" s="91"/>
      <c r="K85" s="91"/>
      <c r="L85" s="72"/>
    </row>
    <row r="86" spans="1:16" s="39" customFormat="1" ht="30.75" customHeight="1" x14ac:dyDescent="0.25">
      <c r="A86" s="50"/>
      <c r="B86" s="490" t="str">
        <f>'Imp-China|Chine -Exp1'!B61</f>
        <v>Sales to end users/large fleet operators in Canada</v>
      </c>
      <c r="C86" s="491"/>
      <c r="D86" s="525"/>
      <c r="E86" s="149" t="str">
        <f>IF(SUM('Begin:End2'!G$61)&lt;&gt;0,"X","-")</f>
        <v>-</v>
      </c>
      <c r="F86" s="149" t="str">
        <f>IF(SUM('Begin:End2'!H$61)&lt;&gt;0,"X","-")</f>
        <v>-</v>
      </c>
      <c r="G86" s="149" t="str">
        <f>IF(SUM('Begin:End2'!I$61)&lt;&gt;0,"X","-")</f>
        <v>-</v>
      </c>
      <c r="H86" s="76"/>
      <c r="I86" s="76"/>
      <c r="J86" s="91"/>
      <c r="K86" s="91"/>
      <c r="L86" s="72"/>
    </row>
    <row r="87" spans="1:16" s="39" customFormat="1" x14ac:dyDescent="0.25">
      <c r="A87" s="50"/>
      <c r="B87" s="206"/>
      <c r="C87" s="207"/>
      <c r="D87" s="208"/>
      <c r="E87" s="647" t="str">
        <f>IF(Intro!$G$22="English",O87,P87)</f>
        <v>Fully assembled truck bodies</v>
      </c>
      <c r="F87" s="648"/>
      <c r="G87" s="649"/>
      <c r="H87" s="76"/>
      <c r="I87" s="76"/>
      <c r="J87" s="91"/>
      <c r="K87" s="91"/>
      <c r="L87" s="72"/>
      <c r="O87" s="10" t="s">
        <v>490</v>
      </c>
      <c r="P87" s="10" t="s">
        <v>493</v>
      </c>
    </row>
    <row r="88" spans="1:16" s="39" customFormat="1" ht="15" customHeight="1" x14ac:dyDescent="0.25">
      <c r="A88" s="50"/>
      <c r="B88" s="641" t="str">
        <f>'Imp-China|Chine -Exp1'!B58</f>
        <v>Sales to distributors/dealers in Canada</v>
      </c>
      <c r="C88" s="642"/>
      <c r="D88" s="643"/>
      <c r="E88" s="149" t="str">
        <f>IF(SUM('Begin:End2'!G$65)&lt;&gt;0,"X","-")</f>
        <v>-</v>
      </c>
      <c r="F88" s="149" t="str">
        <f>IF(SUM('Begin:End2'!H$65)&lt;&gt;0,"X","-")</f>
        <v>-</v>
      </c>
      <c r="G88" s="149" t="str">
        <f>IF(SUM('Begin:End2'!I$65)&lt;&gt;0,"X","-")</f>
        <v>-</v>
      </c>
      <c r="H88" s="76"/>
      <c r="I88" s="76"/>
      <c r="J88" s="91"/>
      <c r="K88" s="91"/>
      <c r="L88" s="72"/>
    </row>
    <row r="89" spans="1:16" s="39" customFormat="1" ht="29.25" customHeight="1" x14ac:dyDescent="0.25">
      <c r="A89" s="50"/>
      <c r="B89" s="490" t="str">
        <f>'Imp-China|Chine -Exp1'!B61</f>
        <v>Sales to end users/large fleet operators in Canada</v>
      </c>
      <c r="C89" s="491"/>
      <c r="D89" s="525"/>
      <c r="E89" s="149" t="str">
        <f>IF(SUM('Begin:End2'!G$68)&lt;&gt;0,"X","-")</f>
        <v>-</v>
      </c>
      <c r="F89" s="149" t="str">
        <f>IF(SUM('Begin:End2'!H$68)&lt;&gt;0,"X","-")</f>
        <v>-</v>
      </c>
      <c r="G89" s="149" t="str">
        <f>IF(SUM('Begin:End2'!I$68)&lt;&gt;0,"X","-")</f>
        <v>-</v>
      </c>
      <c r="H89" s="76"/>
      <c r="I89" s="76"/>
      <c r="J89" s="91"/>
      <c r="K89" s="91"/>
      <c r="L89" s="72"/>
    </row>
    <row r="90" spans="1:16" s="39" customFormat="1" x14ac:dyDescent="0.25">
      <c r="A90" s="50"/>
      <c r="B90" s="184"/>
      <c r="C90" s="185"/>
      <c r="E90" s="644" t="str">
        <f>IF(Intro!$G$22="English",O90,P90)</f>
        <v>Dry freight units</v>
      </c>
      <c r="F90" s="645"/>
      <c r="G90" s="646"/>
      <c r="H90" s="76"/>
      <c r="I90" s="76"/>
      <c r="J90" s="91"/>
      <c r="K90" s="91"/>
      <c r="L90" s="72"/>
      <c r="O90" s="26" t="s">
        <v>470</v>
      </c>
      <c r="P90" s="171" t="s">
        <v>522</v>
      </c>
    </row>
    <row r="91" spans="1:16" s="39" customFormat="1" x14ac:dyDescent="0.25">
      <c r="A91" s="50"/>
      <c r="B91" s="184"/>
      <c r="C91" s="185"/>
      <c r="E91" s="647" t="str">
        <f>IF(Intro!$G$22="English",O91,P91)</f>
        <v>Kits</v>
      </c>
      <c r="F91" s="648"/>
      <c r="G91" s="649"/>
      <c r="H91" s="76"/>
      <c r="I91" s="76"/>
      <c r="J91" s="91"/>
      <c r="K91" s="91"/>
      <c r="L91" s="72"/>
      <c r="O91" s="26" t="s">
        <v>489</v>
      </c>
      <c r="P91" s="171" t="s">
        <v>489</v>
      </c>
    </row>
    <row r="92" spans="1:16" s="39" customFormat="1" ht="15" customHeight="1" x14ac:dyDescent="0.25">
      <c r="A92" s="50"/>
      <c r="B92" s="641" t="str">
        <f>'Imp-China|Chine -Exp1'!B58</f>
        <v>Sales to distributors/dealers in Canada</v>
      </c>
      <c r="C92" s="642"/>
      <c r="D92" s="643"/>
      <c r="E92" s="149" t="str">
        <f>IF(SUM('Begin:End2'!G$73)&lt;&gt;0,"X","-")</f>
        <v>-</v>
      </c>
      <c r="F92" s="149" t="str">
        <f>IF(SUM('Begin:End2'!H$73)&lt;&gt;0,"X","-")</f>
        <v>-</v>
      </c>
      <c r="G92" s="149" t="str">
        <f>IF(SUM('Begin:End2'!I$73)&lt;&gt;0,"X","-")</f>
        <v>-</v>
      </c>
      <c r="H92" s="76"/>
      <c r="I92" s="76"/>
      <c r="J92" s="91"/>
      <c r="K92" s="91"/>
      <c r="L92" s="72"/>
    </row>
    <row r="93" spans="1:16" s="39" customFormat="1" ht="27" customHeight="1" x14ac:dyDescent="0.25">
      <c r="A93" s="50"/>
      <c r="B93" s="490" t="str">
        <f>'Imp-China|Chine -Exp1'!B61</f>
        <v>Sales to end users/large fleet operators in Canada</v>
      </c>
      <c r="C93" s="491"/>
      <c r="D93" s="525"/>
      <c r="E93" s="149" t="str">
        <f>IF(SUM('Begin:End2'!G$76)&lt;&gt;0,"X","-")</f>
        <v>-</v>
      </c>
      <c r="F93" s="149" t="str">
        <f>IF(SUM('Begin:End2'!H$76)&lt;&gt;0,"X","-")</f>
        <v>-</v>
      </c>
      <c r="G93" s="149" t="str">
        <f>IF(SUM('Begin:End2'!I$76)&lt;&gt;0,"X","-")</f>
        <v>-</v>
      </c>
      <c r="H93" s="76"/>
      <c r="I93" s="76"/>
      <c r="J93" s="91"/>
      <c r="K93" s="91"/>
      <c r="L93" s="72"/>
    </row>
    <row r="94" spans="1:16" s="39" customFormat="1" x14ac:dyDescent="0.25">
      <c r="A94" s="50"/>
      <c r="B94" s="206"/>
      <c r="C94" s="207"/>
      <c r="D94" s="208"/>
      <c r="E94" s="647" t="str">
        <f>IF(Intro!$G$22="English",O94,P94)</f>
        <v>Fully assembled truck bodies</v>
      </c>
      <c r="F94" s="648"/>
      <c r="G94" s="649"/>
      <c r="H94" s="76"/>
      <c r="I94" s="76"/>
      <c r="J94" s="91"/>
      <c r="K94" s="91"/>
      <c r="L94" s="72"/>
      <c r="O94" s="10" t="s">
        <v>490</v>
      </c>
      <c r="P94" s="10" t="s">
        <v>493</v>
      </c>
    </row>
    <row r="95" spans="1:16" s="39" customFormat="1" ht="15" customHeight="1" x14ac:dyDescent="0.25">
      <c r="A95" s="50"/>
      <c r="B95" s="641" t="str">
        <f>'Imp-China|Chine -Exp1'!B58</f>
        <v>Sales to distributors/dealers in Canada</v>
      </c>
      <c r="C95" s="642"/>
      <c r="D95" s="643"/>
      <c r="E95" s="149" t="str">
        <f>IF(SUM('Begin:End2'!G$80)&lt;&gt;0,"X","-")</f>
        <v>-</v>
      </c>
      <c r="F95" s="149" t="str">
        <f>IF(SUM('Begin:End2'!H$80)&lt;&gt;0,"X","-")</f>
        <v>-</v>
      </c>
      <c r="G95" s="149" t="str">
        <f>IF(SUM('Begin:End2'!I$80)&lt;&gt;0,"X","-")</f>
        <v>-</v>
      </c>
      <c r="H95" s="76"/>
      <c r="I95" s="76"/>
      <c r="J95" s="91"/>
      <c r="K95" s="91"/>
      <c r="L95" s="72"/>
      <c r="O95" s="26" t="s">
        <v>489</v>
      </c>
      <c r="P95" s="171" t="s">
        <v>489</v>
      </c>
    </row>
    <row r="96" spans="1:16" s="39" customFormat="1" ht="29.25" customHeight="1" x14ac:dyDescent="0.25">
      <c r="A96" s="50"/>
      <c r="B96" s="490" t="str">
        <f>'Imp-China|Chine -Exp1'!B61</f>
        <v>Sales to end users/large fleet operators in Canada</v>
      </c>
      <c r="C96" s="491"/>
      <c r="D96" s="525"/>
      <c r="E96" s="149" t="str">
        <f>IF(SUM('Begin:End2'!G$83)&lt;&gt;0,"X","-")</f>
        <v>-</v>
      </c>
      <c r="F96" s="149" t="str">
        <f>IF(SUM('Begin:End2'!H$83)&lt;&gt;0,"X","-")</f>
        <v>-</v>
      </c>
      <c r="G96" s="149" t="str">
        <f>IF(SUM('Begin:End2'!I$83)&lt;&gt;0,"X","-")</f>
        <v>-</v>
      </c>
      <c r="H96" s="76"/>
      <c r="I96" s="76"/>
      <c r="J96" s="91"/>
      <c r="K96" s="91"/>
      <c r="L96" s="72"/>
      <c r="O96" s="10" t="s">
        <v>490</v>
      </c>
      <c r="P96" s="10" t="s">
        <v>493</v>
      </c>
    </row>
    <row r="97" spans="1:16" s="39" customFormat="1" x14ac:dyDescent="0.25">
      <c r="A97" s="50"/>
      <c r="B97" s="206"/>
      <c r="C97" s="207"/>
      <c r="D97" s="208"/>
      <c r="E97" s="644" t="str">
        <f>IF(Intro!$G$22="English",O97,P97)</f>
        <v>All other</v>
      </c>
      <c r="F97" s="645"/>
      <c r="G97" s="646"/>
      <c r="H97" s="76"/>
      <c r="I97" s="76"/>
      <c r="J97" s="91"/>
      <c r="K97" s="91"/>
      <c r="L97" s="72"/>
      <c r="O97" s="26" t="s">
        <v>471</v>
      </c>
      <c r="P97" s="171" t="s">
        <v>472</v>
      </c>
    </row>
    <row r="98" spans="1:16" s="39" customFormat="1" x14ac:dyDescent="0.25">
      <c r="A98" s="50"/>
      <c r="B98" s="206"/>
      <c r="C98" s="207"/>
      <c r="D98" s="208"/>
      <c r="E98" s="647" t="str">
        <f>IF(Intro!$G$22="English",O98,P98)</f>
        <v>Kits</v>
      </c>
      <c r="F98" s="648"/>
      <c r="G98" s="649"/>
      <c r="H98" s="76"/>
      <c r="I98" s="76"/>
      <c r="J98" s="91"/>
      <c r="K98" s="91"/>
      <c r="L98" s="72"/>
      <c r="O98" s="26" t="s">
        <v>489</v>
      </c>
      <c r="P98" s="171" t="s">
        <v>489</v>
      </c>
    </row>
    <row r="99" spans="1:16" s="39" customFormat="1" ht="15" customHeight="1" x14ac:dyDescent="0.25">
      <c r="A99" s="50"/>
      <c r="B99" s="641" t="str">
        <f>'Imp-China|Chine -Exp1'!B58</f>
        <v>Sales to distributors/dealers in Canada</v>
      </c>
      <c r="C99" s="642"/>
      <c r="D99" s="643"/>
      <c r="E99" s="149" t="str">
        <f>IF(SUM('Begin:End2'!G$88)&lt;&gt;0,"X","-")</f>
        <v>-</v>
      </c>
      <c r="F99" s="149" t="str">
        <f>IF(SUM('Begin:End2'!H$88)&lt;&gt;0,"X","-")</f>
        <v>-</v>
      </c>
      <c r="G99" s="149" t="str">
        <f>IF(SUM('Begin:End2'!I$88)&lt;&gt;0,"X","-")</f>
        <v>-</v>
      </c>
      <c r="H99" s="76"/>
      <c r="I99" s="76"/>
      <c r="J99" s="91"/>
      <c r="K99" s="91"/>
      <c r="L99" s="72"/>
    </row>
    <row r="100" spans="1:16" s="39" customFormat="1" ht="29.25" customHeight="1" x14ac:dyDescent="0.25">
      <c r="A100" s="50"/>
      <c r="B100" s="490" t="str">
        <f>'Imp-China|Chine -Exp1'!B61</f>
        <v>Sales to end users/large fleet operators in Canada</v>
      </c>
      <c r="C100" s="491"/>
      <c r="D100" s="525"/>
      <c r="E100" s="149" t="str">
        <f>IF(SUM('Begin:End2'!G$91)&lt;&gt;0,"X","-")</f>
        <v>-</v>
      </c>
      <c r="F100" s="149" t="str">
        <f>IF(SUM('Begin:End2'!H$91)&lt;&gt;0,"X","-")</f>
        <v>-</v>
      </c>
      <c r="G100" s="149" t="str">
        <f>IF(SUM('Begin:End2'!I$91)&lt;&gt;0,"X","-")</f>
        <v>-</v>
      </c>
      <c r="H100" s="76"/>
      <c r="I100" s="76"/>
      <c r="J100" s="91"/>
      <c r="K100" s="91"/>
      <c r="L100" s="72"/>
    </row>
    <row r="101" spans="1:16" s="39" customFormat="1" x14ac:dyDescent="0.25">
      <c r="A101" s="50"/>
      <c r="B101" s="206"/>
      <c r="C101" s="207"/>
      <c r="D101" s="208"/>
      <c r="E101" s="647" t="str">
        <f>IF(Intro!$G$22="English",O101,P101)</f>
        <v>Fully assembled truck bodies</v>
      </c>
      <c r="F101" s="648"/>
      <c r="G101" s="649"/>
      <c r="H101" s="76"/>
      <c r="I101" s="76"/>
      <c r="J101" s="91"/>
      <c r="K101" s="91"/>
      <c r="L101" s="72"/>
      <c r="O101" s="10" t="s">
        <v>490</v>
      </c>
      <c r="P101" s="10" t="s">
        <v>493</v>
      </c>
    </row>
    <row r="102" spans="1:16" s="39" customFormat="1" ht="30.75" customHeight="1" x14ac:dyDescent="0.25">
      <c r="A102" s="50"/>
      <c r="B102" s="641" t="str">
        <f>'Imp-China|Chine -Exp1'!B58</f>
        <v>Sales to distributors/dealers in Canada</v>
      </c>
      <c r="C102" s="642"/>
      <c r="D102" s="643"/>
      <c r="E102" s="149" t="str">
        <f>IF(SUM('Begin:End2'!G$95)&lt;&gt;0,"X","-")</f>
        <v>-</v>
      </c>
      <c r="F102" s="149" t="str">
        <f>IF(SUM('Begin:End2'!H$95)&lt;&gt;0,"X","-")</f>
        <v>-</v>
      </c>
      <c r="G102" s="149" t="str">
        <f>IF(SUM('Begin:End2'!I$95)&lt;&gt;0,"X","-")</f>
        <v>-</v>
      </c>
      <c r="H102" s="76"/>
      <c r="I102" s="76"/>
      <c r="J102" s="91"/>
      <c r="K102" s="91"/>
      <c r="L102" s="72"/>
    </row>
    <row r="103" spans="1:16" s="39" customFormat="1" ht="29.25" customHeight="1" x14ac:dyDescent="0.25">
      <c r="A103" s="50"/>
      <c r="B103" s="490" t="str">
        <f>'Imp-China|Chine -Exp1'!B61</f>
        <v>Sales to end users/large fleet operators in Canada</v>
      </c>
      <c r="C103" s="491"/>
      <c r="D103" s="525"/>
      <c r="E103" s="149" t="str">
        <f>IF(SUM('Begin:End2'!G$98)&lt;&gt;0,"X","-")</f>
        <v>-</v>
      </c>
      <c r="F103" s="149" t="str">
        <f>IF(SUM('Begin:End2'!H$98)&lt;&gt;0,"X","-")</f>
        <v>-</v>
      </c>
      <c r="G103" s="149" t="str">
        <f>IF(SUM('Begin:End2'!I$98)&lt;&gt;0,"X","-")</f>
        <v>-</v>
      </c>
      <c r="H103" s="76"/>
      <c r="I103" s="76"/>
      <c r="J103" s="91"/>
      <c r="K103" s="91"/>
      <c r="L103" s="72"/>
    </row>
    <row r="104" spans="1:16" s="39" customFormat="1" x14ac:dyDescent="0.25">
      <c r="A104" s="50"/>
      <c r="B104" s="87"/>
      <c r="C104" s="88"/>
      <c r="D104" s="147" t="str">
        <f>'Invent-Stock'!B29</f>
        <v>Export sales</v>
      </c>
      <c r="E104" s="149" t="str">
        <f>IF('Invent-Stock'!G29&lt;&gt;0,"X","-")</f>
        <v>-</v>
      </c>
      <c r="F104" s="149" t="str">
        <f>IF('Invent-Stock'!H29&lt;&gt;0,"X","-")</f>
        <v>-</v>
      </c>
      <c r="G104" s="149" t="str">
        <f>IF('Invent-Stock'!I29&lt;&gt;0,"X","-")</f>
        <v>-</v>
      </c>
      <c r="H104" s="76"/>
      <c r="I104" s="76"/>
      <c r="J104" s="91"/>
      <c r="K104" s="91"/>
      <c r="L104" s="72"/>
    </row>
    <row r="105" spans="1:16" x14ac:dyDescent="0.25">
      <c r="B105" s="73"/>
      <c r="C105" s="85"/>
      <c r="D105" s="85"/>
      <c r="E105" s="70"/>
      <c r="F105" s="70"/>
      <c r="G105" s="70"/>
      <c r="H105" s="70"/>
      <c r="I105" s="70"/>
      <c r="J105" s="70"/>
      <c r="K105" s="70"/>
      <c r="L105" s="71"/>
      <c r="M105" s="10"/>
    </row>
  </sheetData>
  <sheetProtection algorithmName="SHA-512" hashValue="pBglCjZTa7v/Uz9hexMx42qyl/6+b4EfjDAIgCNlBs2bFp4p4I0ElMSe7GCG8g9yHymjvAeni7unSnewOdHtfw==" saltValue="h4s/WSYCXSz7oXO8cgHRNA==" spinCount="100000" sheet="1" objects="1" scenarios="1" selectLockedCells="1"/>
  <mergeCells count="55">
    <mergeCell ref="E79:G81"/>
    <mergeCell ref="E83:G83"/>
    <mergeCell ref="E84:G84"/>
    <mergeCell ref="E87:G87"/>
    <mergeCell ref="E90:G90"/>
    <mergeCell ref="E91:G91"/>
    <mergeCell ref="E94:G94"/>
    <mergeCell ref="E98:G98"/>
    <mergeCell ref="E97:G97"/>
    <mergeCell ref="E101:G101"/>
    <mergeCell ref="E53:G53"/>
    <mergeCell ref="E69:G69"/>
    <mergeCell ref="E70:G70"/>
    <mergeCell ref="E73:G73"/>
    <mergeCell ref="E76:G76"/>
    <mergeCell ref="E57:G57"/>
    <mergeCell ref="E58:G58"/>
    <mergeCell ref="E61:G61"/>
    <mergeCell ref="E64:G64"/>
    <mergeCell ref="E39:G39"/>
    <mergeCell ref="E42:G42"/>
    <mergeCell ref="E46:G46"/>
    <mergeCell ref="E47:G47"/>
    <mergeCell ref="E50:G50"/>
    <mergeCell ref="F33:F34"/>
    <mergeCell ref="G33:G34"/>
    <mergeCell ref="E35:G35"/>
    <mergeCell ref="E36:G36"/>
    <mergeCell ref="B17:L17"/>
    <mergeCell ref="B19:L26"/>
    <mergeCell ref="B30:L31"/>
    <mergeCell ref="E33:E34"/>
    <mergeCell ref="B4:L4"/>
    <mergeCell ref="B5:L5"/>
    <mergeCell ref="B6:L6"/>
    <mergeCell ref="B28:L28"/>
    <mergeCell ref="B8:L8"/>
    <mergeCell ref="B9:L9"/>
    <mergeCell ref="B11:I12"/>
    <mergeCell ref="J11:J12"/>
    <mergeCell ref="B13:I13"/>
    <mergeCell ref="B14:I14"/>
    <mergeCell ref="B15:I15"/>
    <mergeCell ref="B85:D85"/>
    <mergeCell ref="B86:D86"/>
    <mergeCell ref="B88:D88"/>
    <mergeCell ref="B89:D89"/>
    <mergeCell ref="B92:D92"/>
    <mergeCell ref="B102:D102"/>
    <mergeCell ref="B103:D103"/>
    <mergeCell ref="B93:D93"/>
    <mergeCell ref="B95:D95"/>
    <mergeCell ref="B96:D96"/>
    <mergeCell ref="B99:D99"/>
    <mergeCell ref="B100:D100"/>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7001EC79-BB29-42CC-BA8E-F10C32CC887D}">
      <formula1>1000</formula1>
    </dataValidation>
  </dataValidations>
  <printOptions horizontalCentered="1"/>
  <pageMargins left="0.25" right="0.25" top="0.75" bottom="0.75" header="0.3" footer="0.3"/>
  <pageSetup scale="63" firstPageNumber="38" fitToHeight="0" orientation="portrait" r:id="rId1"/>
  <headerFooter>
    <oddFooter>&amp;L&amp;A</oddFooter>
  </headerFooter>
  <rowBreaks count="1" manualBreakCount="1">
    <brk id="82" min="1" max="11"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Variables!$D$52:$D$53</xm:f>
          </x14:formula1>
          <xm:sqref>J11:J15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73CD-9BD9-4F02-8BAF-D6E3479C7571}">
  <dimension ref="A1:AV174"/>
  <sheetViews>
    <sheetView topLeftCell="A143" zoomScale="87" workbookViewId="0">
      <selection activeCell="I116" sqref="I116"/>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573</v>
      </c>
      <c r="J6" s="241" t="s">
        <v>574</v>
      </c>
      <c r="K6" s="274" t="str">
        <f>Confirm!E37</f>
        <v>-</v>
      </c>
      <c r="L6" s="274" t="str">
        <f>Confirm!F37</f>
        <v>-</v>
      </c>
      <c r="M6" s="274" t="str">
        <f>Confirm!G37</f>
        <v>-</v>
      </c>
      <c r="W6" s="236">
        <f>Intro!$E$77</f>
        <v>0</v>
      </c>
      <c r="X6" s="237" t="s">
        <v>569</v>
      </c>
      <c r="Y6" s="237" t="s">
        <v>570</v>
      </c>
      <c r="Z6" s="238" t="s">
        <v>571</v>
      </c>
      <c r="AA6" s="238" t="s">
        <v>572</v>
      </c>
      <c r="AB6" s="238"/>
      <c r="AC6" s="239"/>
      <c r="AD6" s="240" t="s">
        <v>573</v>
      </c>
      <c r="AE6" s="241" t="s">
        <v>574</v>
      </c>
      <c r="AF6" s="274" t="str">
        <f>Confirm!E38</f>
        <v>-</v>
      </c>
      <c r="AG6" s="274" t="str">
        <f>Confirm!F38</f>
        <v>-</v>
      </c>
      <c r="AH6" s="274" t="str">
        <f>Confirm!G38</f>
        <v>-</v>
      </c>
    </row>
    <row r="7" spans="2:48" x14ac:dyDescent="0.25">
      <c r="B7" s="236">
        <f>Intro!$E$77</f>
        <v>0</v>
      </c>
      <c r="C7" s="242" t="str">
        <f>C6</f>
        <v>Importer   |  Importateurs</v>
      </c>
      <c r="D7" s="242" t="s">
        <v>570</v>
      </c>
      <c r="E7" s="243" t="s">
        <v>575</v>
      </c>
      <c r="F7" s="243" t="s">
        <v>576</v>
      </c>
      <c r="G7" s="243"/>
      <c r="H7" s="242"/>
      <c r="I7" s="244" t="s">
        <v>573</v>
      </c>
      <c r="J7" s="245" t="s">
        <v>574</v>
      </c>
      <c r="K7" s="275" t="str">
        <f>Confirm!E48</f>
        <v>-</v>
      </c>
      <c r="L7" s="275" t="str">
        <f>Confirm!F48</f>
        <v>-</v>
      </c>
      <c r="M7" s="275" t="str">
        <f>Confirm!G48</f>
        <v>-</v>
      </c>
      <c r="W7" s="236">
        <f>Intro!$E$77</f>
        <v>0</v>
      </c>
      <c r="X7" s="242" t="str">
        <f>X6</f>
        <v>Importer   |  Importateurs</v>
      </c>
      <c r="Y7" s="242" t="s">
        <v>570</v>
      </c>
      <c r="Z7" s="243" t="s">
        <v>575</v>
      </c>
      <c r="AA7" s="243" t="s">
        <v>576</v>
      </c>
      <c r="AB7" s="243"/>
      <c r="AC7" s="242"/>
      <c r="AD7" s="244" t="s">
        <v>573</v>
      </c>
      <c r="AE7" s="245" t="s">
        <v>574</v>
      </c>
      <c r="AF7" s="275" t="str">
        <f>Confirm!E49</f>
        <v>-</v>
      </c>
      <c r="AG7" s="275" t="str">
        <f>Confirm!F49</f>
        <v>-</v>
      </c>
      <c r="AH7" s="275" t="str">
        <f>Confirm!G49</f>
        <v>-</v>
      </c>
    </row>
    <row r="8" spans="2:48" x14ac:dyDescent="0.25">
      <c r="B8" s="236">
        <f>Intro!$E$77</f>
        <v>0</v>
      </c>
      <c r="C8" s="246" t="str">
        <f>C7</f>
        <v>Importer   |  Importateurs</v>
      </c>
      <c r="D8" s="246" t="s">
        <v>570</v>
      </c>
      <c r="E8" s="247" t="s">
        <v>577</v>
      </c>
      <c r="F8" s="247" t="s">
        <v>576</v>
      </c>
      <c r="G8" s="247"/>
      <c r="H8" s="246"/>
      <c r="I8" s="240" t="s">
        <v>573</v>
      </c>
      <c r="J8" s="248" t="s">
        <v>574</v>
      </c>
      <c r="K8" s="276" t="str">
        <f>Confirm!E59</f>
        <v>-</v>
      </c>
      <c r="L8" s="276" t="str">
        <f>Confirm!F59</f>
        <v>-</v>
      </c>
      <c r="M8" s="276" t="str">
        <f>Confirm!G59</f>
        <v>-</v>
      </c>
      <c r="W8" s="236">
        <f>Intro!$E$77</f>
        <v>0</v>
      </c>
      <c r="X8" s="246" t="str">
        <f>X7</f>
        <v>Importer   |  Importateurs</v>
      </c>
      <c r="Y8" s="246" t="s">
        <v>570</v>
      </c>
      <c r="Z8" s="247" t="s">
        <v>577</v>
      </c>
      <c r="AA8" s="247" t="s">
        <v>576</v>
      </c>
      <c r="AB8" s="247"/>
      <c r="AC8" s="246"/>
      <c r="AD8" s="240" t="s">
        <v>573</v>
      </c>
      <c r="AE8" s="248" t="s">
        <v>574</v>
      </c>
      <c r="AF8" s="276" t="str">
        <f>Confirm!E60</f>
        <v>-</v>
      </c>
      <c r="AG8" s="276" t="str">
        <f>Confirm!F60</f>
        <v>-</v>
      </c>
      <c r="AH8" s="276" t="str">
        <f>Confirm!G60</f>
        <v>-</v>
      </c>
    </row>
    <row r="9" spans="2:48" x14ac:dyDescent="0.25">
      <c r="B9" s="236">
        <f>Intro!$E$77</f>
        <v>0</v>
      </c>
      <c r="C9" s="249" t="str">
        <f>C7</f>
        <v>Importer   |  Importateurs</v>
      </c>
      <c r="D9" s="249" t="s">
        <v>570</v>
      </c>
      <c r="E9" s="250" t="s">
        <v>578</v>
      </c>
      <c r="F9" s="250" t="s">
        <v>576</v>
      </c>
      <c r="G9" s="250" t="str">
        <f>Confirm!E79</f>
        <v>-</v>
      </c>
      <c r="H9" s="249"/>
      <c r="I9" s="244" t="s">
        <v>573</v>
      </c>
      <c r="J9" s="251" t="s">
        <v>574</v>
      </c>
      <c r="K9" s="277" t="str">
        <f>Confirm!E71</f>
        <v>-</v>
      </c>
      <c r="L9" s="277" t="str">
        <f>Confirm!F71</f>
        <v>-</v>
      </c>
      <c r="M9" s="277" t="str">
        <f>Confirm!G71</f>
        <v>-</v>
      </c>
      <c r="W9" s="236">
        <f>Intro!$E$77</f>
        <v>0</v>
      </c>
      <c r="X9" s="249" t="str">
        <f>X7</f>
        <v>Importer   |  Importateurs</v>
      </c>
      <c r="Y9" s="249" t="s">
        <v>570</v>
      </c>
      <c r="Z9" s="250" t="s">
        <v>578</v>
      </c>
      <c r="AA9" s="250" t="s">
        <v>576</v>
      </c>
      <c r="AB9" s="250" t="str">
        <f>Confirm!E79</f>
        <v>-</v>
      </c>
      <c r="AC9" s="249"/>
      <c r="AD9" s="244" t="s">
        <v>573</v>
      </c>
      <c r="AE9" s="251" t="s">
        <v>574</v>
      </c>
      <c r="AF9" s="277" t="str">
        <f>Confirm!E72</f>
        <v>-</v>
      </c>
      <c r="AG9" s="277" t="str">
        <f>Confirm!F72</f>
        <v>-</v>
      </c>
      <c r="AH9" s="277" t="str">
        <f>Confirm!G72</f>
        <v>-</v>
      </c>
    </row>
    <row r="10" spans="2:48" x14ac:dyDescent="0.25">
      <c r="B10" s="236">
        <f>Intro!$E$77</f>
        <v>0</v>
      </c>
      <c r="C10" s="246" t="str">
        <f t="shared" ref="C10:C12" si="0">C9</f>
        <v>Importer   |  Importateurs</v>
      </c>
      <c r="D10" s="246" t="s">
        <v>579</v>
      </c>
      <c r="E10" s="247" t="s">
        <v>580</v>
      </c>
      <c r="F10" s="247" t="s">
        <v>574</v>
      </c>
      <c r="G10" s="247"/>
      <c r="H10" s="246"/>
      <c r="I10" s="240" t="s">
        <v>573</v>
      </c>
      <c r="J10" s="248" t="s">
        <v>581</v>
      </c>
      <c r="K10" s="276" t="str">
        <f>Confirm!E85</f>
        <v>-</v>
      </c>
      <c r="L10" s="276" t="str">
        <f>Confirm!F85</f>
        <v>-</v>
      </c>
      <c r="M10" s="276" t="str">
        <f>Confirm!G85</f>
        <v>-</v>
      </c>
      <c r="W10" s="236">
        <f>Intro!$E$77</f>
        <v>0</v>
      </c>
      <c r="X10" s="246" t="str">
        <f t="shared" ref="X10:X12" si="1">X9</f>
        <v>Importer   |  Importateurs</v>
      </c>
      <c r="Y10" s="246" t="s">
        <v>579</v>
      </c>
      <c r="Z10" s="247" t="s">
        <v>580</v>
      </c>
      <c r="AA10" s="247" t="s">
        <v>574</v>
      </c>
      <c r="AB10" s="247"/>
      <c r="AC10" s="246"/>
      <c r="AD10" s="240" t="s">
        <v>573</v>
      </c>
      <c r="AE10" s="248" t="s">
        <v>581</v>
      </c>
      <c r="AF10" s="276" t="str">
        <f>Confirm!E88</f>
        <v>-</v>
      </c>
      <c r="AG10" s="276" t="str">
        <f>Confirm!F88</f>
        <v>-</v>
      </c>
      <c r="AH10" s="276" t="str">
        <f>Confirm!G88</f>
        <v>-</v>
      </c>
    </row>
    <row r="11" spans="2:48" x14ac:dyDescent="0.25">
      <c r="B11" s="236">
        <f>Intro!$E$77</f>
        <v>0</v>
      </c>
      <c r="C11" s="249" t="str">
        <f t="shared" si="0"/>
        <v>Importer   |  Importateurs</v>
      </c>
      <c r="D11" s="249" t="s">
        <v>579</v>
      </c>
      <c r="E11" s="250" t="s">
        <v>580</v>
      </c>
      <c r="F11" s="250" t="s">
        <v>574</v>
      </c>
      <c r="G11" s="250"/>
      <c r="H11" s="249"/>
      <c r="I11" s="244" t="s">
        <v>573</v>
      </c>
      <c r="J11" s="251" t="s">
        <v>582</v>
      </c>
      <c r="K11" s="277" t="str">
        <f>Confirm!E86</f>
        <v>-</v>
      </c>
      <c r="L11" s="277" t="str">
        <f>Confirm!F86</f>
        <v>-</v>
      </c>
      <c r="M11" s="277" t="str">
        <f>Confirm!G86</f>
        <v>-</v>
      </c>
      <c r="W11" s="236">
        <f>Intro!$E$77</f>
        <v>0</v>
      </c>
      <c r="X11" s="249" t="str">
        <f t="shared" si="1"/>
        <v>Importer   |  Importateurs</v>
      </c>
      <c r="Y11" s="249" t="s">
        <v>579</v>
      </c>
      <c r="Z11" s="250" t="s">
        <v>580</v>
      </c>
      <c r="AA11" s="250" t="s">
        <v>574</v>
      </c>
      <c r="AB11" s="250"/>
      <c r="AC11" s="249"/>
      <c r="AD11" s="244" t="s">
        <v>573</v>
      </c>
      <c r="AE11" s="251" t="s">
        <v>582</v>
      </c>
      <c r="AF11" s="277" t="str">
        <f>Confirm!E89</f>
        <v>-</v>
      </c>
      <c r="AG11" s="277" t="str">
        <f>Confirm!F89</f>
        <v>-</v>
      </c>
      <c r="AH11" s="277" t="str">
        <f>Confirm!G89</f>
        <v>-</v>
      </c>
    </row>
    <row r="12" spans="2:48" x14ac:dyDescent="0.25">
      <c r="B12" s="236">
        <f>Intro!$E$77</f>
        <v>0</v>
      </c>
      <c r="C12" s="246" t="str">
        <f t="shared" si="0"/>
        <v>Importer   |  Importateurs</v>
      </c>
      <c r="D12" s="246" t="s">
        <v>583</v>
      </c>
      <c r="E12" s="247" t="s">
        <v>580</v>
      </c>
      <c r="F12" s="247" t="s">
        <v>574</v>
      </c>
      <c r="G12" s="247"/>
      <c r="H12" s="246"/>
      <c r="I12" s="240" t="s">
        <v>573</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573</v>
      </c>
      <c r="AE12" s="248" t="s">
        <v>574</v>
      </c>
      <c r="AF12" s="276" t="str">
        <f>Confirm!E104</f>
        <v>-</v>
      </c>
      <c r="AG12" s="276" t="str">
        <f>Confirm!F104</f>
        <v>-</v>
      </c>
      <c r="AH12" s="276" t="str">
        <f>Confirm!G104</f>
        <v>-</v>
      </c>
    </row>
    <row r="14" spans="2:48" x14ac:dyDescent="0.25">
      <c r="B14" t="s">
        <v>685</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ht="36.75"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573</v>
      </c>
      <c r="R17">
        <f>'Imp-China|Chine -Exp1'!G30+'Imp-China|Chine -Exp 2'!G30+'Imp-China|Chine -Exp 3'!G30</f>
        <v>0</v>
      </c>
      <c r="S17">
        <f>'Imp-China|Chine -Exp1'!H30+'Imp-China|Chine -Exp 2'!H30+'Imp-China|Chine -Exp 3'!H30</f>
        <v>0</v>
      </c>
      <c r="T17">
        <f>'Imp-China|Chine -Exp1'!I30+'Imp-China|Chine -Exp 2'!I30+'Imp-China|Chine -Exp 3'!I30</f>
        <v>0</v>
      </c>
      <c r="V17">
        <f>('Imp-China|Chine -Exp1'!G31+'Imp-China|Chine -Exp 2'!G31+'Imp-China|Chine -Exp 3'!G31)/1000</f>
        <v>0</v>
      </c>
      <c r="W17">
        <f>('Imp-China|Chine -Exp1'!H31+'Imp-China|Chine -Exp 2'!H31+'Imp-China|Chine -Exp 3'!H31)/1000</f>
        <v>0</v>
      </c>
      <c r="X17">
        <f>('Imp-China|Chine -Exp1'!I31+'Imp-China|Chine -Exp 2'!I31+'Imp-China|Chine -Exp 3'!I31)/1000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573</v>
      </c>
      <c r="AP17">
        <f>'Imp-China|Chine -Exp1'!G34+'Imp-China|Chine -Exp 2'!G34+'Imp-China|Chine -Exp 3'!G34</f>
        <v>0</v>
      </c>
      <c r="AQ17">
        <f>'Imp-China|Chine -Exp1'!H34+'Imp-China|Chine -Exp 2'!H34+'Imp-China|Chine -Exp 3'!H34</f>
        <v>0</v>
      </c>
      <c r="AR17">
        <f>'Imp-China|Chine -Exp1'!I34+'Imp-China|Chine -Exp 2'!I34+'Imp-China|Chine -Exp 3'!I34</f>
        <v>0</v>
      </c>
      <c r="AT17">
        <f>('Imp-China|Chine -Exp1'!G35+'Imp-China|Chine -Exp 2'!G35+'Imp-China|Chine -Exp 3'!G35)/1000</f>
        <v>0</v>
      </c>
      <c r="AU17">
        <f>('Imp-China|Chine -Exp1'!H35+'Imp-China|Chine -Exp 2'!H35+'Imp-China|Chine -Exp 3'!H35)/1000</f>
        <v>0</v>
      </c>
      <c r="AV17">
        <f>('Imp-China|Chine -Exp1'!I35+'Imp-China|Chine -Exp 2'!I35+'Imp-China|Chine -Exp 3'!I35)/1000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573</v>
      </c>
      <c r="R18">
        <f>'Imp-China|Chine -Exp1'!G58+'Imp-China|Chine -Exp 2'!G58+'Imp-China|Chine -Exp 3'!G58</f>
        <v>0</v>
      </c>
      <c r="S18">
        <f>'Imp-China|Chine -Exp1'!H58+'Imp-China|Chine -Exp 2'!H58+'Imp-China|Chine -Exp 3'!H58</f>
        <v>0</v>
      </c>
      <c r="T18">
        <f>'Imp-China|Chine -Exp1'!I58+'Imp-China|Chine -Exp 2'!I58+'Imp-China|Chine -Exp 3'!I58</f>
        <v>0</v>
      </c>
      <c r="V18">
        <f>('Imp-China|Chine -Exp1'!G59+'Imp-China|Chine -Exp 2'!G59+'Imp-China|Chine -Exp 3'!G59)/1000</f>
        <v>0</v>
      </c>
      <c r="W18">
        <f>('Imp-China|Chine -Exp1'!H59+'Imp-China|Chine -Exp 2'!H59+'Imp-China|Chine -Exp 3'!H59)/1000</f>
        <v>0</v>
      </c>
      <c r="X18">
        <f>('Imp-China|Chine -Exp1'!I59+'Imp-China|Chine -Exp 2'!I59+'Imp-China|Chine -Exp 3'!I59)/1000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573</v>
      </c>
      <c r="AP18">
        <f>'Imp-China|Chine -Exp1'!G65+'Imp-China|Chine -Exp 2'!G65+'Imp-China|Chine -Exp 3'!G65</f>
        <v>0</v>
      </c>
      <c r="AQ18">
        <f>'Imp-China|Chine -Exp1'!H65+'Imp-China|Chine -Exp 2'!H65+'Imp-China|Chine -Exp 3'!H65</f>
        <v>0</v>
      </c>
      <c r="AR18">
        <f>'Imp-China|Chine -Exp1'!I65+'Imp-China|Chine -Exp 2'!I65+'Imp-China|Chine -Exp 3'!I65</f>
        <v>0</v>
      </c>
      <c r="AT18">
        <f>('Imp-China|Chine -Exp1'!G66+'Imp-China|Chine -Exp 2'!G66+'Imp-China|Chine -Exp 3'!G66)/1000</f>
        <v>0</v>
      </c>
      <c r="AU18">
        <f>('Imp-China|Chine -Exp1'!H66+'Imp-China|Chine -Exp 2'!H66+'Imp-China|Chine -Exp 3'!H66)/1000</f>
        <v>0</v>
      </c>
      <c r="AV18">
        <f>('Imp-China|Chine -Exp1'!I66+'Imp-China|Chine -Exp 2'!I66+'Imp-China|Chine -Exp 3'!I66)/1000</f>
        <v>0</v>
      </c>
    </row>
    <row r="19" spans="2:48" ht="36.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573</v>
      </c>
      <c r="R19">
        <f>'Imp-China|Chine -Exp1'!G61+'Imp-China|Chine -Exp 2'!G61+'Imp-China|Chine -Exp 3'!G61</f>
        <v>0</v>
      </c>
      <c r="S19">
        <f>'Imp-China|Chine -Exp1'!H61+'Imp-China|Chine -Exp 2'!H61+'Imp-China|Chine -Exp 3'!H61</f>
        <v>0</v>
      </c>
      <c r="T19">
        <f>'Imp-China|Chine -Exp1'!I61+'Imp-China|Chine -Exp 2'!I61+'Imp-China|Chine -Exp 3'!I61</f>
        <v>0</v>
      </c>
      <c r="V19">
        <f>('Imp-China|Chine -Exp1'!G62+'Imp-China|Chine -Exp 2'!G62+'Imp-China|Chine -Exp 3'!G62)/1000</f>
        <v>0</v>
      </c>
      <c r="W19">
        <f>('Imp-China|Chine -Exp1'!H62+'Imp-China|Chine -Exp 2'!H62+'Imp-China|Chine -Exp 3'!H62)/1000</f>
        <v>0</v>
      </c>
      <c r="X19">
        <f>('Imp-China|Chine -Exp1'!I62+'Imp-China|Chine -Exp 2'!I62+'Imp-China|Chine -Exp 3'!I62)/1000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573</v>
      </c>
      <c r="AP19">
        <f>'Imp-China|Chine -Exp1'!G68+'Imp-China|Chine -Exp 2'!G68+'Imp-China|Chine -Exp 3'!G68</f>
        <v>0</v>
      </c>
      <c r="AQ19">
        <f>'Imp-China|Chine -Exp1'!H68+'Imp-China|Chine -Exp 2'!H68+'Imp-China|Chine -Exp 3'!H68</f>
        <v>0</v>
      </c>
      <c r="AR19">
        <f>'Imp-China|Chine -Exp1'!I68+'Imp-China|Chine -Exp 2'!I68+'Imp-China|Chine -Exp 3'!I68</f>
        <v>0</v>
      </c>
      <c r="AT19">
        <f>('Imp-China|Chine -Exp1'!G69+'Imp-China|Chine -Exp 2'!G69+'Imp-China|Chine -Exp 3'!G69)/1000</f>
        <v>0</v>
      </c>
      <c r="AU19">
        <f>('Imp-China|Chine -Exp1'!H69+'Imp-China|Chine -Exp 2'!H69+'Imp-China|Chine -Exp 3'!H69)/1000</f>
        <v>0</v>
      </c>
      <c r="AV19">
        <f>('Imp-China|Chine -Exp1'!I69+'Imp-China|Chine -Exp 2'!I69+'Imp-China|Chine -Exp 3'!I69)/1000</f>
        <v>0</v>
      </c>
    </row>
    <row r="20" spans="2:48" ht="36.75"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573</v>
      </c>
      <c r="R20">
        <f>'Imp-US|É-U'!G30</f>
        <v>0</v>
      </c>
      <c r="S20">
        <f>'Imp-US|É-U'!H30</f>
        <v>0</v>
      </c>
      <c r="T20">
        <f>'Imp-US|É-U'!I30</f>
        <v>0</v>
      </c>
      <c r="V20">
        <f>'Imp-US|É-U'!G31/1000</f>
        <v>0</v>
      </c>
      <c r="W20">
        <f>'Imp-US|É-U'!H31/1000</f>
        <v>0</v>
      </c>
      <c r="X20">
        <f>'Imp-US|É-U'!I31/1000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573</v>
      </c>
      <c r="AP20">
        <f>'Imp-US|É-U'!G34</f>
        <v>0</v>
      </c>
      <c r="AQ20">
        <f>'Imp-US|É-U'!H34</f>
        <v>0</v>
      </c>
      <c r="AR20">
        <f>'Imp-US|É-U'!I34</f>
        <v>0</v>
      </c>
      <c r="AT20">
        <f>'Imp-US|É-U'!G35/1000</f>
        <v>0</v>
      </c>
      <c r="AU20">
        <f>'Imp-US|É-U'!H35/1000</f>
        <v>0</v>
      </c>
      <c r="AV20">
        <f>'Imp-US|É-U'!I35/1000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573</v>
      </c>
      <c r="R21">
        <f>'Imp-US|É-U'!G58</f>
        <v>0</v>
      </c>
      <c r="S21">
        <f>'Imp-US|É-U'!H58</f>
        <v>0</v>
      </c>
      <c r="T21">
        <f>'Imp-US|É-U'!I58</f>
        <v>0</v>
      </c>
      <c r="V21">
        <f>'Imp-US|É-U'!G59/1000</f>
        <v>0</v>
      </c>
      <c r="W21">
        <f>'Imp-US|É-U'!H59/1000</f>
        <v>0</v>
      </c>
      <c r="X21">
        <f>'Imp-US|É-U'!I59/1000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573</v>
      </c>
      <c r="AP21">
        <f>'Imp-US|É-U'!G65</f>
        <v>0</v>
      </c>
      <c r="AQ21">
        <f>'Imp-US|É-U'!H65</f>
        <v>0</v>
      </c>
      <c r="AR21">
        <f>'Imp-US|É-U'!I65</f>
        <v>0</v>
      </c>
      <c r="AT21">
        <f>'Imp-US|É-U'!G66/1000</f>
        <v>0</v>
      </c>
      <c r="AU21">
        <f>'Imp-US|É-U'!H66/1000</f>
        <v>0</v>
      </c>
      <c r="AV21">
        <f>'Imp-US|É-U'!I66/1000</f>
        <v>0</v>
      </c>
    </row>
    <row r="22" spans="2:48" ht="36.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573</v>
      </c>
      <c r="R22">
        <f>'Imp-US|É-U'!G61</f>
        <v>0</v>
      </c>
      <c r="S22">
        <f>'Imp-US|É-U'!H61</f>
        <v>0</v>
      </c>
      <c r="T22">
        <f>'Imp-US|É-U'!I61</f>
        <v>0</v>
      </c>
      <c r="V22">
        <f>'Imp-US|É-U'!G62/1000</f>
        <v>0</v>
      </c>
      <c r="W22">
        <f>'Imp-US|É-U'!H62/1000</f>
        <v>0</v>
      </c>
      <c r="X22">
        <f>'Imp-US|É-U'!I62/1000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573</v>
      </c>
      <c r="AP22">
        <f>'Imp-US|É-U'!G68</f>
        <v>0</v>
      </c>
      <c r="AQ22">
        <f>'Imp-US|É-U'!H68</f>
        <v>0</v>
      </c>
      <c r="AR22">
        <f>'Imp-US|É-U'!I68</f>
        <v>0</v>
      </c>
      <c r="AT22">
        <f>'Imp-US|É-U'!G69/1000</f>
        <v>0</v>
      </c>
      <c r="AU22">
        <f>'Imp-US|É-U'!H69/1000</f>
        <v>0</v>
      </c>
      <c r="AV22">
        <f>'Imp-US|É-U'!I69/1000</f>
        <v>0</v>
      </c>
    </row>
    <row r="23" spans="2:48" ht="36.75"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573</v>
      </c>
      <c r="R23">
        <f>'Imp-Mex'!G30</f>
        <v>0</v>
      </c>
      <c r="S23">
        <f>'Imp-Mex'!H30</f>
        <v>0</v>
      </c>
      <c r="T23">
        <f>'Imp-Mex'!I30</f>
        <v>0</v>
      </c>
      <c r="V23">
        <f>'Imp-Mex'!G31/1000</f>
        <v>0</v>
      </c>
      <c r="W23">
        <f>'Imp-Mex'!H31/1000</f>
        <v>0</v>
      </c>
      <c r="X23">
        <f>'Imp-Mex'!I31/1000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573</v>
      </c>
      <c r="AP23">
        <f>'Imp-Mex'!G34</f>
        <v>0</v>
      </c>
      <c r="AQ23">
        <f>'Imp-Mex'!H34</f>
        <v>0</v>
      </c>
      <c r="AR23">
        <f>'Imp-Mex'!I34</f>
        <v>0</v>
      </c>
      <c r="AT23">
        <f>'Imp-Mex'!G35/1000</f>
        <v>0</v>
      </c>
      <c r="AU23">
        <f>'Imp-Mex'!H35/1000</f>
        <v>0</v>
      </c>
      <c r="AV23">
        <f>'Imp-Mex'!I35/1000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573</v>
      </c>
      <c r="R24">
        <f>'Imp-Mex'!G58</f>
        <v>0</v>
      </c>
      <c r="S24">
        <f>'Imp-Mex'!H58</f>
        <v>0</v>
      </c>
      <c r="T24">
        <f>'Imp-Mex'!I58</f>
        <v>0</v>
      </c>
      <c r="V24">
        <f>'Imp-Mex'!G59/1000</f>
        <v>0</v>
      </c>
      <c r="W24">
        <f>'Imp-Mex'!H59/1000</f>
        <v>0</v>
      </c>
      <c r="X24">
        <f>'Imp-Mex'!I59/1000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573</v>
      </c>
      <c r="AP24">
        <f>'Imp-Mex'!G65</f>
        <v>0</v>
      </c>
      <c r="AQ24">
        <f>'Imp-Mex'!H65</f>
        <v>0</v>
      </c>
      <c r="AR24">
        <f>'Imp-Mex'!I65</f>
        <v>0</v>
      </c>
      <c r="AT24">
        <f>'Imp-Mex'!G66/1000</f>
        <v>0</v>
      </c>
      <c r="AU24">
        <f>'Imp-Mex'!H66/1000</f>
        <v>0</v>
      </c>
      <c r="AV24">
        <f>'Imp-Mex'!I66/1000</f>
        <v>0</v>
      </c>
    </row>
    <row r="25" spans="2:48" ht="36.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573</v>
      </c>
      <c r="R25">
        <f>'Imp-Mex'!G61</f>
        <v>0</v>
      </c>
      <c r="S25">
        <f>'Imp-Mex'!H61</f>
        <v>0</v>
      </c>
      <c r="T25">
        <f>'Imp-Mex'!I61</f>
        <v>0</v>
      </c>
      <c r="V25">
        <f>'Imp-Mex'!G62/1000</f>
        <v>0</v>
      </c>
      <c r="W25">
        <f>'Imp-Mex'!H62/1000</f>
        <v>0</v>
      </c>
      <c r="X25">
        <f>'Imp-Mex'!I62/1000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573</v>
      </c>
      <c r="AP25">
        <f>'Imp-Mex'!G68</f>
        <v>0</v>
      </c>
      <c r="AQ25">
        <f>'Imp-Mex'!H68</f>
        <v>0</v>
      </c>
      <c r="AR25">
        <f>'Imp-Mex'!I68</f>
        <v>0</v>
      </c>
      <c r="AT25">
        <f>'Imp-Mex'!G69/1000</f>
        <v>0</v>
      </c>
      <c r="AU25">
        <f>'Imp-Mex'!H69/1000</f>
        <v>0</v>
      </c>
      <c r="AV25">
        <f>'Imp-Mex'!I69/1000</f>
        <v>0</v>
      </c>
    </row>
    <row r="26" spans="2:48" s="343" customFormat="1" ht="36.75" x14ac:dyDescent="0.25">
      <c r="B26" s="260">
        <f>B25</f>
        <v>0</v>
      </c>
      <c r="C26" s="260">
        <f>C25</f>
        <v>0</v>
      </c>
      <c r="D26" s="260" t="s">
        <v>599</v>
      </c>
      <c r="E26" s="260">
        <f>E17</f>
        <v>0</v>
      </c>
      <c r="F26" s="262"/>
      <c r="G26" s="262"/>
      <c r="H26" s="262"/>
      <c r="I26" s="260" t="s">
        <v>605</v>
      </c>
      <c r="J26" s="260" t="s">
        <v>609</v>
      </c>
      <c r="K26" s="260" t="s">
        <v>610</v>
      </c>
      <c r="L26" s="341" t="s">
        <v>578</v>
      </c>
      <c r="M26" s="342" t="str">
        <f>$G$9</f>
        <v>-</v>
      </c>
      <c r="N26" s="260" t="s">
        <v>612</v>
      </c>
      <c r="O26" s="264" t="s">
        <v>602</v>
      </c>
      <c r="P26" s="260" t="s">
        <v>574</v>
      </c>
      <c r="Q26" s="266" t="s">
        <v>573</v>
      </c>
      <c r="R26" s="343">
        <f>'Imp-Other|Autre'!G30</f>
        <v>0</v>
      </c>
      <c r="S26" s="343">
        <f>'Imp-Other|Autre'!H30</f>
        <v>0</v>
      </c>
      <c r="T26" s="343">
        <f>'Imp-Other|Autre'!I30</f>
        <v>0</v>
      </c>
      <c r="V26" s="343">
        <f>'Imp-Other|Autre'!G31/1000</f>
        <v>0</v>
      </c>
      <c r="W26" s="343">
        <f>'Imp-Other|Autre'!H31/1000</f>
        <v>0</v>
      </c>
      <c r="X26" s="343">
        <f>'Imp-Other|Autre'!I31/1000</f>
        <v>0</v>
      </c>
      <c r="Z26" s="260">
        <f>Z25</f>
        <v>0</v>
      </c>
      <c r="AA26" s="260">
        <f>AA25</f>
        <v>0</v>
      </c>
      <c r="AB26" s="260" t="s">
        <v>599</v>
      </c>
      <c r="AC26" s="260" t="s">
        <v>600</v>
      </c>
      <c r="AD26" s="262"/>
      <c r="AE26" s="262"/>
      <c r="AF26" s="262"/>
      <c r="AG26" s="260" t="s">
        <v>605</v>
      </c>
      <c r="AH26" s="260" t="s">
        <v>609</v>
      </c>
      <c r="AI26" s="260" t="s">
        <v>610</v>
      </c>
      <c r="AJ26" s="341" t="s">
        <v>578</v>
      </c>
      <c r="AK26" s="342" t="str">
        <f>$AB$9</f>
        <v>-</v>
      </c>
      <c r="AL26" s="260" t="s">
        <v>612</v>
      </c>
      <c r="AM26" s="264" t="s">
        <v>602</v>
      </c>
      <c r="AN26" s="260" t="s">
        <v>574</v>
      </c>
      <c r="AO26" s="266" t="s">
        <v>573</v>
      </c>
      <c r="AP26" s="343">
        <f>'Imp-Other|Autre'!G34</f>
        <v>0</v>
      </c>
      <c r="AQ26" s="343">
        <f>'Imp-Other|Autre'!H34</f>
        <v>0</v>
      </c>
      <c r="AR26" s="343">
        <f>'Imp-Other|Autre'!I34</f>
        <v>0</v>
      </c>
      <c r="AT26" s="343">
        <f>'Imp-Other|Autre'!G35/1000</f>
        <v>0</v>
      </c>
      <c r="AU26" s="343">
        <f>'Imp-Other|Autre'!H35/1000</f>
        <v>0</v>
      </c>
      <c r="AV26" s="343">
        <f>'Imp-Other|Autre'!I35/1000</f>
        <v>0</v>
      </c>
    </row>
    <row r="27" spans="2:48" ht="36.75"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573</v>
      </c>
      <c r="R27">
        <f>'Imp-Other|Autre'!G58</f>
        <v>0</v>
      </c>
      <c r="S27">
        <f>'Imp-Other|Autre'!H58</f>
        <v>0</v>
      </c>
      <c r="T27">
        <f>'Imp-Other|Autre'!I58</f>
        <v>0</v>
      </c>
      <c r="V27">
        <f>'Imp-Other|Autre'!G59/1000</f>
        <v>0</v>
      </c>
      <c r="W27">
        <f>'Imp-Other|Autre'!H59/1000</f>
        <v>0</v>
      </c>
      <c r="X27">
        <f>'Imp-Other|Autre'!I59/1000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573</v>
      </c>
      <c r="AP27">
        <f>'Imp-Other|Autre'!G65</f>
        <v>0</v>
      </c>
      <c r="AQ27">
        <f>'Imp-Other|Autre'!H65</f>
        <v>0</v>
      </c>
      <c r="AR27">
        <f>'Imp-Other|Autre'!I65</f>
        <v>0</v>
      </c>
      <c r="AT27">
        <f>'Imp-Other|Autre'!G66/1000</f>
        <v>0</v>
      </c>
      <c r="AU27">
        <f>'Imp-Other|Autre'!H66/1000</f>
        <v>0</v>
      </c>
      <c r="AV27">
        <f>'Imp-Other|Autre'!I66/1000</f>
        <v>0</v>
      </c>
    </row>
    <row r="28" spans="2:48" ht="36.75"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573</v>
      </c>
      <c r="R28">
        <f>'Imp-Other|Autre'!G61</f>
        <v>0</v>
      </c>
      <c r="S28">
        <f>'Imp-Other|Autre'!H61</f>
        <v>0</v>
      </c>
      <c r="T28">
        <f>'Imp-Other|Autre'!I61</f>
        <v>0</v>
      </c>
      <c r="V28">
        <f>'Imp-Other|Autre'!G62/1000</f>
        <v>0</v>
      </c>
      <c r="W28">
        <f>'Imp-Other|Autre'!H62/1000</f>
        <v>0</v>
      </c>
      <c r="X28">
        <f>'Imp-Other|Autre'!I62/1000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573</v>
      </c>
      <c r="AP28">
        <f>'Imp-Other|Autre'!G68</f>
        <v>0</v>
      </c>
      <c r="AQ28">
        <f>'Imp-Other|Autre'!H68</f>
        <v>0</v>
      </c>
      <c r="AR28">
        <f>'Imp-Other|Autre'!I68</f>
        <v>0</v>
      </c>
      <c r="AT28">
        <f>'Imp-Other|Autre'!G69/1000</f>
        <v>0</v>
      </c>
      <c r="AU28">
        <f>'Imp-Other|Autre'!H69/1000</f>
        <v>0</v>
      </c>
      <c r="AV28">
        <f>'Imp-Other|Autre'!I69/1000</f>
        <v>0</v>
      </c>
    </row>
    <row r="30" spans="2:48" x14ac:dyDescent="0.25">
      <c r="B30" t="s">
        <v>645</v>
      </c>
    </row>
    <row r="32" spans="2:48" ht="26.25"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-Exp1'!E151/1000</f>
        <v>0</v>
      </c>
      <c r="AA33" s="282">
        <f>'Imp-China|Chine -Exp1'!F151/1000</f>
        <v>0</v>
      </c>
      <c r="AB33" s="282">
        <f>'Imp-China|Chine -Exp1'!G151/1000</f>
        <v>0</v>
      </c>
      <c r="AC33" s="282">
        <f>'Imp-China|Chine -Exp1'!H151/1000</f>
        <v>0</v>
      </c>
      <c r="AD33" s="282">
        <f>'Imp-China|Chine -Exp1'!I151/1000</f>
        <v>0</v>
      </c>
      <c r="AE33" s="282">
        <f>'Imp-China|Chine -Exp1'!J151/1000</f>
        <v>0</v>
      </c>
      <c r="AF33" s="282">
        <f>'Imp-China|Chine -Exp1'!K151/1000</f>
        <v>0</v>
      </c>
      <c r="AG33" s="282">
        <f>'Imp-China|Chine -Exp1'!L151/1000</f>
        <v>0</v>
      </c>
    </row>
    <row r="34" spans="2:33"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-Exp1'!E156/1000</f>
        <v>0</v>
      </c>
      <c r="AA34" s="286">
        <f>'Imp-China|Chine -Exp1'!F156/1000</f>
        <v>0</v>
      </c>
      <c r="AB34" s="286">
        <f>'Imp-China|Chine -Exp1'!G156/1000</f>
        <v>0</v>
      </c>
      <c r="AC34" s="286">
        <f>'Imp-China|Chine -Exp1'!H156/1000</f>
        <v>0</v>
      </c>
      <c r="AD34" s="286">
        <f>'Imp-China|Chine -Exp1'!I156/1000</f>
        <v>0</v>
      </c>
      <c r="AE34" s="286">
        <f>'Imp-China|Chine -Exp1'!J156/1000</f>
        <v>0</v>
      </c>
      <c r="AF34" s="286">
        <f>'Imp-China|Chine -Exp1'!K156/1000</f>
        <v>0</v>
      </c>
      <c r="AG34" s="286">
        <f>'Imp-China|Chine -Exp1'!L156/1000</f>
        <v>0</v>
      </c>
    </row>
    <row r="35" spans="2:33"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-Exp1'!E161/1000</f>
        <v>0</v>
      </c>
      <c r="AA35" s="289">
        <f>'Imp-China|Chine -Exp1'!F161/1000</f>
        <v>0</v>
      </c>
      <c r="AB35" s="289">
        <f>'Imp-China|Chine -Exp1'!G161/1000</f>
        <v>0</v>
      </c>
      <c r="AC35" s="289">
        <f>'Imp-China|Chine -Exp1'!H161/1000</f>
        <v>0</v>
      </c>
      <c r="AD35" s="289">
        <f>'Imp-China|Chine -Exp1'!I161/1000</f>
        <v>0</v>
      </c>
      <c r="AE35" s="289">
        <f>'Imp-China|Chine -Exp1'!J161/1000</f>
        <v>0</v>
      </c>
      <c r="AF35" s="289">
        <f>'Imp-China|Chine -Exp1'!K161/1000</f>
        <v>0</v>
      </c>
      <c r="AG35" s="289">
        <f>'Imp-China|Chine -Exp1'!L161/1000</f>
        <v>0</v>
      </c>
    </row>
    <row r="36" spans="2:33"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-Exp1'!E166/1000</f>
        <v>0</v>
      </c>
      <c r="AA36" s="286">
        <f>'Imp-China|Chine -Exp1'!F166/1000</f>
        <v>0</v>
      </c>
      <c r="AB36" s="286">
        <f>'Imp-China|Chine -Exp1'!G166/1000</f>
        <v>0</v>
      </c>
      <c r="AC36" s="286">
        <f>'Imp-China|Chine -Exp1'!H166/1000</f>
        <v>0</v>
      </c>
      <c r="AD36" s="286">
        <f>'Imp-China|Chine -Exp1'!I166/1000</f>
        <v>0</v>
      </c>
      <c r="AE36" s="286">
        <f>'Imp-China|Chine -Exp1'!J166/1000</f>
        <v>0</v>
      </c>
      <c r="AF36" s="286">
        <f>'Imp-China|Chine -Exp1'!K166/1000</f>
        <v>0</v>
      </c>
      <c r="AG36" s="286">
        <f>'Imp-China|Chine -Exp1'!L166/1000</f>
        <v>0</v>
      </c>
    </row>
    <row r="37" spans="2:33"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-Exp1'!E171/1000</f>
        <v>0</v>
      </c>
      <c r="AA37" s="289">
        <f>'Imp-China|Chine -Exp1'!F171/1000</f>
        <v>0</v>
      </c>
      <c r="AB37" s="289">
        <f>'Imp-China|Chine -Exp1'!G171/1000</f>
        <v>0</v>
      </c>
      <c r="AC37" s="289">
        <f>'Imp-China|Chine -Exp1'!H171/1000</f>
        <v>0</v>
      </c>
      <c r="AD37" s="289">
        <f>'Imp-China|Chine -Exp1'!I171/1000</f>
        <v>0</v>
      </c>
      <c r="AE37" s="289">
        <f>'Imp-China|Chine -Exp1'!J171/1000</f>
        <v>0</v>
      </c>
      <c r="AF37" s="289">
        <f>'Imp-China|Chine -Exp1'!K171/1000</f>
        <v>0</v>
      </c>
      <c r="AG37" s="289">
        <f>'Imp-China|Chine -Exp1'!L171/1000</f>
        <v>0</v>
      </c>
    </row>
    <row r="38" spans="2:33"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-Exp1'!E176/1000</f>
        <v>0</v>
      </c>
      <c r="AA38" s="286">
        <f>'Imp-China|Chine -Exp1'!F176/1000</f>
        <v>0</v>
      </c>
      <c r="AB38" s="286">
        <f>'Imp-China|Chine -Exp1'!G176/1000</f>
        <v>0</v>
      </c>
      <c r="AC38" s="286">
        <f>'Imp-China|Chine -Exp1'!H176/1000</f>
        <v>0</v>
      </c>
      <c r="AD38" s="286">
        <f>'Imp-China|Chine -Exp1'!I176/1000</f>
        <v>0</v>
      </c>
      <c r="AE38" s="286">
        <f>'Imp-China|Chine -Exp1'!J176/1000</f>
        <v>0</v>
      </c>
      <c r="AF38" s="286">
        <f>'Imp-China|Chine -Exp1'!K176/1000</f>
        <v>0</v>
      </c>
      <c r="AG38" s="286">
        <f>'Imp-China|Chine -Exp1'!L176/1000</f>
        <v>0</v>
      </c>
    </row>
    <row r="39" spans="2:33"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-Exp1'!E207/1000</f>
        <v>0</v>
      </c>
      <c r="AA39" s="289">
        <f>'Imp-China|Chine -Exp1'!F207/1000</f>
        <v>0</v>
      </c>
      <c r="AB39" s="289">
        <f>'Imp-China|Chine -Exp1'!G207/1000</f>
        <v>0</v>
      </c>
      <c r="AC39" s="289">
        <f>'Imp-China|Chine -Exp1'!H207/1000</f>
        <v>0</v>
      </c>
      <c r="AD39" s="289">
        <f>'Imp-China|Chine -Exp1'!I207/1000</f>
        <v>0</v>
      </c>
      <c r="AE39" s="289">
        <f>'Imp-China|Chine -Exp1'!J207/1000</f>
        <v>0</v>
      </c>
      <c r="AF39" s="289">
        <f>'Imp-China|Chine -Exp1'!K207/1000</f>
        <v>0</v>
      </c>
      <c r="AG39" s="289">
        <f>'Imp-China|Chine -Exp1'!L207/1000</f>
        <v>0</v>
      </c>
    </row>
    <row r="40" spans="2:33"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-Exp1'!E212/1000</f>
        <v>0</v>
      </c>
      <c r="AA40" s="286">
        <f>'Imp-China|Chine -Exp1'!F212/1000</f>
        <v>0</v>
      </c>
      <c r="AB40" s="286">
        <f>'Imp-China|Chine -Exp1'!G212/1000</f>
        <v>0</v>
      </c>
      <c r="AC40" s="286">
        <f>'Imp-China|Chine -Exp1'!H212/1000</f>
        <v>0</v>
      </c>
      <c r="AD40" s="286">
        <f>'Imp-China|Chine -Exp1'!I212/1000</f>
        <v>0</v>
      </c>
      <c r="AE40" s="286">
        <f>'Imp-China|Chine -Exp1'!J212/1000</f>
        <v>0</v>
      </c>
      <c r="AF40" s="286">
        <f>'Imp-China|Chine -Exp1'!K212/1000</f>
        <v>0</v>
      </c>
      <c r="AG40" s="286">
        <f>'Imp-China|Chine -Exp1'!L212/1000</f>
        <v>0</v>
      </c>
    </row>
    <row r="41" spans="2:33"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-Exp1'!E217/1000</f>
        <v>0</v>
      </c>
      <c r="AA41" s="289">
        <f>'Imp-China|Chine -Exp1'!F217/1000</f>
        <v>0</v>
      </c>
      <c r="AB41" s="289">
        <f>'Imp-China|Chine -Exp1'!G217/1000</f>
        <v>0</v>
      </c>
      <c r="AC41" s="289">
        <f>'Imp-China|Chine -Exp1'!H217/1000</f>
        <v>0</v>
      </c>
      <c r="AD41" s="289">
        <f>'Imp-China|Chine -Exp1'!I217/1000</f>
        <v>0</v>
      </c>
      <c r="AE41" s="289">
        <f>'Imp-China|Chine -Exp1'!J217/1000</f>
        <v>0</v>
      </c>
      <c r="AF41" s="289">
        <f>'Imp-China|Chine -Exp1'!K217/1000</f>
        <v>0</v>
      </c>
      <c r="AG41" s="289">
        <f>'Imp-China|Chine -Exp1'!L217/1000</f>
        <v>0</v>
      </c>
    </row>
    <row r="42" spans="2:33"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-Exp1'!E222/1000</f>
        <v>0</v>
      </c>
      <c r="AA42" s="286">
        <f>'Imp-China|Chine -Exp1'!F222/1000</f>
        <v>0</v>
      </c>
      <c r="AB42" s="286">
        <f>'Imp-China|Chine -Exp1'!G222/1000</f>
        <v>0</v>
      </c>
      <c r="AC42" s="286">
        <f>'Imp-China|Chine -Exp1'!H222/1000</f>
        <v>0</v>
      </c>
      <c r="AD42" s="286">
        <f>'Imp-China|Chine -Exp1'!I222/1000</f>
        <v>0</v>
      </c>
      <c r="AE42" s="286">
        <f>'Imp-China|Chine -Exp1'!J222/1000</f>
        <v>0</v>
      </c>
      <c r="AF42" s="286">
        <f>'Imp-China|Chine -Exp1'!K222/1000</f>
        <v>0</v>
      </c>
      <c r="AG42" s="286">
        <f>'Imp-China|Chine -Exp1'!L222/1000</f>
        <v>0</v>
      </c>
    </row>
    <row r="43" spans="2:33"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-Exp1'!E227/1000</f>
        <v>0</v>
      </c>
      <c r="AA43" s="289">
        <f>'Imp-China|Chine -Exp1'!F227/1000</f>
        <v>0</v>
      </c>
      <c r="AB43" s="289">
        <f>'Imp-China|Chine -Exp1'!G227/1000</f>
        <v>0</v>
      </c>
      <c r="AC43" s="289">
        <f>'Imp-China|Chine -Exp1'!H227/1000</f>
        <v>0</v>
      </c>
      <c r="AD43" s="289">
        <f>'Imp-China|Chine -Exp1'!I227/1000</f>
        <v>0</v>
      </c>
      <c r="AE43" s="289">
        <f>'Imp-China|Chine -Exp1'!J227/1000</f>
        <v>0</v>
      </c>
      <c r="AF43" s="289">
        <f>'Imp-China|Chine -Exp1'!K227/1000</f>
        <v>0</v>
      </c>
      <c r="AG43" s="289">
        <f>'Imp-China|Chine -Exp1'!L227/1000</f>
        <v>0</v>
      </c>
    </row>
    <row r="44" spans="2:33"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-Exp1'!E232/1000</f>
        <v>0</v>
      </c>
      <c r="AA44" s="286">
        <f>'Imp-China|Chine -Exp1'!F232/1000</f>
        <v>0</v>
      </c>
      <c r="AB44" s="286">
        <f>'Imp-China|Chine -Exp1'!G232/1000</f>
        <v>0</v>
      </c>
      <c r="AC44" s="286">
        <f>'Imp-China|Chine -Exp1'!H232/1000</f>
        <v>0</v>
      </c>
      <c r="AD44" s="286">
        <f>'Imp-China|Chine -Exp1'!I232/1000</f>
        <v>0</v>
      </c>
      <c r="AE44" s="286">
        <f>'Imp-China|Chine -Exp1'!J232/1000</f>
        <v>0</v>
      </c>
      <c r="AF44" s="286">
        <f>'Imp-China|Chine -Exp1'!K232/1000</f>
        <v>0</v>
      </c>
      <c r="AG44" s="286">
        <f>'Imp-China|Chine -Exp1'!L232/1000</f>
        <v>0</v>
      </c>
    </row>
    <row r="45" spans="2:33"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2'!E151/1000</f>
        <v>0</v>
      </c>
      <c r="AA45" s="289">
        <f>'Imp-China|Chine -Exp 2'!F151/1000</f>
        <v>0</v>
      </c>
      <c r="AB45" s="289">
        <f>'Imp-China|Chine -Exp 2'!G151/1000</f>
        <v>0</v>
      </c>
      <c r="AC45" s="289">
        <f>'Imp-China|Chine -Exp 2'!H151/1000</f>
        <v>0</v>
      </c>
      <c r="AD45" s="289">
        <f>'Imp-China|Chine -Exp 2'!I151/1000</f>
        <v>0</v>
      </c>
      <c r="AE45" s="289">
        <f>'Imp-China|Chine -Exp 2'!J151/1000</f>
        <v>0</v>
      </c>
      <c r="AF45" s="289">
        <f>'Imp-China|Chine -Exp 2'!K151/1000</f>
        <v>0</v>
      </c>
      <c r="AG45" s="289">
        <f>'Imp-China|Chine -Exp 2'!L151/1000</f>
        <v>0</v>
      </c>
    </row>
    <row r="46" spans="2:33"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2'!E156/1000</f>
        <v>0</v>
      </c>
      <c r="AA46" s="286">
        <f>'Imp-China|Chine -Exp 2'!F156/1000</f>
        <v>0</v>
      </c>
      <c r="AB46" s="286">
        <f>'Imp-China|Chine -Exp 2'!G156/1000</f>
        <v>0</v>
      </c>
      <c r="AC46" s="286">
        <f>'Imp-China|Chine -Exp 2'!H156/1000</f>
        <v>0</v>
      </c>
      <c r="AD46" s="286">
        <f>'Imp-China|Chine -Exp 2'!I156/1000</f>
        <v>0</v>
      </c>
      <c r="AE46" s="286">
        <f>'Imp-China|Chine -Exp 2'!J156/1000</f>
        <v>0</v>
      </c>
      <c r="AF46" s="286">
        <f>'Imp-China|Chine -Exp 2'!K156/1000</f>
        <v>0</v>
      </c>
      <c r="AG46" s="286">
        <f>'Imp-China|Chine -Exp 2'!L156/1000</f>
        <v>0</v>
      </c>
    </row>
    <row r="47" spans="2:33"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2'!E161/1000</f>
        <v>0</v>
      </c>
      <c r="AA47" s="289">
        <f>'Imp-China|Chine -Exp 2'!F161/1000</f>
        <v>0</v>
      </c>
      <c r="AB47" s="289">
        <f>'Imp-China|Chine -Exp 2'!G161/1000</f>
        <v>0</v>
      </c>
      <c r="AC47" s="289">
        <f>'Imp-China|Chine -Exp 2'!H161/1000</f>
        <v>0</v>
      </c>
      <c r="AD47" s="289">
        <f>'Imp-China|Chine -Exp 2'!I161/1000</f>
        <v>0</v>
      </c>
      <c r="AE47" s="289">
        <f>'Imp-China|Chine -Exp 2'!J161/1000</f>
        <v>0</v>
      </c>
      <c r="AF47" s="289">
        <f>'Imp-China|Chine -Exp 2'!K161/1000</f>
        <v>0</v>
      </c>
      <c r="AG47" s="289">
        <f>'Imp-China|Chine -Exp 2'!L161/1000</f>
        <v>0</v>
      </c>
    </row>
    <row r="48" spans="2:33"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2'!E166/1000</f>
        <v>0</v>
      </c>
      <c r="AA48" s="286">
        <f>'Imp-China|Chine -Exp 2'!F166/1000</f>
        <v>0</v>
      </c>
      <c r="AB48" s="286">
        <f>'Imp-China|Chine -Exp 2'!G166/1000</f>
        <v>0</v>
      </c>
      <c r="AC48" s="286">
        <f>'Imp-China|Chine -Exp 2'!H166/1000</f>
        <v>0</v>
      </c>
      <c r="AD48" s="286">
        <f>'Imp-China|Chine -Exp 2'!I166/1000</f>
        <v>0</v>
      </c>
      <c r="AE48" s="286">
        <f>'Imp-China|Chine -Exp 2'!J166/1000</f>
        <v>0</v>
      </c>
      <c r="AF48" s="286">
        <f>'Imp-China|Chine -Exp 2'!K166/1000</f>
        <v>0</v>
      </c>
      <c r="AG48" s="286">
        <f>'Imp-China|Chine -Exp 2'!L166/1000</f>
        <v>0</v>
      </c>
    </row>
    <row r="49" spans="2:33"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2'!E171/1000</f>
        <v>0</v>
      </c>
      <c r="AA49" s="289">
        <f>'Imp-China|Chine -Exp 2'!F171/1000</f>
        <v>0</v>
      </c>
      <c r="AB49" s="289">
        <f>'Imp-China|Chine -Exp 2'!G171/1000</f>
        <v>0</v>
      </c>
      <c r="AC49" s="289">
        <f>'Imp-China|Chine -Exp 2'!H171/1000</f>
        <v>0</v>
      </c>
      <c r="AD49" s="289">
        <f>'Imp-China|Chine -Exp 2'!I171/1000</f>
        <v>0</v>
      </c>
      <c r="AE49" s="289">
        <f>'Imp-China|Chine -Exp 2'!J171/1000</f>
        <v>0</v>
      </c>
      <c r="AF49" s="289">
        <f>'Imp-China|Chine -Exp 2'!K171/1000</f>
        <v>0</v>
      </c>
      <c r="AG49" s="289">
        <f>'Imp-China|Chine -Exp 2'!L171/1000</f>
        <v>0</v>
      </c>
    </row>
    <row r="50" spans="2:33"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2'!E176/1000</f>
        <v>0</v>
      </c>
      <c r="AA50" s="286">
        <f>'Imp-China|Chine -Exp 2'!F176/1000</f>
        <v>0</v>
      </c>
      <c r="AB50" s="286">
        <f>'Imp-China|Chine -Exp 2'!G176/1000</f>
        <v>0</v>
      </c>
      <c r="AC50" s="286">
        <f>'Imp-China|Chine -Exp 2'!H176/1000</f>
        <v>0</v>
      </c>
      <c r="AD50" s="286">
        <f>'Imp-China|Chine -Exp 2'!I176/1000</f>
        <v>0</v>
      </c>
      <c r="AE50" s="286">
        <f>'Imp-China|Chine -Exp 2'!J176/1000</f>
        <v>0</v>
      </c>
      <c r="AF50" s="286">
        <f>'Imp-China|Chine -Exp 2'!K176/1000</f>
        <v>0</v>
      </c>
      <c r="AG50" s="286">
        <f>'Imp-China|Chine -Exp 2'!L176/1000</f>
        <v>0</v>
      </c>
    </row>
    <row r="51" spans="2:33"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2'!E207/1000</f>
        <v>0</v>
      </c>
      <c r="AA51" s="289">
        <f>'Imp-China|Chine -Exp 2'!F207/1000</f>
        <v>0</v>
      </c>
      <c r="AB51" s="289">
        <f>'Imp-China|Chine -Exp 2'!G207/1000</f>
        <v>0</v>
      </c>
      <c r="AC51" s="289">
        <f>'Imp-China|Chine -Exp 2'!H207/1000</f>
        <v>0</v>
      </c>
      <c r="AD51" s="289">
        <f>'Imp-China|Chine -Exp 2'!I207/1000</f>
        <v>0</v>
      </c>
      <c r="AE51" s="289">
        <f>'Imp-China|Chine -Exp 2'!J207/1000</f>
        <v>0</v>
      </c>
      <c r="AF51" s="289">
        <f>'Imp-China|Chine -Exp 2'!K207/1000</f>
        <v>0</v>
      </c>
      <c r="AG51" s="289">
        <f>'Imp-China|Chine -Exp 2'!L207/1000</f>
        <v>0</v>
      </c>
    </row>
    <row r="52" spans="2:33"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2'!E212/1000</f>
        <v>0</v>
      </c>
      <c r="AA52" s="286">
        <f>'Imp-China|Chine -Exp 2'!F212/1000</f>
        <v>0</v>
      </c>
      <c r="AB52" s="286">
        <f>'Imp-China|Chine -Exp 2'!G212/1000</f>
        <v>0</v>
      </c>
      <c r="AC52" s="286">
        <f>'Imp-China|Chine -Exp 2'!H212/1000</f>
        <v>0</v>
      </c>
      <c r="AD52" s="286">
        <f>'Imp-China|Chine -Exp 2'!I212/1000</f>
        <v>0</v>
      </c>
      <c r="AE52" s="286">
        <f>'Imp-China|Chine -Exp 2'!J212/1000</f>
        <v>0</v>
      </c>
      <c r="AF52" s="286">
        <f>'Imp-China|Chine -Exp 2'!K212/1000</f>
        <v>0</v>
      </c>
      <c r="AG52" s="286">
        <f>'Imp-China|Chine -Exp 2'!L212/1000</f>
        <v>0</v>
      </c>
    </row>
    <row r="53" spans="2:33"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2'!E217/1000</f>
        <v>0</v>
      </c>
      <c r="AA53" s="289">
        <f>'Imp-China|Chine -Exp 2'!F217/1000</f>
        <v>0</v>
      </c>
      <c r="AB53" s="289">
        <f>'Imp-China|Chine -Exp 2'!G217/1000</f>
        <v>0</v>
      </c>
      <c r="AC53" s="289">
        <f>'Imp-China|Chine -Exp 2'!H217/1000</f>
        <v>0</v>
      </c>
      <c r="AD53" s="289">
        <f>'Imp-China|Chine -Exp 2'!I217/1000</f>
        <v>0</v>
      </c>
      <c r="AE53" s="289">
        <f>'Imp-China|Chine -Exp 2'!J217/1000</f>
        <v>0</v>
      </c>
      <c r="AF53" s="289">
        <f>'Imp-China|Chine -Exp 2'!K217/1000</f>
        <v>0</v>
      </c>
      <c r="AG53" s="289">
        <f>'Imp-China|Chine -Exp 2'!L217/1000</f>
        <v>0</v>
      </c>
    </row>
    <row r="54" spans="2:33"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2'!E222/1000</f>
        <v>0</v>
      </c>
      <c r="AA54" s="286">
        <f>'Imp-China|Chine -Exp 2'!F222/1000</f>
        <v>0</v>
      </c>
      <c r="AB54" s="286">
        <f>'Imp-China|Chine -Exp 2'!G222/1000</f>
        <v>0</v>
      </c>
      <c r="AC54" s="286">
        <f>'Imp-China|Chine -Exp 2'!H222/1000</f>
        <v>0</v>
      </c>
      <c r="AD54" s="286">
        <f>'Imp-China|Chine -Exp 2'!I222/1000</f>
        <v>0</v>
      </c>
      <c r="AE54" s="286">
        <f>'Imp-China|Chine -Exp 2'!J222/1000</f>
        <v>0</v>
      </c>
      <c r="AF54" s="286">
        <f>'Imp-China|Chine -Exp 2'!K222/1000</f>
        <v>0</v>
      </c>
      <c r="AG54" s="286">
        <f>'Imp-China|Chine -Exp 2'!L222/1000</f>
        <v>0</v>
      </c>
    </row>
    <row r="55" spans="2:33"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2'!E227/1000</f>
        <v>0</v>
      </c>
      <c r="AA55" s="289">
        <f>'Imp-China|Chine -Exp 2'!F227/1000</f>
        <v>0</v>
      </c>
      <c r="AB55" s="289">
        <f>'Imp-China|Chine -Exp 2'!G227/1000</f>
        <v>0</v>
      </c>
      <c r="AC55" s="289">
        <f>'Imp-China|Chine -Exp 2'!H227/1000</f>
        <v>0</v>
      </c>
      <c r="AD55" s="289">
        <f>'Imp-China|Chine -Exp 2'!I227/1000</f>
        <v>0</v>
      </c>
      <c r="AE55" s="289">
        <f>'Imp-China|Chine -Exp 2'!J227/1000</f>
        <v>0</v>
      </c>
      <c r="AF55" s="289">
        <f>'Imp-China|Chine -Exp 2'!K227/1000</f>
        <v>0</v>
      </c>
      <c r="AG55" s="289">
        <f>'Imp-China|Chine -Exp 2'!L227/1000</f>
        <v>0</v>
      </c>
    </row>
    <row r="56" spans="2:33"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2'!E232/1000</f>
        <v>0</v>
      </c>
      <c r="AA56" s="286">
        <f>'Imp-China|Chine -Exp 2'!F232/1000</f>
        <v>0</v>
      </c>
      <c r="AB56" s="286">
        <f>'Imp-China|Chine -Exp 2'!G232/1000</f>
        <v>0</v>
      </c>
      <c r="AC56" s="286">
        <f>'Imp-China|Chine -Exp 2'!H232/1000</f>
        <v>0</v>
      </c>
      <c r="AD56" s="286">
        <f>'Imp-China|Chine -Exp 2'!I232/1000</f>
        <v>0</v>
      </c>
      <c r="AE56" s="286">
        <f>'Imp-China|Chine -Exp 2'!J232/1000</f>
        <v>0</v>
      </c>
      <c r="AF56" s="286">
        <f>'Imp-China|Chine -Exp 2'!K232/1000</f>
        <v>0</v>
      </c>
      <c r="AG56" s="286">
        <f>'Imp-China|Chine -Exp 2'!L232/1000</f>
        <v>0</v>
      </c>
    </row>
    <row r="57" spans="2:33"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3'!E151/1000</f>
        <v>0</v>
      </c>
      <c r="AA57" s="289">
        <f>'Imp-China|Chine -Exp 3'!F151/1000</f>
        <v>0</v>
      </c>
      <c r="AB57" s="289">
        <f>'Imp-China|Chine -Exp 3'!G151/1000</f>
        <v>0</v>
      </c>
      <c r="AC57" s="289">
        <f>'Imp-China|Chine -Exp 3'!H151/1000</f>
        <v>0</v>
      </c>
      <c r="AD57" s="289">
        <f>'Imp-China|Chine -Exp 3'!I151/1000</f>
        <v>0</v>
      </c>
      <c r="AE57" s="289">
        <f>'Imp-China|Chine -Exp 3'!J151/1000</f>
        <v>0</v>
      </c>
      <c r="AF57" s="289">
        <f>'Imp-China|Chine -Exp 3'!K151/1000</f>
        <v>0</v>
      </c>
      <c r="AG57" s="289">
        <f>'Imp-China|Chine -Exp 3'!L151/1000</f>
        <v>0</v>
      </c>
    </row>
    <row r="58" spans="2:33"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3'!E156/1000</f>
        <v>0</v>
      </c>
      <c r="AA58" s="286">
        <f>'Imp-China|Chine -Exp 3'!F156/1000</f>
        <v>0</v>
      </c>
      <c r="AB58" s="286">
        <f>'Imp-China|Chine -Exp 3'!G156/1000</f>
        <v>0</v>
      </c>
      <c r="AC58" s="286">
        <f>'Imp-China|Chine -Exp 3'!H156/1000</f>
        <v>0</v>
      </c>
      <c r="AD58" s="286">
        <f>'Imp-China|Chine -Exp 3'!I156/1000</f>
        <v>0</v>
      </c>
      <c r="AE58" s="286">
        <f>'Imp-China|Chine -Exp 3'!J156/1000</f>
        <v>0</v>
      </c>
      <c r="AF58" s="286">
        <f>'Imp-China|Chine -Exp 3'!K156/1000</f>
        <v>0</v>
      </c>
      <c r="AG58" s="286">
        <f>'Imp-China|Chine -Exp 3'!L156/1000</f>
        <v>0</v>
      </c>
    </row>
    <row r="59" spans="2:33"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3'!E161/1000</f>
        <v>0</v>
      </c>
      <c r="AA59" s="289">
        <f>'Imp-China|Chine -Exp 3'!F161/1000</f>
        <v>0</v>
      </c>
      <c r="AB59" s="289">
        <f>'Imp-China|Chine -Exp 3'!G161/1000</f>
        <v>0</v>
      </c>
      <c r="AC59" s="289">
        <f>'Imp-China|Chine -Exp 3'!H161/1000</f>
        <v>0</v>
      </c>
      <c r="AD59" s="289">
        <f>'Imp-China|Chine -Exp 3'!I161/1000</f>
        <v>0</v>
      </c>
      <c r="AE59" s="289">
        <f>'Imp-China|Chine -Exp 3'!J161/1000</f>
        <v>0</v>
      </c>
      <c r="AF59" s="289">
        <f>'Imp-China|Chine -Exp 3'!K161/1000</f>
        <v>0</v>
      </c>
      <c r="AG59" s="289">
        <f>'Imp-China|Chine -Exp 3'!L161/1000</f>
        <v>0</v>
      </c>
    </row>
    <row r="60" spans="2:33"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3'!E166/1000</f>
        <v>0</v>
      </c>
      <c r="AA60" s="286">
        <f>'Imp-China|Chine -Exp 3'!F166/1000</f>
        <v>0</v>
      </c>
      <c r="AB60" s="286">
        <f>'Imp-China|Chine -Exp 3'!G166/1000</f>
        <v>0</v>
      </c>
      <c r="AC60" s="286">
        <f>'Imp-China|Chine -Exp 3'!H166/1000</f>
        <v>0</v>
      </c>
      <c r="AD60" s="286">
        <f>'Imp-China|Chine -Exp 3'!I166/1000</f>
        <v>0</v>
      </c>
      <c r="AE60" s="286">
        <f>'Imp-China|Chine -Exp 3'!J166/1000</f>
        <v>0</v>
      </c>
      <c r="AF60" s="286">
        <f>'Imp-China|Chine -Exp 3'!K166/1000</f>
        <v>0</v>
      </c>
      <c r="AG60" s="286">
        <f>'Imp-China|Chine -Exp 3'!L166/1000</f>
        <v>0</v>
      </c>
    </row>
    <row r="61" spans="2:33"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3'!E171/1000</f>
        <v>0</v>
      </c>
      <c r="AA61" s="289">
        <f>'Imp-China|Chine -Exp 3'!F171/1000</f>
        <v>0</v>
      </c>
      <c r="AB61" s="289">
        <f>'Imp-China|Chine -Exp 3'!G171/1000</f>
        <v>0</v>
      </c>
      <c r="AC61" s="289">
        <f>'Imp-China|Chine -Exp 3'!H171/1000</f>
        <v>0</v>
      </c>
      <c r="AD61" s="289">
        <f>'Imp-China|Chine -Exp 3'!I171/1000</f>
        <v>0</v>
      </c>
      <c r="AE61" s="289">
        <f>'Imp-China|Chine -Exp 3'!J171/1000</f>
        <v>0</v>
      </c>
      <c r="AF61" s="289">
        <f>'Imp-China|Chine -Exp 3'!K171/1000</f>
        <v>0</v>
      </c>
      <c r="AG61" s="289">
        <f>'Imp-China|Chine -Exp 3'!L171/1000</f>
        <v>0</v>
      </c>
    </row>
    <row r="62" spans="2:33"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3'!E176/1000</f>
        <v>0</v>
      </c>
      <c r="AA62" s="286">
        <f>'Imp-China|Chine -Exp 3'!F176/1000</f>
        <v>0</v>
      </c>
      <c r="AB62" s="286">
        <f>'Imp-China|Chine -Exp 3'!G176/1000</f>
        <v>0</v>
      </c>
      <c r="AC62" s="286">
        <f>'Imp-China|Chine -Exp 3'!H176/1000</f>
        <v>0</v>
      </c>
      <c r="AD62" s="286">
        <f>'Imp-China|Chine -Exp 3'!I176/1000</f>
        <v>0</v>
      </c>
      <c r="AE62" s="286">
        <f>'Imp-China|Chine -Exp 3'!J176/1000</f>
        <v>0</v>
      </c>
      <c r="AF62" s="286">
        <f>'Imp-China|Chine -Exp 3'!K176/1000</f>
        <v>0</v>
      </c>
      <c r="AG62" s="286">
        <f>'Imp-China|Chine -Exp 3'!L176/1000</f>
        <v>0</v>
      </c>
    </row>
    <row r="63" spans="2:33"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3'!E207/1000</f>
        <v>0</v>
      </c>
      <c r="AA63" s="289">
        <f>'Imp-China|Chine -Exp 3'!F207/1000</f>
        <v>0</v>
      </c>
      <c r="AB63" s="289">
        <f>'Imp-China|Chine -Exp 3'!G207/1000</f>
        <v>0</v>
      </c>
      <c r="AC63" s="289">
        <f>'Imp-China|Chine -Exp 3'!H207/1000</f>
        <v>0</v>
      </c>
      <c r="AD63" s="289">
        <f>'Imp-China|Chine -Exp 3'!I207/1000</f>
        <v>0</v>
      </c>
      <c r="AE63" s="289">
        <f>'Imp-China|Chine -Exp 3'!J207/1000</f>
        <v>0</v>
      </c>
      <c r="AF63" s="289">
        <f>'Imp-China|Chine -Exp 3'!K207/1000</f>
        <v>0</v>
      </c>
      <c r="AG63" s="289">
        <f>'Imp-China|Chine -Exp 3'!L207/1000</f>
        <v>0</v>
      </c>
    </row>
    <row r="64" spans="2:33"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3'!E212/1000</f>
        <v>0</v>
      </c>
      <c r="AA64" s="286">
        <f>'Imp-China|Chine -Exp 3'!F212/1000</f>
        <v>0</v>
      </c>
      <c r="AB64" s="286">
        <f>'Imp-China|Chine -Exp 3'!G212/1000</f>
        <v>0</v>
      </c>
      <c r="AC64" s="286">
        <f>'Imp-China|Chine -Exp 3'!H212/1000</f>
        <v>0</v>
      </c>
      <c r="AD64" s="286">
        <f>'Imp-China|Chine -Exp 3'!I212/1000</f>
        <v>0</v>
      </c>
      <c r="AE64" s="286">
        <f>'Imp-China|Chine -Exp 3'!J212/1000</f>
        <v>0</v>
      </c>
      <c r="AF64" s="286">
        <f>'Imp-China|Chine -Exp 3'!K212/1000</f>
        <v>0</v>
      </c>
      <c r="AG64" s="286">
        <f>'Imp-China|Chine -Exp 3'!L212/1000</f>
        <v>0</v>
      </c>
    </row>
    <row r="65" spans="2:33"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3'!E217/1000</f>
        <v>0</v>
      </c>
      <c r="AA65" s="289">
        <f>'Imp-China|Chine -Exp 3'!F217/1000</f>
        <v>0</v>
      </c>
      <c r="AB65" s="289">
        <f>'Imp-China|Chine -Exp 3'!G217/1000</f>
        <v>0</v>
      </c>
      <c r="AC65" s="289">
        <f>'Imp-China|Chine -Exp 3'!H217/1000</f>
        <v>0</v>
      </c>
      <c r="AD65" s="289">
        <f>'Imp-China|Chine -Exp 3'!I217/1000</f>
        <v>0</v>
      </c>
      <c r="AE65" s="289">
        <f>'Imp-China|Chine -Exp 3'!J217/1000</f>
        <v>0</v>
      </c>
      <c r="AF65" s="289">
        <f>'Imp-China|Chine -Exp 3'!K217/1000</f>
        <v>0</v>
      </c>
      <c r="AG65" s="289">
        <f>'Imp-China|Chine -Exp 3'!L217/1000</f>
        <v>0</v>
      </c>
    </row>
    <row r="66" spans="2:33"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3'!E222/1000</f>
        <v>0</v>
      </c>
      <c r="AA66" s="286">
        <f>'Imp-China|Chine -Exp 3'!F222/1000</f>
        <v>0</v>
      </c>
      <c r="AB66" s="286">
        <f>'Imp-China|Chine -Exp 3'!G222/1000</f>
        <v>0</v>
      </c>
      <c r="AC66" s="286">
        <f>'Imp-China|Chine -Exp 3'!H222/1000</f>
        <v>0</v>
      </c>
      <c r="AD66" s="286">
        <f>'Imp-China|Chine -Exp 3'!I222/1000</f>
        <v>0</v>
      </c>
      <c r="AE66" s="286">
        <f>'Imp-China|Chine -Exp 3'!J222/1000</f>
        <v>0</v>
      </c>
      <c r="AF66" s="286">
        <f>'Imp-China|Chine -Exp 3'!K222/1000</f>
        <v>0</v>
      </c>
      <c r="AG66" s="286">
        <f>'Imp-China|Chine -Exp 3'!L222/1000</f>
        <v>0</v>
      </c>
    </row>
    <row r="67" spans="2:33"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3'!E227/1000</f>
        <v>0</v>
      </c>
      <c r="AA67" s="289">
        <f>'Imp-China|Chine -Exp 3'!F227/1000</f>
        <v>0</v>
      </c>
      <c r="AB67" s="289">
        <f>'Imp-China|Chine -Exp 3'!G227/1000</f>
        <v>0</v>
      </c>
      <c r="AC67" s="289">
        <f>'Imp-China|Chine -Exp 3'!H227/1000</f>
        <v>0</v>
      </c>
      <c r="AD67" s="289">
        <f>'Imp-China|Chine -Exp 3'!I227/1000</f>
        <v>0</v>
      </c>
      <c r="AE67" s="289">
        <f>'Imp-China|Chine -Exp 3'!J227/1000</f>
        <v>0</v>
      </c>
      <c r="AF67" s="289">
        <f>'Imp-China|Chine -Exp 3'!K227/1000</f>
        <v>0</v>
      </c>
      <c r="AG67" s="289">
        <f>'Imp-China|Chine -Exp 3'!L227/1000</f>
        <v>0</v>
      </c>
    </row>
    <row r="68" spans="2:33"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3'!E232/1000</f>
        <v>0</v>
      </c>
      <c r="AA68" s="286">
        <f>'Imp-China|Chine -Exp 3'!F232/1000</f>
        <v>0</v>
      </c>
      <c r="AB68" s="286">
        <f>'Imp-China|Chine -Exp 3'!G232/1000</f>
        <v>0</v>
      </c>
      <c r="AC68" s="286">
        <f>'Imp-China|Chine -Exp 3'!H232/1000</f>
        <v>0</v>
      </c>
      <c r="AD68" s="286">
        <f>'Imp-China|Chine -Exp 3'!I232/1000</f>
        <v>0</v>
      </c>
      <c r="AE68" s="286">
        <f>'Imp-China|Chine -Exp 3'!J232/1000</f>
        <v>0</v>
      </c>
      <c r="AF68" s="286">
        <f>'Imp-China|Chine -Exp 3'!K232/1000</f>
        <v>0</v>
      </c>
      <c r="AG68" s="286">
        <f>'Imp-China|Chine -Exp 3'!L232/1000</f>
        <v>0</v>
      </c>
    </row>
    <row r="69" spans="2:33"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'Imp-US|É-U'!E151/1000</f>
        <v>0</v>
      </c>
      <c r="AA69" s="289">
        <f>'Imp-US|É-U'!F151/1000</f>
        <v>0</v>
      </c>
      <c r="AB69" s="289">
        <f>'Imp-US|É-U'!G151/1000</f>
        <v>0</v>
      </c>
      <c r="AC69" s="289">
        <f>'Imp-US|É-U'!H151/1000</f>
        <v>0</v>
      </c>
      <c r="AD69" s="289">
        <f>'Imp-US|É-U'!I151/1000</f>
        <v>0</v>
      </c>
      <c r="AE69" s="289">
        <f>'Imp-US|É-U'!J151/1000</f>
        <v>0</v>
      </c>
      <c r="AF69" s="289">
        <f>'Imp-US|É-U'!K151/1000</f>
        <v>0</v>
      </c>
      <c r="AG69" s="289">
        <f>'Imp-US|É-U'!L151/1000</f>
        <v>0</v>
      </c>
    </row>
    <row r="70" spans="2:33"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'Imp-US|É-U'!E156/1000</f>
        <v>0</v>
      </c>
      <c r="AA70" s="286">
        <f>'Imp-US|É-U'!F156/1000</f>
        <v>0</v>
      </c>
      <c r="AB70" s="286">
        <f>'Imp-US|É-U'!G156/1000</f>
        <v>0</v>
      </c>
      <c r="AC70" s="286">
        <f>'Imp-US|É-U'!H156/1000</f>
        <v>0</v>
      </c>
      <c r="AD70" s="286">
        <f>'Imp-US|É-U'!I156/1000</f>
        <v>0</v>
      </c>
      <c r="AE70" s="286">
        <f>'Imp-US|É-U'!J156/1000</f>
        <v>0</v>
      </c>
      <c r="AF70" s="286">
        <f>'Imp-US|É-U'!K156/1000</f>
        <v>0</v>
      </c>
      <c r="AG70" s="286">
        <f>'Imp-US|É-U'!L156/1000</f>
        <v>0</v>
      </c>
    </row>
    <row r="71" spans="2:33"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'Imp-US|É-U'!E161/1000</f>
        <v>0</v>
      </c>
      <c r="AA71" s="289">
        <f>'Imp-US|É-U'!F161/1000</f>
        <v>0</v>
      </c>
      <c r="AB71" s="289">
        <f>'Imp-US|É-U'!G161/1000</f>
        <v>0</v>
      </c>
      <c r="AC71" s="289">
        <f>'Imp-US|É-U'!H161/1000</f>
        <v>0</v>
      </c>
      <c r="AD71" s="289">
        <f>'Imp-US|É-U'!I161/1000</f>
        <v>0</v>
      </c>
      <c r="AE71" s="289">
        <f>'Imp-US|É-U'!J161/1000</f>
        <v>0</v>
      </c>
      <c r="AF71" s="289">
        <f>'Imp-US|É-U'!K161/1000</f>
        <v>0</v>
      </c>
      <c r="AG71" s="289">
        <f>'Imp-US|É-U'!L161/1000</f>
        <v>0</v>
      </c>
    </row>
    <row r="72" spans="2:33"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'Imp-US|É-U'!E166/1000</f>
        <v>0</v>
      </c>
      <c r="AA72" s="286">
        <f>'Imp-US|É-U'!F166/1000</f>
        <v>0</v>
      </c>
      <c r="AB72" s="286">
        <f>'Imp-US|É-U'!G166/1000</f>
        <v>0</v>
      </c>
      <c r="AC72" s="286">
        <f>'Imp-US|É-U'!H166/1000</f>
        <v>0</v>
      </c>
      <c r="AD72" s="286">
        <f>'Imp-US|É-U'!I166/1000</f>
        <v>0</v>
      </c>
      <c r="AE72" s="286">
        <f>'Imp-US|É-U'!J166/1000</f>
        <v>0</v>
      </c>
      <c r="AF72" s="286">
        <f>'Imp-US|É-U'!K166/1000</f>
        <v>0</v>
      </c>
      <c r="AG72" s="286">
        <f>'Imp-US|É-U'!L166/1000</f>
        <v>0</v>
      </c>
    </row>
    <row r="73" spans="2:33"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'Imp-US|É-U'!E171/1000</f>
        <v>0</v>
      </c>
      <c r="AA73" s="289">
        <f>'Imp-US|É-U'!F171/1000</f>
        <v>0</v>
      </c>
      <c r="AB73" s="289">
        <f>'Imp-US|É-U'!G171/1000</f>
        <v>0</v>
      </c>
      <c r="AC73" s="289">
        <f>'Imp-US|É-U'!H171/1000</f>
        <v>0</v>
      </c>
      <c r="AD73" s="289">
        <f>'Imp-US|É-U'!I171/1000</f>
        <v>0</v>
      </c>
      <c r="AE73" s="289">
        <f>'Imp-US|É-U'!J171/1000</f>
        <v>0</v>
      </c>
      <c r="AF73" s="289">
        <f>'Imp-US|É-U'!K171/1000</f>
        <v>0</v>
      </c>
      <c r="AG73" s="289">
        <f>'Imp-US|É-U'!L171/1000</f>
        <v>0</v>
      </c>
    </row>
    <row r="74" spans="2:33"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'Imp-US|É-U'!E176/1000</f>
        <v>0</v>
      </c>
      <c r="AA74" s="286">
        <f>'Imp-US|É-U'!F176/1000</f>
        <v>0</v>
      </c>
      <c r="AB74" s="286">
        <f>'Imp-US|É-U'!G176/1000</f>
        <v>0</v>
      </c>
      <c r="AC74" s="286">
        <f>'Imp-US|É-U'!H176/1000</f>
        <v>0</v>
      </c>
      <c r="AD74" s="286">
        <f>'Imp-US|É-U'!I176/1000</f>
        <v>0</v>
      </c>
      <c r="AE74" s="286">
        <f>'Imp-US|É-U'!J176/1000</f>
        <v>0</v>
      </c>
      <c r="AF74" s="286">
        <f>'Imp-US|É-U'!K176/1000</f>
        <v>0</v>
      </c>
      <c r="AG74" s="286">
        <f>'Imp-US|É-U'!L176/1000</f>
        <v>0</v>
      </c>
    </row>
    <row r="75" spans="2:33"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'Imp-US|É-U'!E207/1000</f>
        <v>0</v>
      </c>
      <c r="AA75" s="289">
        <f>'Imp-US|É-U'!F207/1000</f>
        <v>0</v>
      </c>
      <c r="AB75" s="289">
        <f>'Imp-US|É-U'!G207/1000</f>
        <v>0</v>
      </c>
      <c r="AC75" s="289">
        <f>'Imp-US|É-U'!H207/1000</f>
        <v>0</v>
      </c>
      <c r="AD75" s="289">
        <f>'Imp-US|É-U'!I207/1000</f>
        <v>0</v>
      </c>
      <c r="AE75" s="289">
        <f>'Imp-US|É-U'!J207/1000</f>
        <v>0</v>
      </c>
      <c r="AF75" s="289">
        <f>'Imp-US|É-U'!K207/1000</f>
        <v>0</v>
      </c>
      <c r="AG75" s="289">
        <f>'Imp-US|É-U'!L207/1000</f>
        <v>0</v>
      </c>
    </row>
    <row r="76" spans="2:33"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'Imp-US|É-U'!E212/1000</f>
        <v>0</v>
      </c>
      <c r="AA76" s="286">
        <f>'Imp-US|É-U'!F212/1000</f>
        <v>0</v>
      </c>
      <c r="AB76" s="286">
        <f>'Imp-US|É-U'!G212/1000</f>
        <v>0</v>
      </c>
      <c r="AC76" s="286">
        <f>'Imp-US|É-U'!H212/1000</f>
        <v>0</v>
      </c>
      <c r="AD76" s="286">
        <f>'Imp-US|É-U'!I212/1000</f>
        <v>0</v>
      </c>
      <c r="AE76" s="286">
        <f>'Imp-US|É-U'!J212/1000</f>
        <v>0</v>
      </c>
      <c r="AF76" s="286">
        <f>'Imp-US|É-U'!K212/1000</f>
        <v>0</v>
      </c>
      <c r="AG76" s="286">
        <f>'Imp-US|É-U'!L212/1000</f>
        <v>0</v>
      </c>
    </row>
    <row r="77" spans="2:33"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'Imp-US|É-U'!E217/1000</f>
        <v>0</v>
      </c>
      <c r="AA77" s="289">
        <f>'Imp-US|É-U'!F217/1000</f>
        <v>0</v>
      </c>
      <c r="AB77" s="289">
        <f>'Imp-US|É-U'!G217/1000</f>
        <v>0</v>
      </c>
      <c r="AC77" s="289">
        <f>'Imp-US|É-U'!H217/1000</f>
        <v>0</v>
      </c>
      <c r="AD77" s="289">
        <f>'Imp-US|É-U'!I217/1000</f>
        <v>0</v>
      </c>
      <c r="AE77" s="289">
        <f>'Imp-US|É-U'!J217/1000</f>
        <v>0</v>
      </c>
      <c r="AF77" s="289">
        <f>'Imp-US|É-U'!K217/1000</f>
        <v>0</v>
      </c>
      <c r="AG77" s="289">
        <f>'Imp-US|É-U'!L217/1000</f>
        <v>0</v>
      </c>
    </row>
    <row r="78" spans="2:33"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'Imp-US|É-U'!E222/1000</f>
        <v>0</v>
      </c>
      <c r="AA78" s="286">
        <f>'Imp-US|É-U'!F222/1000</f>
        <v>0</v>
      </c>
      <c r="AB78" s="286">
        <f>'Imp-US|É-U'!G222/1000</f>
        <v>0</v>
      </c>
      <c r="AC78" s="286">
        <f>'Imp-US|É-U'!H222/1000</f>
        <v>0</v>
      </c>
      <c r="AD78" s="286">
        <f>'Imp-US|É-U'!I222/1000</f>
        <v>0</v>
      </c>
      <c r="AE78" s="286">
        <f>'Imp-US|É-U'!J222/1000</f>
        <v>0</v>
      </c>
      <c r="AF78" s="286">
        <f>'Imp-US|É-U'!K222/1000</f>
        <v>0</v>
      </c>
      <c r="AG78" s="286">
        <f>'Imp-US|É-U'!L222/1000</f>
        <v>0</v>
      </c>
    </row>
    <row r="79" spans="2:33"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'Imp-US|É-U'!E227/1000</f>
        <v>0</v>
      </c>
      <c r="AA79" s="289">
        <f>'Imp-US|É-U'!F227/1000</f>
        <v>0</v>
      </c>
      <c r="AB79" s="289">
        <f>'Imp-US|É-U'!G227/1000</f>
        <v>0</v>
      </c>
      <c r="AC79" s="289">
        <f>'Imp-US|É-U'!H227/1000</f>
        <v>0</v>
      </c>
      <c r="AD79" s="289">
        <f>'Imp-US|É-U'!I227/1000</f>
        <v>0</v>
      </c>
      <c r="AE79" s="289">
        <f>'Imp-US|É-U'!J227/1000</f>
        <v>0</v>
      </c>
      <c r="AF79" s="289">
        <f>'Imp-US|É-U'!K227/1000</f>
        <v>0</v>
      </c>
      <c r="AG79" s="289">
        <f>'Imp-US|É-U'!L227/1000</f>
        <v>0</v>
      </c>
    </row>
    <row r="80" spans="2:33"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'Imp-US|É-U'!E232/1000</f>
        <v>0</v>
      </c>
      <c r="AA80" s="286">
        <f>'Imp-US|É-U'!F232/1000</f>
        <v>0</v>
      </c>
      <c r="AB80" s="286">
        <f>'Imp-US|É-U'!G232/1000</f>
        <v>0</v>
      </c>
      <c r="AC80" s="286">
        <f>'Imp-US|É-U'!H232/1000</f>
        <v>0</v>
      </c>
      <c r="AD80" s="286">
        <f>'Imp-US|É-U'!I232/1000</f>
        <v>0</v>
      </c>
      <c r="AE80" s="286">
        <f>'Imp-US|É-U'!J232/1000</f>
        <v>0</v>
      </c>
      <c r="AF80" s="286">
        <f>'Imp-US|É-U'!K232/1000</f>
        <v>0</v>
      </c>
      <c r="AG80" s="286">
        <f>'Imp-US|É-U'!L232/1000</f>
        <v>0</v>
      </c>
    </row>
    <row r="81" spans="2:33"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'Imp-Mex'!E151/1000</f>
        <v>0</v>
      </c>
      <c r="AA81" s="289">
        <f>'Imp-Mex'!F151/1000</f>
        <v>0</v>
      </c>
      <c r="AB81" s="289">
        <f>'Imp-Mex'!G151/1000</f>
        <v>0</v>
      </c>
      <c r="AC81" s="289">
        <f>'Imp-Mex'!H151/1000</f>
        <v>0</v>
      </c>
      <c r="AD81" s="289">
        <f>'Imp-Mex'!I151/1000</f>
        <v>0</v>
      </c>
      <c r="AE81" s="289">
        <f>'Imp-Mex'!J151/1000</f>
        <v>0</v>
      </c>
      <c r="AF81" s="289">
        <f>'Imp-Mex'!K151/1000</f>
        <v>0</v>
      </c>
      <c r="AG81" s="289">
        <f>'Imp-Mex'!L151/1000</f>
        <v>0</v>
      </c>
    </row>
    <row r="82" spans="2:33"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'Imp-Mex'!E156/1000</f>
        <v>0</v>
      </c>
      <c r="AA82" s="286">
        <f>'Imp-Mex'!F156/1000</f>
        <v>0</v>
      </c>
      <c r="AB82" s="286">
        <f>'Imp-Mex'!G156/1000</f>
        <v>0</v>
      </c>
      <c r="AC82" s="286">
        <f>'Imp-Mex'!H156/1000</f>
        <v>0</v>
      </c>
      <c r="AD82" s="286">
        <f>'Imp-Mex'!I156/1000</f>
        <v>0</v>
      </c>
      <c r="AE82" s="286">
        <f>'Imp-Mex'!J156/1000</f>
        <v>0</v>
      </c>
      <c r="AF82" s="286">
        <f>'Imp-Mex'!K156/1000</f>
        <v>0</v>
      </c>
      <c r="AG82" s="286">
        <f>'Imp-Mex'!L156/1000</f>
        <v>0</v>
      </c>
    </row>
    <row r="83" spans="2:33"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'Imp-Mex'!E161/1000</f>
        <v>0</v>
      </c>
      <c r="AA83" s="289">
        <f>'Imp-Mex'!F161/1000</f>
        <v>0</v>
      </c>
      <c r="AB83" s="289">
        <f>'Imp-Mex'!G161/1000</f>
        <v>0</v>
      </c>
      <c r="AC83" s="289">
        <f>'Imp-Mex'!H161/1000</f>
        <v>0</v>
      </c>
      <c r="AD83" s="289">
        <f>'Imp-Mex'!I161/1000</f>
        <v>0</v>
      </c>
      <c r="AE83" s="289">
        <f>'Imp-Mex'!J161/1000</f>
        <v>0</v>
      </c>
      <c r="AF83" s="289">
        <f>'Imp-Mex'!K161/1000</f>
        <v>0</v>
      </c>
      <c r="AG83" s="289">
        <f>'Imp-Mex'!L161/1000</f>
        <v>0</v>
      </c>
    </row>
    <row r="84" spans="2:33"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'Imp-Mex'!E166/1000</f>
        <v>0</v>
      </c>
      <c r="AA84" s="286">
        <f>'Imp-Mex'!F166/1000</f>
        <v>0</v>
      </c>
      <c r="AB84" s="286">
        <f>'Imp-Mex'!G166/1000</f>
        <v>0</v>
      </c>
      <c r="AC84" s="286">
        <f>'Imp-Mex'!H166/1000</f>
        <v>0</v>
      </c>
      <c r="AD84" s="286">
        <f>'Imp-Mex'!I166/1000</f>
        <v>0</v>
      </c>
      <c r="AE84" s="286">
        <f>'Imp-Mex'!J166/1000</f>
        <v>0</v>
      </c>
      <c r="AF84" s="286">
        <f>'Imp-Mex'!K166/1000</f>
        <v>0</v>
      </c>
      <c r="AG84" s="286">
        <f>'Imp-Mex'!L166/1000</f>
        <v>0</v>
      </c>
    </row>
    <row r="85" spans="2:33"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'Imp-Mex'!E171/1000</f>
        <v>0</v>
      </c>
      <c r="AA85" s="289">
        <f>'Imp-Mex'!F171/1000</f>
        <v>0</v>
      </c>
      <c r="AB85" s="289">
        <f>'Imp-Mex'!G171/1000</f>
        <v>0</v>
      </c>
      <c r="AC85" s="289">
        <f>'Imp-Mex'!H171/1000</f>
        <v>0</v>
      </c>
      <c r="AD85" s="289">
        <f>'Imp-Mex'!I171/1000</f>
        <v>0</v>
      </c>
      <c r="AE85" s="289">
        <f>'Imp-Mex'!J171/1000</f>
        <v>0</v>
      </c>
      <c r="AF85" s="289">
        <f>'Imp-Mex'!K171/1000</f>
        <v>0</v>
      </c>
      <c r="AG85" s="289">
        <f>'Imp-Mex'!L171/1000</f>
        <v>0</v>
      </c>
    </row>
    <row r="86" spans="2:33"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'Imp-Mex'!E176/1000</f>
        <v>0</v>
      </c>
      <c r="AA86" s="286">
        <f>'Imp-Mex'!F176/1000</f>
        <v>0</v>
      </c>
      <c r="AB86" s="286">
        <f>'Imp-Mex'!G176/1000</f>
        <v>0</v>
      </c>
      <c r="AC86" s="286">
        <f>'Imp-Mex'!H176/1000</f>
        <v>0</v>
      </c>
      <c r="AD86" s="286">
        <f>'Imp-Mex'!I176/1000</f>
        <v>0</v>
      </c>
      <c r="AE86" s="286">
        <f>'Imp-Mex'!J176/1000</f>
        <v>0</v>
      </c>
      <c r="AF86" s="286">
        <f>'Imp-Mex'!K176/1000</f>
        <v>0</v>
      </c>
      <c r="AG86" s="286">
        <f>'Imp-Mex'!L176/1000</f>
        <v>0</v>
      </c>
    </row>
    <row r="87" spans="2:33"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'Imp-Mex'!E207/1000</f>
        <v>0</v>
      </c>
      <c r="AA87" s="289">
        <f>'Imp-Mex'!F207/1000</f>
        <v>0</v>
      </c>
      <c r="AB87" s="289">
        <f>'Imp-Mex'!G207/1000</f>
        <v>0</v>
      </c>
      <c r="AC87" s="289">
        <f>'Imp-Mex'!H207/1000</f>
        <v>0</v>
      </c>
      <c r="AD87" s="289">
        <f>'Imp-Mex'!I207/1000</f>
        <v>0</v>
      </c>
      <c r="AE87" s="289">
        <f>'Imp-Mex'!J207/1000</f>
        <v>0</v>
      </c>
      <c r="AF87" s="289">
        <f>'Imp-Mex'!K207/1000</f>
        <v>0</v>
      </c>
      <c r="AG87" s="289">
        <f>'Imp-Mex'!L207/1000</f>
        <v>0</v>
      </c>
    </row>
    <row r="88" spans="2:33"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'Imp-Mex'!E212/1000</f>
        <v>0</v>
      </c>
      <c r="AA88" s="286">
        <f>'Imp-Mex'!F212/1000</f>
        <v>0</v>
      </c>
      <c r="AB88" s="286">
        <f>'Imp-Mex'!G212/1000</f>
        <v>0</v>
      </c>
      <c r="AC88" s="286">
        <f>'Imp-Mex'!H212/1000</f>
        <v>0</v>
      </c>
      <c r="AD88" s="286">
        <f>'Imp-Mex'!I212/1000</f>
        <v>0</v>
      </c>
      <c r="AE88" s="286">
        <f>'Imp-Mex'!J212/1000</f>
        <v>0</v>
      </c>
      <c r="AF88" s="286">
        <f>'Imp-Mex'!K212/1000</f>
        <v>0</v>
      </c>
      <c r="AG88" s="286">
        <f>'Imp-Mex'!L212/1000</f>
        <v>0</v>
      </c>
    </row>
    <row r="89" spans="2:33"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'Imp-Mex'!E217/1000</f>
        <v>0</v>
      </c>
      <c r="AA89" s="289">
        <f>'Imp-Mex'!F217/1000</f>
        <v>0</v>
      </c>
      <c r="AB89" s="289">
        <f>'Imp-Mex'!G217/1000</f>
        <v>0</v>
      </c>
      <c r="AC89" s="289">
        <f>'Imp-Mex'!H217/1000</f>
        <v>0</v>
      </c>
      <c r="AD89" s="289">
        <f>'Imp-Mex'!I217/1000</f>
        <v>0</v>
      </c>
      <c r="AE89" s="289">
        <f>'Imp-Mex'!J217/1000</f>
        <v>0</v>
      </c>
      <c r="AF89" s="289">
        <f>'Imp-Mex'!K217/1000</f>
        <v>0</v>
      </c>
      <c r="AG89" s="289">
        <f>'Imp-Mex'!L217/1000</f>
        <v>0</v>
      </c>
    </row>
    <row r="90" spans="2:33"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'Imp-Mex'!E222/1000</f>
        <v>0</v>
      </c>
      <c r="AA90" s="286">
        <f>'Imp-Mex'!F222/1000</f>
        <v>0</v>
      </c>
      <c r="AB90" s="286">
        <f>'Imp-Mex'!G222/1000</f>
        <v>0</v>
      </c>
      <c r="AC90" s="286">
        <f>'Imp-Mex'!H222/1000</f>
        <v>0</v>
      </c>
      <c r="AD90" s="286">
        <f>'Imp-Mex'!I222/1000</f>
        <v>0</v>
      </c>
      <c r="AE90" s="286">
        <f>'Imp-Mex'!J222/1000</f>
        <v>0</v>
      </c>
      <c r="AF90" s="286">
        <f>'Imp-Mex'!K222/1000</f>
        <v>0</v>
      </c>
      <c r="AG90" s="286">
        <f>'Imp-Mex'!L222/1000</f>
        <v>0</v>
      </c>
    </row>
    <row r="91" spans="2:33"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'Imp-Mex'!E227/1000</f>
        <v>0</v>
      </c>
      <c r="AA91" s="289">
        <f>'Imp-Mex'!F227/1000</f>
        <v>0</v>
      </c>
      <c r="AB91" s="289">
        <f>'Imp-Mex'!G227/1000</f>
        <v>0</v>
      </c>
      <c r="AC91" s="289">
        <f>'Imp-Mex'!H227/1000</f>
        <v>0</v>
      </c>
      <c r="AD91" s="289">
        <f>'Imp-Mex'!I227/1000</f>
        <v>0</v>
      </c>
      <c r="AE91" s="289">
        <f>'Imp-Mex'!J227/1000</f>
        <v>0</v>
      </c>
      <c r="AF91" s="289">
        <f>'Imp-Mex'!K227/1000</f>
        <v>0</v>
      </c>
      <c r="AG91" s="289">
        <f>'Imp-Mex'!L227/1000</f>
        <v>0</v>
      </c>
    </row>
    <row r="92" spans="2:33"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'Imp-Mex'!E232/1000</f>
        <v>0</v>
      </c>
      <c r="AA92" s="286">
        <f>'Imp-Mex'!F232/1000</f>
        <v>0</v>
      </c>
      <c r="AB92" s="286">
        <f>'Imp-Mex'!G232/1000</f>
        <v>0</v>
      </c>
      <c r="AC92" s="286">
        <f>'Imp-Mex'!H232/1000</f>
        <v>0</v>
      </c>
      <c r="AD92" s="286">
        <f>'Imp-Mex'!I232/1000</f>
        <v>0</v>
      </c>
      <c r="AE92" s="286">
        <f>'Imp-Mex'!J232/1000</f>
        <v>0</v>
      </c>
      <c r="AF92" s="286">
        <f>'Imp-Mex'!K232/1000</f>
        <v>0</v>
      </c>
      <c r="AG92" s="286">
        <f>'Imp-Mex'!L232/1000</f>
        <v>0</v>
      </c>
    </row>
    <row r="93" spans="2:33"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'Imp-Other|Autre'!E151/1000</f>
        <v>0</v>
      </c>
      <c r="AA93" s="289">
        <f>'Imp-Other|Autre'!F151/1000</f>
        <v>0</v>
      </c>
      <c r="AB93" s="289">
        <f>'Imp-Other|Autre'!G151/1000</f>
        <v>0</v>
      </c>
      <c r="AC93" s="289">
        <f>'Imp-Other|Autre'!H151/1000</f>
        <v>0</v>
      </c>
      <c r="AD93" s="289">
        <f>'Imp-Other|Autre'!I151/1000</f>
        <v>0</v>
      </c>
      <c r="AE93" s="289">
        <f>'Imp-Other|Autre'!J151/1000</f>
        <v>0</v>
      </c>
      <c r="AF93" s="289">
        <f>'Imp-Other|Autre'!K151/1000</f>
        <v>0</v>
      </c>
      <c r="AG93" s="289">
        <f>'Imp-Other|Autre'!L151/1000</f>
        <v>0</v>
      </c>
    </row>
    <row r="94" spans="2:33"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'Imp-Other|Autre'!E156/1000</f>
        <v>0</v>
      </c>
      <c r="AA94" s="286">
        <f>'Imp-Other|Autre'!F156/1000</f>
        <v>0</v>
      </c>
      <c r="AB94" s="286">
        <f>'Imp-Other|Autre'!G156/1000</f>
        <v>0</v>
      </c>
      <c r="AC94" s="286">
        <f>'Imp-Other|Autre'!H156/1000</f>
        <v>0</v>
      </c>
      <c r="AD94" s="286">
        <f>'Imp-Other|Autre'!I156/1000</f>
        <v>0</v>
      </c>
      <c r="AE94" s="286">
        <f>'Imp-Other|Autre'!J156/1000</f>
        <v>0</v>
      </c>
      <c r="AF94" s="286">
        <f>'Imp-Other|Autre'!K156/1000</f>
        <v>0</v>
      </c>
      <c r="AG94" s="286">
        <f>'Imp-Other|Autre'!L156/1000</f>
        <v>0</v>
      </c>
    </row>
    <row r="95" spans="2:33"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'Imp-Other|Autre'!E161/1000</f>
        <v>0</v>
      </c>
      <c r="AA95" s="289">
        <f>'Imp-Other|Autre'!F161/1000</f>
        <v>0</v>
      </c>
      <c r="AB95" s="289">
        <f>'Imp-Other|Autre'!G161/1000</f>
        <v>0</v>
      </c>
      <c r="AC95" s="289">
        <f>'Imp-Other|Autre'!H161/1000</f>
        <v>0</v>
      </c>
      <c r="AD95" s="289">
        <f>'Imp-Other|Autre'!I161/1000</f>
        <v>0</v>
      </c>
      <c r="AE95" s="289">
        <f>'Imp-Other|Autre'!J161/1000</f>
        <v>0</v>
      </c>
      <c r="AF95" s="289">
        <f>'Imp-Other|Autre'!K161/1000</f>
        <v>0</v>
      </c>
      <c r="AG95" s="289">
        <f>'Imp-Other|Autre'!L161/1000</f>
        <v>0</v>
      </c>
    </row>
    <row r="96" spans="2:33"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'Imp-Other|Autre'!E166/1000</f>
        <v>0</v>
      </c>
      <c r="AA96" s="286">
        <f>'Imp-Other|Autre'!F166/1000</f>
        <v>0</v>
      </c>
      <c r="AB96" s="286">
        <f>'Imp-Other|Autre'!G166/1000</f>
        <v>0</v>
      </c>
      <c r="AC96" s="286">
        <f>'Imp-Other|Autre'!H166/1000</f>
        <v>0</v>
      </c>
      <c r="AD96" s="286">
        <f>'Imp-Other|Autre'!I166/1000</f>
        <v>0</v>
      </c>
      <c r="AE96" s="286">
        <f>'Imp-Other|Autre'!J166/1000</f>
        <v>0</v>
      </c>
      <c r="AF96" s="286">
        <f>'Imp-Other|Autre'!K166/1000</f>
        <v>0</v>
      </c>
      <c r="AG96" s="286">
        <f>'Imp-Other|Autre'!L166/1000</f>
        <v>0</v>
      </c>
    </row>
    <row r="97" spans="2:33"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'Imp-Other|Autre'!E171/1000</f>
        <v>0</v>
      </c>
      <c r="AA97" s="289">
        <f>'Imp-Other|Autre'!F171/1000</f>
        <v>0</v>
      </c>
      <c r="AB97" s="289">
        <f>'Imp-Other|Autre'!G171/1000</f>
        <v>0</v>
      </c>
      <c r="AC97" s="289">
        <f>'Imp-Other|Autre'!H171/1000</f>
        <v>0</v>
      </c>
      <c r="AD97" s="289">
        <f>'Imp-Other|Autre'!I171/1000</f>
        <v>0</v>
      </c>
      <c r="AE97" s="289">
        <f>'Imp-Other|Autre'!J171/1000</f>
        <v>0</v>
      </c>
      <c r="AF97" s="289">
        <f>'Imp-Other|Autre'!K171/1000</f>
        <v>0</v>
      </c>
      <c r="AG97" s="289">
        <f>'Imp-Other|Autre'!L171/1000</f>
        <v>0</v>
      </c>
    </row>
    <row r="98" spans="2:33"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'Imp-Other|Autre'!E176/1000</f>
        <v>0</v>
      </c>
      <c r="AA98" s="286">
        <f>'Imp-Other|Autre'!F176/1000</f>
        <v>0</v>
      </c>
      <c r="AB98" s="286">
        <f>'Imp-Other|Autre'!G176/1000</f>
        <v>0</v>
      </c>
      <c r="AC98" s="286">
        <f>'Imp-Other|Autre'!H176/1000</f>
        <v>0</v>
      </c>
      <c r="AD98" s="286">
        <f>'Imp-Other|Autre'!I176/1000</f>
        <v>0</v>
      </c>
      <c r="AE98" s="286">
        <f>'Imp-Other|Autre'!J176/1000</f>
        <v>0</v>
      </c>
      <c r="AF98" s="286">
        <f>'Imp-Other|Autre'!K176/1000</f>
        <v>0</v>
      </c>
      <c r="AG98" s="286">
        <f>'Imp-Other|Autre'!L176/1000</f>
        <v>0</v>
      </c>
    </row>
    <row r="99" spans="2:33"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'Imp-Other|Autre'!E207/1000</f>
        <v>0</v>
      </c>
      <c r="AA99" s="289">
        <f>'Imp-Other|Autre'!F207/1000</f>
        <v>0</v>
      </c>
      <c r="AB99" s="289">
        <f>'Imp-Other|Autre'!G207/1000</f>
        <v>0</v>
      </c>
      <c r="AC99" s="289">
        <f>'Imp-Other|Autre'!H207/1000</f>
        <v>0</v>
      </c>
      <c r="AD99" s="289">
        <f>'Imp-Other|Autre'!I207/1000</f>
        <v>0</v>
      </c>
      <c r="AE99" s="289">
        <f>'Imp-Other|Autre'!J207/1000</f>
        <v>0</v>
      </c>
      <c r="AF99" s="289">
        <f>'Imp-Other|Autre'!K207/1000</f>
        <v>0</v>
      </c>
      <c r="AG99" s="289">
        <f>'Imp-Other|Autre'!L207/1000</f>
        <v>0</v>
      </c>
    </row>
    <row r="100" spans="2:33"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'Imp-Other|Autre'!E212/1000</f>
        <v>0</v>
      </c>
      <c r="AA100" s="286">
        <f>'Imp-Other|Autre'!F212/1000</f>
        <v>0</v>
      </c>
      <c r="AB100" s="286">
        <f>'Imp-Other|Autre'!G212/1000</f>
        <v>0</v>
      </c>
      <c r="AC100" s="286">
        <f>'Imp-Other|Autre'!H212/1000</f>
        <v>0</v>
      </c>
      <c r="AD100" s="286">
        <f>'Imp-Other|Autre'!I212/1000</f>
        <v>0</v>
      </c>
      <c r="AE100" s="286">
        <f>'Imp-Other|Autre'!J212/1000</f>
        <v>0</v>
      </c>
      <c r="AF100" s="286">
        <f>'Imp-Other|Autre'!K212/1000</f>
        <v>0</v>
      </c>
      <c r="AG100" s="286">
        <f>'Imp-Other|Autre'!L212/1000</f>
        <v>0</v>
      </c>
    </row>
    <row r="101" spans="2:33"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'Imp-Other|Autre'!E217/1000</f>
        <v>0</v>
      </c>
      <c r="AA101" s="289">
        <f>'Imp-Other|Autre'!F217/1000</f>
        <v>0</v>
      </c>
      <c r="AB101" s="289">
        <f>'Imp-Other|Autre'!G217/1000</f>
        <v>0</v>
      </c>
      <c r="AC101" s="289">
        <f>'Imp-Other|Autre'!H217/1000</f>
        <v>0</v>
      </c>
      <c r="AD101" s="289">
        <f>'Imp-Other|Autre'!I217/1000</f>
        <v>0</v>
      </c>
      <c r="AE101" s="289">
        <f>'Imp-Other|Autre'!J217/1000</f>
        <v>0</v>
      </c>
      <c r="AF101" s="289">
        <f>'Imp-Other|Autre'!K217/1000</f>
        <v>0</v>
      </c>
      <c r="AG101" s="289">
        <f>'Imp-Other|Autre'!L217/1000</f>
        <v>0</v>
      </c>
    </row>
    <row r="102" spans="2:33"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'Imp-Other|Autre'!E222/1000</f>
        <v>0</v>
      </c>
      <c r="AA102" s="286">
        <f>'Imp-Other|Autre'!F222/1000</f>
        <v>0</v>
      </c>
      <c r="AB102" s="286">
        <f>'Imp-Other|Autre'!G222/1000</f>
        <v>0</v>
      </c>
      <c r="AC102" s="286">
        <f>'Imp-Other|Autre'!H222/1000</f>
        <v>0</v>
      </c>
      <c r="AD102" s="286">
        <f>'Imp-Other|Autre'!I222/1000</f>
        <v>0</v>
      </c>
      <c r="AE102" s="286">
        <f>'Imp-Other|Autre'!J222/1000</f>
        <v>0</v>
      </c>
      <c r="AF102" s="286">
        <f>'Imp-Other|Autre'!K222/1000</f>
        <v>0</v>
      </c>
      <c r="AG102" s="286">
        <f>'Imp-Other|Autre'!L222/1000</f>
        <v>0</v>
      </c>
    </row>
    <row r="103" spans="2:33"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'Imp-Other|Autre'!E227/1000</f>
        <v>0</v>
      </c>
      <c r="AA103" s="289">
        <f>'Imp-Other|Autre'!F227/1000</f>
        <v>0</v>
      </c>
      <c r="AB103" s="289">
        <f>'Imp-Other|Autre'!G227/1000</f>
        <v>0</v>
      </c>
      <c r="AC103" s="289">
        <f>'Imp-Other|Autre'!H227/1000</f>
        <v>0</v>
      </c>
      <c r="AD103" s="289">
        <f>'Imp-Other|Autre'!I227/1000</f>
        <v>0</v>
      </c>
      <c r="AE103" s="289">
        <f>'Imp-Other|Autre'!J227/1000</f>
        <v>0</v>
      </c>
      <c r="AF103" s="289">
        <f>'Imp-Other|Autre'!K227/1000</f>
        <v>0</v>
      </c>
      <c r="AG103" s="289">
        <f>'Imp-Other|Autre'!L227/1000</f>
        <v>0</v>
      </c>
    </row>
    <row r="104" spans="2:33"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'Imp-Other|Autre'!E232/1000</f>
        <v>0</v>
      </c>
      <c r="AA104" s="286">
        <f>'Imp-Other|Autre'!F232/1000</f>
        <v>0</v>
      </c>
      <c r="AB104" s="286">
        <f>'Imp-Other|Autre'!G232/1000</f>
        <v>0</v>
      </c>
      <c r="AC104" s="286">
        <f>'Imp-Other|Autre'!H232/1000</f>
        <v>0</v>
      </c>
      <c r="AD104" s="286">
        <f>'Imp-Other|Autre'!I232/1000</f>
        <v>0</v>
      </c>
      <c r="AE104" s="286">
        <f>'Imp-Other|Autre'!J232/1000</f>
        <v>0</v>
      </c>
      <c r="AF104" s="286">
        <f>'Imp-Other|Autre'!K232/1000</f>
        <v>0</v>
      </c>
      <c r="AG104" s="286">
        <f>'Imp-Other|Autre'!L232/1000</f>
        <v>0</v>
      </c>
    </row>
    <row r="106" spans="2:33" x14ac:dyDescent="0.25">
      <c r="B106" t="s">
        <v>654</v>
      </c>
    </row>
    <row r="107" spans="2:33" ht="15.75" thickBot="1" x14ac:dyDescent="0.3"/>
    <row r="108" spans="2:33" ht="15.75" thickBot="1" x14ac:dyDescent="0.3">
      <c r="B108" s="657"/>
      <c r="C108" s="658"/>
      <c r="D108" s="658"/>
      <c r="E108" s="658"/>
      <c r="F108" s="297"/>
      <c r="G108" s="298"/>
      <c r="H108" s="298"/>
      <c r="I108" s="298"/>
      <c r="J108" s="299"/>
      <c r="K108" s="299"/>
      <c r="L108" s="299"/>
    </row>
    <row r="109" spans="2:33" ht="15.75" thickBot="1" x14ac:dyDescent="0.3">
      <c r="B109" s="300"/>
      <c r="C109" s="300"/>
      <c r="D109" s="300"/>
      <c r="E109" s="300"/>
      <c r="F109" s="300"/>
      <c r="G109" s="659" t="s">
        <v>657</v>
      </c>
      <c r="H109" s="660"/>
      <c r="I109" s="660"/>
      <c r="J109" s="661" t="s">
        <v>658</v>
      </c>
      <c r="K109" s="662"/>
      <c r="L109" s="662"/>
    </row>
    <row r="110" spans="2:33" x14ac:dyDescent="0.25">
      <c r="B110" s="301"/>
      <c r="C110" s="302"/>
      <c r="D110" s="302"/>
      <c r="E110" s="302"/>
      <c r="F110" s="302"/>
      <c r="G110" s="303"/>
      <c r="H110" s="303"/>
      <c r="I110" s="303"/>
      <c r="J110" s="303"/>
      <c r="K110" s="303"/>
      <c r="L110" s="303"/>
    </row>
    <row r="111" spans="2:33"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x14ac:dyDescent="0.25">
      <c r="B112" s="307" t="s">
        <v>663</v>
      </c>
      <c r="C112" s="308" t="s">
        <v>664</v>
      </c>
      <c r="D112" s="308" t="s">
        <v>665</v>
      </c>
      <c r="E112" s="308" t="s">
        <v>666</v>
      </c>
      <c r="F112" s="309" t="s">
        <v>667</v>
      </c>
      <c r="G112" s="346">
        <f>SUM('Imp-China|Chine -Exp1:Imp-Other|Autre'!G$101)*J112</f>
        <v>0</v>
      </c>
      <c r="H112" s="346">
        <f>SUM('Imp-China|Chine -Exp1:Imp-Other|Autre'!H$101)*K112</f>
        <v>0</v>
      </c>
      <c r="I112" s="346">
        <f>SUM('Imp-China|Chine -Exp1:Imp-Other|Autre'!I$101)*L112</f>
        <v>0</v>
      </c>
      <c r="J112" s="307">
        <f>Pro!G91</f>
        <v>0</v>
      </c>
      <c r="K112" s="307">
        <f>Pro!H91</f>
        <v>0</v>
      </c>
      <c r="L112" s="307">
        <f>Pro!I91</f>
        <v>0</v>
      </c>
    </row>
    <row r="113" spans="2:33" x14ac:dyDescent="0.25">
      <c r="B113" s="300" t="str">
        <f t="shared" ref="B113:D116" si="20">B112</f>
        <v>Importer 1</v>
      </c>
      <c r="C113" s="310" t="str">
        <f t="shared" si="20"/>
        <v>IMPORTER</v>
      </c>
      <c r="D113" s="310" t="str">
        <f t="shared" si="20"/>
        <v>Import Sales</v>
      </c>
      <c r="E113" s="310" t="s">
        <v>668</v>
      </c>
      <c r="F113" s="311" t="s">
        <v>669</v>
      </c>
      <c r="G113" s="346">
        <f>SUM('Imp-China|Chine -Exp1:Imp-Other|Autre'!G$101)*J113</f>
        <v>0</v>
      </c>
      <c r="H113" s="346">
        <f>SUM('Imp-China|Chine -Exp1:Imp-Other|Autre'!H$101)*K113</f>
        <v>0</v>
      </c>
      <c r="I113" s="346">
        <f>SUM('Imp-China|Chine -Exp1:Imp-Other|Autre'!I$101)*L113</f>
        <v>0</v>
      </c>
      <c r="J113" s="307">
        <f>Pro!G92</f>
        <v>0</v>
      </c>
      <c r="K113" s="307">
        <f>Pro!H92</f>
        <v>0</v>
      </c>
      <c r="L113" s="307">
        <f>Pro!I92</f>
        <v>0</v>
      </c>
    </row>
    <row r="114" spans="2:33" x14ac:dyDescent="0.25">
      <c r="B114" s="300" t="str">
        <f t="shared" si="20"/>
        <v>Importer 1</v>
      </c>
      <c r="C114" s="310" t="str">
        <f t="shared" si="20"/>
        <v>IMPORTER</v>
      </c>
      <c r="D114" s="310" t="str">
        <f t="shared" si="20"/>
        <v>Import Sales</v>
      </c>
      <c r="E114" s="310" t="s">
        <v>670</v>
      </c>
      <c r="F114" s="311" t="s">
        <v>671</v>
      </c>
      <c r="G114" s="346">
        <f>SUM('Imp-China|Chine -Exp1:Imp-Other|Autre'!G$101)*J114</f>
        <v>0</v>
      </c>
      <c r="H114" s="346">
        <f>SUM('Imp-China|Chine -Exp1:Imp-Other|Autre'!H$101)*K114</f>
        <v>0</v>
      </c>
      <c r="I114" s="346">
        <f>SUM('Imp-China|Chine -Exp1:Imp-Other|Autre'!I$101)*L114</f>
        <v>0</v>
      </c>
      <c r="J114" s="307">
        <f>Pro!G93</f>
        <v>0</v>
      </c>
      <c r="K114" s="307">
        <f>Pro!H93</f>
        <v>0</v>
      </c>
      <c r="L114" s="307">
        <f>Pro!I93</f>
        <v>0</v>
      </c>
    </row>
    <row r="115" spans="2:33" x14ac:dyDescent="0.25">
      <c r="B115" s="300" t="str">
        <f t="shared" si="20"/>
        <v>Importer 1</v>
      </c>
      <c r="C115" s="310" t="str">
        <f t="shared" si="20"/>
        <v>IMPORTER</v>
      </c>
      <c r="D115" s="310" t="str">
        <f t="shared" si="20"/>
        <v>Import Sales</v>
      </c>
      <c r="E115" s="310" t="s">
        <v>672</v>
      </c>
      <c r="F115" s="311" t="s">
        <v>673</v>
      </c>
      <c r="G115" s="346">
        <f>SUM('Imp-China|Chine -Exp1:Imp-Other|Autre'!G$101)*J115</f>
        <v>0</v>
      </c>
      <c r="H115" s="346">
        <f>SUM('Imp-China|Chine -Exp1:Imp-Other|Autre'!H$101)*K115</f>
        <v>0</v>
      </c>
      <c r="I115" s="346">
        <f>SUM('Imp-China|Chine -Exp1:Imp-Other|Autre'!I$101)*L115</f>
        <v>0</v>
      </c>
      <c r="J115" s="307">
        <f>Pro!G94</f>
        <v>0</v>
      </c>
      <c r="K115" s="307">
        <f>Pro!H94</f>
        <v>0</v>
      </c>
      <c r="L115" s="307">
        <f>Pro!I94</f>
        <v>0</v>
      </c>
    </row>
    <row r="116" spans="2:33" x14ac:dyDescent="0.25">
      <c r="B116" s="300" t="str">
        <f t="shared" si="20"/>
        <v>Importer 1</v>
      </c>
      <c r="C116" s="310" t="str">
        <f t="shared" si="20"/>
        <v>IMPORTER</v>
      </c>
      <c r="D116" s="310" t="str">
        <f t="shared" si="20"/>
        <v>Import Sales</v>
      </c>
      <c r="E116" s="310" t="s">
        <v>674</v>
      </c>
      <c r="F116" s="311" t="s">
        <v>675</v>
      </c>
      <c r="G116" s="346">
        <f>SUM('Imp-China|Chine -Exp1:Imp-Other|Autre'!G$101)*J116</f>
        <v>0</v>
      </c>
      <c r="H116" s="346">
        <f>SUM('Imp-China|Chine -Exp1:Imp-Other|Autre'!H$101)*K116</f>
        <v>0</v>
      </c>
      <c r="I116" s="346">
        <f>SUM('Imp-China|Chine -Exp1:Imp-Other|Autre'!I$101)*L116</f>
        <v>0</v>
      </c>
      <c r="J116" s="307">
        <f>Pro!G95</f>
        <v>0</v>
      </c>
      <c r="K116" s="307">
        <f>Pro!H95</f>
        <v>0</v>
      </c>
      <c r="L116" s="307">
        <f>Pro!I95</f>
        <v>0</v>
      </c>
    </row>
    <row r="123" spans="2:33" x14ac:dyDescent="0.25">
      <c r="B123" t="s">
        <v>655</v>
      </c>
    </row>
    <row r="126" spans="2:33" ht="36.75"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s="343" customFormat="1" x14ac:dyDescent="0.25">
      <c r="B127" s="319">
        <f>B91</f>
        <v>0</v>
      </c>
      <c r="C127" s="319">
        <f>B127</f>
        <v>0</v>
      </c>
      <c r="D127" s="319" t="s">
        <v>599</v>
      </c>
      <c r="E127" s="262"/>
      <c r="F127" s="262"/>
      <c r="G127" s="262"/>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f>Pro!$C$105</f>
        <v>0</v>
      </c>
      <c r="P127" s="319" t="str">
        <f>IFERROR(IF(O127&lt;&gt;"",VLOOKUP(O127,'[2]Acc Co List'!$C$7:$F$52,4,FALSE),"-"),"")</f>
        <v/>
      </c>
      <c r="Q127" s="322" t="s">
        <v>603</v>
      </c>
      <c r="R127" s="343">
        <f>'Imp-China|Chine -Exp1'!E114</f>
        <v>0</v>
      </c>
      <c r="S127" s="343">
        <f>'Imp-China|Chine -Exp1'!F114</f>
        <v>0</v>
      </c>
      <c r="T127" s="343">
        <f>'Imp-China|Chine -Exp1'!G114</f>
        <v>0</v>
      </c>
      <c r="U127" s="343">
        <f>'Imp-China|Chine -Exp1'!H114</f>
        <v>0</v>
      </c>
      <c r="V127" s="343">
        <f>'Imp-China|Chine -Exp1'!I114</f>
        <v>0</v>
      </c>
      <c r="W127" s="343">
        <f>'Imp-China|Chine -Exp1'!J114</f>
        <v>0</v>
      </c>
      <c r="X127" s="343">
        <f>'Imp-China|Chine -Exp1'!K114</f>
        <v>0</v>
      </c>
      <c r="Y127" s="352">
        <f>'Imp-China|Chine -Exp1'!L114</f>
        <v>0</v>
      </c>
      <c r="Z127" s="343">
        <f>'Imp-China|Chine -Exp1'!E115/1000</f>
        <v>0</v>
      </c>
      <c r="AA127" s="343">
        <f>'Imp-China|Chine -Exp1'!F115/1000</f>
        <v>0</v>
      </c>
      <c r="AB127" s="343">
        <f>'Imp-China|Chine -Exp1'!G115/1000</f>
        <v>0</v>
      </c>
      <c r="AC127" s="343">
        <f>'Imp-China|Chine -Exp1'!H115/1000</f>
        <v>0</v>
      </c>
      <c r="AD127" s="343">
        <f>'Imp-China|Chine -Exp1'!I115/1000</f>
        <v>0</v>
      </c>
      <c r="AE127" s="343">
        <f>'Imp-China|Chine -Exp1'!J115/1000</f>
        <v>0</v>
      </c>
      <c r="AF127" s="343">
        <f>'Imp-China|Chine -Exp1'!K115/1000</f>
        <v>0</v>
      </c>
      <c r="AG127" s="343">
        <f>'Imp-China|Chine -Exp1'!L115/1000</f>
        <v>0</v>
      </c>
    </row>
    <row r="128" spans="2:33" x14ac:dyDescent="0.25">
      <c r="B128" s="321">
        <f>B127</f>
        <v>0</v>
      </c>
      <c r="C128" s="321">
        <f t="shared" ref="C128:C141" si="21">C127</f>
        <v>0</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19">
        <f>Pro!$C$106</f>
        <v>0</v>
      </c>
      <c r="P128" s="321" t="str">
        <f>IFERROR(IF(O128&lt;&gt;"",VLOOKUP(O128,'[2]Acc Co List'!$C$7:$F$52,4,FALSE),"-"),"")</f>
        <v/>
      </c>
      <c r="Q128" s="324" t="str">
        <f>Q127</f>
        <v>Imp-Sls</v>
      </c>
      <c r="R128">
        <f>'Imp-China|Chine -Exp1'!E118</f>
        <v>0</v>
      </c>
      <c r="S128">
        <f>'Imp-China|Chine -Exp1'!F118</f>
        <v>0</v>
      </c>
      <c r="T128">
        <f>'Imp-China|Chine -Exp1'!G118</f>
        <v>0</v>
      </c>
      <c r="U128">
        <f>'Imp-China|Chine -Exp1'!H118</f>
        <v>0</v>
      </c>
      <c r="V128">
        <f>'Imp-China|Chine -Exp1'!I118</f>
        <v>0</v>
      </c>
      <c r="W128">
        <f>'Imp-China|Chine -Exp1'!J118</f>
        <v>0</v>
      </c>
      <c r="X128">
        <f>'Imp-China|Chine -Exp1'!K118</f>
        <v>0</v>
      </c>
      <c r="Y128" s="328">
        <f>'Imp-China|Chine -Exp1'!L118</f>
        <v>0</v>
      </c>
      <c r="Z128">
        <f>'Imp-China|Chine -Exp1'!E119/1000</f>
        <v>0</v>
      </c>
      <c r="AA128">
        <f>'Imp-China|Chine -Exp1'!F119/1000</f>
        <v>0</v>
      </c>
      <c r="AB128">
        <f>'Imp-China|Chine -Exp1'!G119/1000</f>
        <v>0</v>
      </c>
      <c r="AC128">
        <f>'Imp-China|Chine -Exp1'!H119/1000</f>
        <v>0</v>
      </c>
      <c r="AD128">
        <f>'Imp-China|Chine -Exp1'!I119/1000</f>
        <v>0</v>
      </c>
      <c r="AE128">
        <f>'Imp-China|Chine -Exp1'!J119/1000</f>
        <v>0</v>
      </c>
      <c r="AF128">
        <f>'Imp-China|Chine -Exp1'!K119/1000</f>
        <v>0</v>
      </c>
      <c r="AG128">
        <f>'Imp-China|Chine -Exp1'!L119/1000</f>
        <v>0</v>
      </c>
    </row>
    <row r="129" spans="1:33" x14ac:dyDescent="0.25">
      <c r="B129" s="321">
        <f t="shared" ref="B129:D141" si="22">B128</f>
        <v>0</v>
      </c>
      <c r="C129" s="321">
        <f t="shared" si="21"/>
        <v>0</v>
      </c>
      <c r="D129" s="321" t="str">
        <f t="shared" si="22"/>
        <v>2 - Importer</v>
      </c>
      <c r="E129" s="268"/>
      <c r="F129" s="268"/>
      <c r="G129" s="268"/>
      <c r="H129" s="321" t="str">
        <f t="shared" ref="H129:H131" si="23">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19">
        <f>Pro!$C$107</f>
        <v>0</v>
      </c>
      <c r="P129" s="321" t="str">
        <f>IFERROR(IF(O129&lt;&gt;"",VLOOKUP(O129,'[2]Acc Co List'!$C$7:$F$52,4,FALSE),"-"),"")</f>
        <v/>
      </c>
      <c r="Q129" s="324" t="str">
        <f>Q128</f>
        <v>Imp-Sls</v>
      </c>
      <c r="R129">
        <f>'Imp-China|Chine -Exp1'!E122</f>
        <v>0</v>
      </c>
      <c r="S129">
        <f>'Imp-China|Chine -Exp1'!F122</f>
        <v>0</v>
      </c>
      <c r="T129">
        <f>'Imp-China|Chine -Exp1'!G122</f>
        <v>0</v>
      </c>
      <c r="U129">
        <f>'Imp-China|Chine -Exp1'!H122</f>
        <v>0</v>
      </c>
      <c r="V129">
        <f>'Imp-China|Chine -Exp1'!I122</f>
        <v>0</v>
      </c>
      <c r="W129">
        <f>'Imp-China|Chine -Exp1'!J122</f>
        <v>0</v>
      </c>
      <c r="X129">
        <f>'Imp-China|Chine -Exp1'!K122</f>
        <v>0</v>
      </c>
      <c r="Y129" s="328">
        <f>'Imp-China|Chine -Exp1'!L122</f>
        <v>0</v>
      </c>
      <c r="Z129">
        <f>'Imp-China|Chine -Exp1'!E123/1000</f>
        <v>0</v>
      </c>
      <c r="AA129">
        <f>'Imp-China|Chine -Exp1'!F123/1000</f>
        <v>0</v>
      </c>
      <c r="AB129">
        <f>'Imp-China|Chine -Exp1'!G123/1000</f>
        <v>0</v>
      </c>
      <c r="AC129">
        <f>'Imp-China|Chine -Exp1'!H123/1000</f>
        <v>0</v>
      </c>
      <c r="AD129">
        <f>'Imp-China|Chine -Exp1'!I123/1000</f>
        <v>0</v>
      </c>
      <c r="AE129">
        <f>'Imp-China|Chine -Exp1'!J123/1000</f>
        <v>0</v>
      </c>
      <c r="AF129">
        <f>'Imp-China|Chine -Exp1'!K123/1000</f>
        <v>0</v>
      </c>
      <c r="AG129">
        <f>'Imp-China|Chine -Exp1'!L123/1000</f>
        <v>0</v>
      </c>
    </row>
    <row r="130" spans="1:33" x14ac:dyDescent="0.25">
      <c r="B130" s="321">
        <f t="shared" si="22"/>
        <v>0</v>
      </c>
      <c r="C130" s="321">
        <f t="shared" si="21"/>
        <v>0</v>
      </c>
      <c r="D130" s="321" t="str">
        <f t="shared" si="22"/>
        <v>2 - Importer</v>
      </c>
      <c r="E130" s="268"/>
      <c r="F130" s="268"/>
      <c r="G130" s="268"/>
      <c r="H130" s="321" t="str">
        <f t="shared" si="23"/>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19">
        <f>Pro!$C$108</f>
        <v>0</v>
      </c>
      <c r="P130" s="321" t="str">
        <f>IFERROR(IF(O130&lt;&gt;"",VLOOKUP(O130,'[2]Acc Co List'!$C$7:$F$52,4,FALSE),"-"),"")</f>
        <v/>
      </c>
      <c r="Q130" s="324" t="str">
        <f>Q129</f>
        <v>Imp-Sls</v>
      </c>
      <c r="R130">
        <f>'Imp-China|Chine -Exp1'!E126</f>
        <v>0</v>
      </c>
      <c r="S130">
        <f>'Imp-China|Chine -Exp1'!F126</f>
        <v>0</v>
      </c>
      <c r="T130">
        <f>'Imp-China|Chine -Exp1'!G126</f>
        <v>0</v>
      </c>
      <c r="U130">
        <f>'Imp-China|Chine -Exp1'!H126</f>
        <v>0</v>
      </c>
      <c r="V130">
        <f>'Imp-China|Chine -Exp1'!I126</f>
        <v>0</v>
      </c>
      <c r="W130">
        <f>'Imp-China|Chine -Exp1'!J126</f>
        <v>0</v>
      </c>
      <c r="X130">
        <f>'Imp-China|Chine -Exp1'!K126</f>
        <v>0</v>
      </c>
      <c r="Y130" s="328">
        <f>'Imp-China|Chine -Exp1'!L126</f>
        <v>0</v>
      </c>
      <c r="Z130">
        <f>'Imp-China|Chine -Exp1'!E127/1000</f>
        <v>0</v>
      </c>
      <c r="AA130">
        <f>'Imp-China|Chine -Exp1'!F127/1000</f>
        <v>0</v>
      </c>
      <c r="AB130">
        <f>'Imp-China|Chine -Exp1'!G127/1000</f>
        <v>0</v>
      </c>
      <c r="AC130">
        <f>'Imp-China|Chine -Exp1'!H127/1000</f>
        <v>0</v>
      </c>
      <c r="AD130">
        <f>'Imp-China|Chine -Exp1'!I127/1000</f>
        <v>0</v>
      </c>
      <c r="AE130">
        <f>'Imp-China|Chine -Exp1'!J127/1000</f>
        <v>0</v>
      </c>
      <c r="AF130">
        <f>'Imp-China|Chine -Exp1'!K127/1000</f>
        <v>0</v>
      </c>
      <c r="AG130">
        <f>'Imp-China|Chine -Exp1'!L127/1000</f>
        <v>0</v>
      </c>
    </row>
    <row r="131" spans="1:33" x14ac:dyDescent="0.25">
      <c r="B131" s="321">
        <f t="shared" si="22"/>
        <v>0</v>
      </c>
      <c r="C131" s="321">
        <f t="shared" si="21"/>
        <v>0</v>
      </c>
      <c r="D131" s="321" t="str">
        <f t="shared" si="22"/>
        <v>2 - Importer</v>
      </c>
      <c r="E131" s="268"/>
      <c r="F131" s="268"/>
      <c r="G131" s="268"/>
      <c r="H131" s="321" t="str">
        <f t="shared" si="23"/>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19">
        <f>Pro!$C$109</f>
        <v>0</v>
      </c>
      <c r="P131" s="321" t="str">
        <f>IFERROR(IF(O131&lt;&gt;"",VLOOKUP(O131,'[2]Acc Co List'!$C$7:$F$52,4,FALSE),"-"),"")</f>
        <v/>
      </c>
      <c r="Q131" s="324" t="str">
        <f>Q130</f>
        <v>Imp-Sls</v>
      </c>
      <c r="R131">
        <f>'Imp-China|Chine -Exp1'!E130</f>
        <v>0</v>
      </c>
      <c r="S131">
        <f>'Imp-China|Chine -Exp1'!F130</f>
        <v>0</v>
      </c>
      <c r="T131">
        <f>'Imp-China|Chine -Exp1'!G130</f>
        <v>0</v>
      </c>
      <c r="U131">
        <f>'Imp-China|Chine -Exp1'!H130</f>
        <v>0</v>
      </c>
      <c r="V131">
        <f>'Imp-China|Chine -Exp1'!I130</f>
        <v>0</v>
      </c>
      <c r="W131">
        <f>'Imp-China|Chine -Exp1'!J130</f>
        <v>0</v>
      </c>
      <c r="X131">
        <f>'Imp-China|Chine -Exp1'!K130</f>
        <v>0</v>
      </c>
      <c r="Y131" s="328">
        <f>'Imp-China|Chine -Exp1'!L130</f>
        <v>0</v>
      </c>
      <c r="Z131">
        <f>'Imp-China|Chine -Exp1'!E131/1000</f>
        <v>0</v>
      </c>
      <c r="AA131">
        <f>'Imp-China|Chine -Exp1'!F131/1000</f>
        <v>0</v>
      </c>
      <c r="AB131">
        <f>'Imp-China|Chine -Exp1'!G131/1000</f>
        <v>0</v>
      </c>
      <c r="AC131">
        <f>'Imp-China|Chine -Exp1'!H131/1000</f>
        <v>0</v>
      </c>
      <c r="AD131">
        <f>'Imp-China|Chine -Exp1'!I131/1000</f>
        <v>0</v>
      </c>
      <c r="AE131">
        <f>'Imp-China|Chine -Exp1'!J131/1000</f>
        <v>0</v>
      </c>
      <c r="AF131">
        <f>'Imp-China|Chine -Exp1'!K131/1000</f>
        <v>0</v>
      </c>
      <c r="AG131">
        <f>'Imp-China|Chine -Exp1'!L131/1000</f>
        <v>0</v>
      </c>
    </row>
    <row r="132" spans="1:33" s="343" customFormat="1" x14ac:dyDescent="0.25">
      <c r="A132" s="347"/>
      <c r="B132" s="348">
        <f t="shared" si="22"/>
        <v>0</v>
      </c>
      <c r="C132" s="348">
        <f t="shared" si="21"/>
        <v>0</v>
      </c>
      <c r="D132" s="349" t="str">
        <f>D131</f>
        <v>2 - Importer</v>
      </c>
      <c r="E132" s="262"/>
      <c r="F132" s="262"/>
      <c r="G132" s="262"/>
      <c r="H132" s="349" t="s">
        <v>623</v>
      </c>
      <c r="I132" s="349" t="str">
        <f>IF(K132&lt;&gt;"",VLOOKUP(H132,'[2]Exporter List'!$A$2:$E$26,4,FALSE),"-")</f>
        <v>Significant</v>
      </c>
      <c r="J132" s="349" t="str">
        <f>IF(H132&lt;&gt;"",VLOOKUP(H132,'[2]Exporter List'!$A$2:$E$26,2,FALSE),"-")</f>
        <v>1 - Subject</v>
      </c>
      <c r="K132" s="349" t="str">
        <f>IF(H132&lt;&gt;"",VLOOKUP(H132,'[2]Exporter List'!$A$2:$E$26,3,FALSE),"-")</f>
        <v>China  |  Chine</v>
      </c>
      <c r="L132" s="349"/>
      <c r="M132" s="349" t="str">
        <f>IF(I132&lt;&gt;"",VLOOKUP(H132,'[2]Exporter List'!$A$2:$E$26,5,FALSE),"-")</f>
        <v>Dumping and Subsidizing</v>
      </c>
      <c r="N132" s="350" t="s">
        <v>680</v>
      </c>
      <c r="O132" s="319">
        <f>Pro!$C$105</f>
        <v>0</v>
      </c>
      <c r="P132" s="349" t="str">
        <f>IFERROR(IF(O132&lt;&gt;"",VLOOKUP(O132,'[2]Acc Co List'!$C$7:$F$52,4,FALSE),"-"),"")</f>
        <v/>
      </c>
      <c r="Q132" s="351" t="s">
        <v>603</v>
      </c>
      <c r="R132" s="343">
        <f>'Imp-China|Chine -Exp 2'!E114</f>
        <v>0</v>
      </c>
      <c r="S132" s="343">
        <f>'Imp-China|Chine -Exp 2'!F114</f>
        <v>0</v>
      </c>
      <c r="T132" s="343">
        <f>'Imp-China|Chine -Exp 2'!G114</f>
        <v>0</v>
      </c>
      <c r="U132" s="343">
        <f>'Imp-China|Chine -Exp 2'!H114</f>
        <v>0</v>
      </c>
      <c r="V132" s="343">
        <f>'Imp-China|Chine -Exp 2'!I114</f>
        <v>0</v>
      </c>
      <c r="W132" s="343">
        <f>'Imp-China|Chine -Exp 2'!J114</f>
        <v>0</v>
      </c>
      <c r="X132" s="343">
        <f>'Imp-China|Chine -Exp 2'!K114</f>
        <v>0</v>
      </c>
      <c r="Y132" s="352">
        <f>'Imp-China|Chine -Exp 2'!L114</f>
        <v>0</v>
      </c>
      <c r="Z132" s="343">
        <f>'Imp-China|Chine -Exp 2'!E115/1000</f>
        <v>0</v>
      </c>
      <c r="AA132" s="343">
        <f>'Imp-China|Chine -Exp 2'!F115/1000</f>
        <v>0</v>
      </c>
      <c r="AB132" s="343">
        <f>'Imp-China|Chine -Exp 2'!G115/1000</f>
        <v>0</v>
      </c>
      <c r="AC132" s="343">
        <f>'Imp-China|Chine -Exp 2'!H115/1000</f>
        <v>0</v>
      </c>
      <c r="AD132" s="343">
        <f>'Imp-China|Chine -Exp 2'!I115/1000</f>
        <v>0</v>
      </c>
      <c r="AE132" s="343">
        <f>'Imp-China|Chine -Exp 2'!J115/1000</f>
        <v>0</v>
      </c>
      <c r="AF132" s="343">
        <f>'Imp-China|Chine -Exp 2'!K115/1000</f>
        <v>0</v>
      </c>
      <c r="AG132" s="343">
        <f>'Imp-China|Chine -Exp 2'!L115/1000</f>
        <v>0</v>
      </c>
    </row>
    <row r="133" spans="1:33" x14ac:dyDescent="0.25">
      <c r="A133" s="344"/>
      <c r="B133" s="345">
        <f t="shared" si="22"/>
        <v>0</v>
      </c>
      <c r="C133" s="345">
        <f t="shared" si="21"/>
        <v>0</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19">
        <f>Pro!$C$106</f>
        <v>0</v>
      </c>
      <c r="P133" s="325" t="str">
        <f>IFERROR(IF(O133&lt;&gt;"",VLOOKUP(O133,'[2]Acc Co List'!$C$7:$F$52,4,FALSE),"-"),"")</f>
        <v/>
      </c>
      <c r="Q133" s="327" t="str">
        <f t="shared" ref="Q133:Q140" si="24">Q132</f>
        <v>Imp-Sls</v>
      </c>
      <c r="R133">
        <f>'Imp-China|Chine -Exp 2'!E118</f>
        <v>0</v>
      </c>
      <c r="S133">
        <f>'Imp-China|Chine -Exp 2'!F118</f>
        <v>0</v>
      </c>
      <c r="T133">
        <f>'Imp-China|Chine -Exp 2'!G118</f>
        <v>0</v>
      </c>
      <c r="U133">
        <f>'Imp-China|Chine -Exp 2'!H118</f>
        <v>0</v>
      </c>
      <c r="V133">
        <f>'Imp-China|Chine -Exp 2'!I118</f>
        <v>0</v>
      </c>
      <c r="W133">
        <f>'Imp-China|Chine -Exp 2'!J118</f>
        <v>0</v>
      </c>
      <c r="X133">
        <f>'Imp-China|Chine -Exp 2'!K118</f>
        <v>0</v>
      </c>
      <c r="Y133" s="328">
        <f>'Imp-China|Chine -Exp 2'!L118</f>
        <v>0</v>
      </c>
      <c r="Z133">
        <f>'Imp-China|Chine -Exp 2'!E119/1000</f>
        <v>0</v>
      </c>
      <c r="AA133">
        <f>'Imp-China|Chine -Exp 2'!F119/1000</f>
        <v>0</v>
      </c>
      <c r="AB133">
        <f>'Imp-China|Chine -Exp 2'!G119/1000</f>
        <v>0</v>
      </c>
      <c r="AC133">
        <f>'Imp-China|Chine -Exp 2'!H119/1000</f>
        <v>0</v>
      </c>
      <c r="AD133">
        <f>'Imp-China|Chine -Exp 2'!I119/1000</f>
        <v>0</v>
      </c>
      <c r="AE133">
        <f>'Imp-China|Chine -Exp 2'!J119/1000</f>
        <v>0</v>
      </c>
      <c r="AF133">
        <f>'Imp-China|Chine -Exp 2'!K119/1000</f>
        <v>0</v>
      </c>
      <c r="AG133">
        <f>'Imp-China|Chine -Exp 2'!L119/1000</f>
        <v>0</v>
      </c>
    </row>
    <row r="134" spans="1:33" x14ac:dyDescent="0.25">
      <c r="A134" s="344"/>
      <c r="B134" s="345">
        <f t="shared" si="22"/>
        <v>0</v>
      </c>
      <c r="C134" s="345">
        <f t="shared" si="21"/>
        <v>0</v>
      </c>
      <c r="D134" s="325" t="str">
        <f t="shared" si="22"/>
        <v>2 - Importer</v>
      </c>
      <c r="E134" s="268"/>
      <c r="F134" s="268"/>
      <c r="G134" s="268"/>
      <c r="H134" s="325" t="str">
        <f t="shared" ref="H134:H136" si="25">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19">
        <f>Pro!$C$107</f>
        <v>0</v>
      </c>
      <c r="P134" s="325" t="str">
        <f>IFERROR(IF(O134&lt;&gt;"",VLOOKUP(O134,'[2]Acc Co List'!$C$7:$F$52,4,FALSE),"-"),"")</f>
        <v/>
      </c>
      <c r="Q134" s="327" t="str">
        <f t="shared" si="24"/>
        <v>Imp-Sls</v>
      </c>
      <c r="R134">
        <f>'Imp-China|Chine -Exp 2'!E122</f>
        <v>0</v>
      </c>
      <c r="S134">
        <f>'Imp-China|Chine -Exp 2'!F122</f>
        <v>0</v>
      </c>
      <c r="T134">
        <f>'Imp-China|Chine -Exp 2'!G122</f>
        <v>0</v>
      </c>
      <c r="U134">
        <f>'Imp-China|Chine -Exp 2'!H122</f>
        <v>0</v>
      </c>
      <c r="V134">
        <f>'Imp-China|Chine -Exp 2'!I122</f>
        <v>0</v>
      </c>
      <c r="W134">
        <f>'Imp-China|Chine -Exp 2'!J122</f>
        <v>0</v>
      </c>
      <c r="X134">
        <f>'Imp-China|Chine -Exp 2'!K122</f>
        <v>0</v>
      </c>
      <c r="Y134" s="328">
        <f>'Imp-China|Chine -Exp 2'!L122</f>
        <v>0</v>
      </c>
      <c r="Z134">
        <f>'Imp-China|Chine -Exp 2'!E123/1000</f>
        <v>0</v>
      </c>
      <c r="AA134">
        <f>'Imp-China|Chine -Exp 2'!F123/1000</f>
        <v>0</v>
      </c>
      <c r="AB134">
        <f>'Imp-China|Chine -Exp 2'!G123/1000</f>
        <v>0</v>
      </c>
      <c r="AC134">
        <f>'Imp-China|Chine -Exp 2'!H123/1000</f>
        <v>0</v>
      </c>
      <c r="AD134">
        <f>'Imp-China|Chine -Exp 2'!I123/1000</f>
        <v>0</v>
      </c>
      <c r="AE134">
        <f>'Imp-China|Chine -Exp 2'!J123/1000</f>
        <v>0</v>
      </c>
      <c r="AF134">
        <f>'Imp-China|Chine -Exp 2'!K123/1000</f>
        <v>0</v>
      </c>
      <c r="AG134">
        <f>'Imp-China|Chine -Exp 2'!L123/1000</f>
        <v>0</v>
      </c>
    </row>
    <row r="135" spans="1:33" x14ac:dyDescent="0.25">
      <c r="A135" s="344"/>
      <c r="B135" s="345">
        <f t="shared" si="22"/>
        <v>0</v>
      </c>
      <c r="C135" s="345">
        <f t="shared" si="21"/>
        <v>0</v>
      </c>
      <c r="D135" s="325" t="str">
        <f t="shared" si="22"/>
        <v>2 - Importer</v>
      </c>
      <c r="E135" s="268"/>
      <c r="F135" s="268"/>
      <c r="G135" s="268"/>
      <c r="H135" s="325" t="str">
        <f t="shared" si="25"/>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19">
        <f>Pro!$C$108</f>
        <v>0</v>
      </c>
      <c r="P135" s="325" t="str">
        <f>IFERROR(IF(O135&lt;&gt;"",VLOOKUP(O135,'[2]Acc Co List'!$C$7:$F$52,4,FALSE),"-"),"")</f>
        <v/>
      </c>
      <c r="Q135" s="327" t="str">
        <f t="shared" si="24"/>
        <v>Imp-Sls</v>
      </c>
      <c r="R135">
        <f>'Imp-China|Chine -Exp 2'!E126</f>
        <v>0</v>
      </c>
      <c r="S135">
        <f>'Imp-China|Chine -Exp 2'!F126</f>
        <v>0</v>
      </c>
      <c r="T135">
        <f>'Imp-China|Chine -Exp 2'!G126</f>
        <v>0</v>
      </c>
      <c r="U135">
        <f>'Imp-China|Chine -Exp 2'!H126</f>
        <v>0</v>
      </c>
      <c r="V135">
        <f>'Imp-China|Chine -Exp 2'!I126</f>
        <v>0</v>
      </c>
      <c r="W135">
        <f>'Imp-China|Chine -Exp 2'!J126</f>
        <v>0</v>
      </c>
      <c r="X135">
        <f>'Imp-China|Chine -Exp 2'!K126</f>
        <v>0</v>
      </c>
      <c r="Y135" s="328">
        <f>'Imp-China|Chine -Exp 2'!L126</f>
        <v>0</v>
      </c>
      <c r="Z135">
        <f>'Imp-China|Chine -Exp 2'!E127/1000</f>
        <v>0</v>
      </c>
      <c r="AA135">
        <f>'Imp-China|Chine -Exp 2'!F127/1000</f>
        <v>0</v>
      </c>
      <c r="AB135">
        <f>'Imp-China|Chine -Exp 2'!G127/1000</f>
        <v>0</v>
      </c>
      <c r="AC135">
        <f>'Imp-China|Chine -Exp 2'!H127/1000</f>
        <v>0</v>
      </c>
      <c r="AD135">
        <f>'Imp-China|Chine -Exp 2'!I127/1000</f>
        <v>0</v>
      </c>
      <c r="AE135">
        <f>'Imp-China|Chine -Exp 2'!J127/1000</f>
        <v>0</v>
      </c>
      <c r="AF135">
        <f>'Imp-China|Chine -Exp 2'!K127/1000</f>
        <v>0</v>
      </c>
      <c r="AG135">
        <f>'Imp-China|Chine -Exp 2'!L127/1000</f>
        <v>0</v>
      </c>
    </row>
    <row r="136" spans="1:33" x14ac:dyDescent="0.25">
      <c r="A136" s="344"/>
      <c r="B136" s="345">
        <f t="shared" si="22"/>
        <v>0</v>
      </c>
      <c r="C136" s="345">
        <f t="shared" si="21"/>
        <v>0</v>
      </c>
      <c r="D136" s="325" t="str">
        <f t="shared" si="22"/>
        <v>2 - Importer</v>
      </c>
      <c r="E136" s="268"/>
      <c r="F136" s="268"/>
      <c r="G136" s="268"/>
      <c r="H136" s="325" t="str">
        <f t="shared" si="25"/>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19">
        <f>Pro!$C$109</f>
        <v>0</v>
      </c>
      <c r="P136" s="325" t="str">
        <f>IFERROR(IF(O136&lt;&gt;"",VLOOKUP(O136,'[2]Acc Co List'!$C$7:$F$52,4,FALSE),"-"),"")</f>
        <v/>
      </c>
      <c r="Q136" s="327" t="str">
        <f t="shared" si="24"/>
        <v>Imp-Sls</v>
      </c>
      <c r="R136">
        <f>'Imp-China|Chine -Exp 2'!E130</f>
        <v>0</v>
      </c>
      <c r="S136">
        <f>'Imp-China|Chine -Exp 2'!F130</f>
        <v>0</v>
      </c>
      <c r="T136">
        <f>'Imp-China|Chine -Exp 2'!G130</f>
        <v>0</v>
      </c>
      <c r="U136">
        <f>'Imp-China|Chine -Exp 2'!H130</f>
        <v>0</v>
      </c>
      <c r="V136">
        <f>'Imp-China|Chine -Exp 2'!I130</f>
        <v>0</v>
      </c>
      <c r="W136">
        <f>'Imp-China|Chine -Exp 2'!J130</f>
        <v>0</v>
      </c>
      <c r="X136">
        <f>'Imp-China|Chine -Exp 2'!K130</f>
        <v>0</v>
      </c>
      <c r="Y136" s="328">
        <f>'Imp-China|Chine -Exp 2'!L130</f>
        <v>0</v>
      </c>
      <c r="Z136">
        <f>'Imp-China|Chine -Exp 2'!E131/1000</f>
        <v>0</v>
      </c>
      <c r="AA136">
        <f>'Imp-China|Chine -Exp 2'!F131/1000</f>
        <v>0</v>
      </c>
      <c r="AB136">
        <f>'Imp-China|Chine -Exp 2'!G131/1000</f>
        <v>0</v>
      </c>
      <c r="AC136">
        <f>'Imp-China|Chine -Exp 2'!H131/1000</f>
        <v>0</v>
      </c>
      <c r="AD136">
        <f>'Imp-China|Chine -Exp 2'!I131/1000</f>
        <v>0</v>
      </c>
      <c r="AE136">
        <f>'Imp-China|Chine -Exp 2'!J131/1000</f>
        <v>0</v>
      </c>
      <c r="AF136">
        <f>'Imp-China|Chine -Exp 2'!K131/1000</f>
        <v>0</v>
      </c>
      <c r="AG136">
        <f>'Imp-China|Chine -Exp 2'!L131/1000</f>
        <v>0</v>
      </c>
    </row>
    <row r="137" spans="1:33" s="343" customFormat="1" x14ac:dyDescent="0.25">
      <c r="A137" s="347"/>
      <c r="B137" s="348">
        <f t="shared" si="22"/>
        <v>0</v>
      </c>
      <c r="C137" s="348">
        <f t="shared" si="21"/>
        <v>0</v>
      </c>
      <c r="D137" s="349" t="str">
        <f t="shared" si="22"/>
        <v>2 - Importer</v>
      </c>
      <c r="E137" s="262"/>
      <c r="F137" s="262"/>
      <c r="G137" s="262"/>
      <c r="H137" s="349" t="s">
        <v>624</v>
      </c>
      <c r="I137" s="349" t="str">
        <f>IF(K137&lt;&gt;"",VLOOKUP(H137,'[2]Exporter List'!$A$2:$E$26,4,FALSE),"-")</f>
        <v>Significant</v>
      </c>
      <c r="J137" s="349" t="str">
        <f>IF(H137&lt;&gt;"",VLOOKUP(H137,'[2]Exporter List'!$A$2:$E$26,2,FALSE),"-")</f>
        <v>1 - Subject</v>
      </c>
      <c r="K137" s="349" t="str">
        <f>IF(H137&lt;&gt;"",VLOOKUP(H137,'[2]Exporter List'!$A$2:$E$26,3,FALSE),"-")</f>
        <v>China  |  Chine</v>
      </c>
      <c r="L137" s="349"/>
      <c r="M137" s="349" t="str">
        <f>IF(I137&lt;&gt;"",VLOOKUP(H137,'[2]Exporter List'!$A$2:$E$26,5,FALSE),"-")</f>
        <v>Dumping and Subsidizing</v>
      </c>
      <c r="N137" s="350" t="s">
        <v>680</v>
      </c>
      <c r="O137" s="319">
        <f>Pro!$C$105</f>
        <v>0</v>
      </c>
      <c r="P137" s="349" t="str">
        <f>IFERROR(IF(O137&lt;&gt;"",VLOOKUP(O137,'[2]Acc Co List'!$C$7:$F$52,4,FALSE),"-"),"")</f>
        <v/>
      </c>
      <c r="Q137" s="351" t="s">
        <v>603</v>
      </c>
      <c r="R137" s="343">
        <f>'Imp-China|Chine -Exp 3'!E114</f>
        <v>0</v>
      </c>
      <c r="S137" s="343">
        <f>'Imp-China|Chine -Exp 3'!F114</f>
        <v>0</v>
      </c>
      <c r="T137" s="343">
        <f>'Imp-China|Chine -Exp 3'!G114</f>
        <v>0</v>
      </c>
      <c r="U137" s="343">
        <f>'Imp-China|Chine -Exp 3'!H114</f>
        <v>0</v>
      </c>
      <c r="V137" s="343">
        <f>'Imp-China|Chine -Exp 3'!I114</f>
        <v>0</v>
      </c>
      <c r="W137" s="343">
        <f>'Imp-China|Chine -Exp 3'!J114</f>
        <v>0</v>
      </c>
      <c r="X137" s="343">
        <f>'Imp-China|Chine -Exp 3'!K114</f>
        <v>0</v>
      </c>
      <c r="Y137" s="352">
        <f>'Imp-China|Chine -Exp 3'!L114</f>
        <v>0</v>
      </c>
      <c r="Z137" s="343">
        <f>'Imp-China|Chine -Exp 3'!E115/1000</f>
        <v>0</v>
      </c>
      <c r="AA137" s="343">
        <f>'Imp-China|Chine -Exp 3'!F115/1000</f>
        <v>0</v>
      </c>
      <c r="AB137" s="343">
        <f>'Imp-China|Chine -Exp 3'!G115/1000</f>
        <v>0</v>
      </c>
      <c r="AC137" s="343">
        <f>'Imp-China|Chine -Exp 3'!H115/1000</f>
        <v>0</v>
      </c>
      <c r="AD137" s="343">
        <f>'Imp-China|Chine -Exp 3'!I115/1000</f>
        <v>0</v>
      </c>
      <c r="AE137" s="343">
        <f>'Imp-China|Chine -Exp 3'!J115/1000</f>
        <v>0</v>
      </c>
      <c r="AF137" s="343">
        <f>'Imp-China|Chine -Exp 3'!K115/1000</f>
        <v>0</v>
      </c>
      <c r="AG137" s="343">
        <f>'Imp-China|Chine -Exp 3'!L115/1000</f>
        <v>0</v>
      </c>
    </row>
    <row r="138" spans="1:33" x14ac:dyDescent="0.25">
      <c r="A138" s="344"/>
      <c r="B138" s="345">
        <f t="shared" si="22"/>
        <v>0</v>
      </c>
      <c r="C138" s="345">
        <f t="shared" si="21"/>
        <v>0</v>
      </c>
      <c r="D138" s="325" t="str">
        <f t="shared" si="22"/>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19">
        <f>Pro!$C$106</f>
        <v>0</v>
      </c>
      <c r="P138" s="325" t="str">
        <f>IFERROR(IF(O138&lt;&gt;"",VLOOKUP(O138,'[2]Acc Co List'!$C$7:$F$52,4,FALSE),"-"),"")</f>
        <v/>
      </c>
      <c r="Q138" s="327" t="str">
        <f t="shared" si="24"/>
        <v>Imp-Sls</v>
      </c>
      <c r="R138">
        <f>'Imp-China|Chine -Exp 3'!E118</f>
        <v>0</v>
      </c>
      <c r="S138">
        <f>'Imp-China|Chine -Exp 3'!F118</f>
        <v>0</v>
      </c>
      <c r="T138">
        <f>'Imp-China|Chine -Exp 3'!G118</f>
        <v>0</v>
      </c>
      <c r="U138">
        <f>'Imp-China|Chine -Exp 3'!H118</f>
        <v>0</v>
      </c>
      <c r="V138">
        <f>'Imp-China|Chine -Exp 3'!I118</f>
        <v>0</v>
      </c>
      <c r="W138">
        <f>'Imp-China|Chine -Exp 3'!J118</f>
        <v>0</v>
      </c>
      <c r="X138">
        <f>'Imp-China|Chine -Exp 3'!K118</f>
        <v>0</v>
      </c>
      <c r="Y138" s="328">
        <f>'Imp-China|Chine -Exp 3'!L118</f>
        <v>0</v>
      </c>
      <c r="Z138">
        <f>'Imp-China|Chine -Exp 3'!E119/1000</f>
        <v>0</v>
      </c>
      <c r="AA138">
        <f>'Imp-China|Chine -Exp 3'!F119/1000</f>
        <v>0</v>
      </c>
      <c r="AB138">
        <f>'Imp-China|Chine -Exp 3'!G119/1000</f>
        <v>0</v>
      </c>
      <c r="AC138">
        <f>'Imp-China|Chine -Exp 3'!H119/1000</f>
        <v>0</v>
      </c>
      <c r="AD138">
        <f>'Imp-China|Chine -Exp 3'!I119/1000</f>
        <v>0</v>
      </c>
      <c r="AE138">
        <f>'Imp-China|Chine -Exp 3'!J119/1000</f>
        <v>0</v>
      </c>
      <c r="AF138">
        <f>'Imp-China|Chine -Exp 3'!K119/1000</f>
        <v>0</v>
      </c>
      <c r="AG138">
        <f>'Imp-China|Chine -Exp 3'!L119/1000</f>
        <v>0</v>
      </c>
    </row>
    <row r="139" spans="1:33" x14ac:dyDescent="0.25">
      <c r="A139" s="344"/>
      <c r="B139" s="345">
        <f t="shared" si="22"/>
        <v>0</v>
      </c>
      <c r="C139" s="345">
        <f t="shared" si="21"/>
        <v>0</v>
      </c>
      <c r="D139" s="325" t="str">
        <f t="shared" si="22"/>
        <v>2 - Importer</v>
      </c>
      <c r="E139" s="268"/>
      <c r="F139" s="268"/>
      <c r="G139" s="268"/>
      <c r="H139" s="325" t="str">
        <f t="shared" ref="H139:H140" si="26">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19">
        <f>Pro!$C$107</f>
        <v>0</v>
      </c>
      <c r="P139" s="325" t="str">
        <f>IFERROR(IF(O139&lt;&gt;"",VLOOKUP(O139,'[2]Acc Co List'!$C$7:$F$52,4,FALSE),"-"),"")</f>
        <v/>
      </c>
      <c r="Q139" s="327" t="str">
        <f t="shared" si="24"/>
        <v>Imp-Sls</v>
      </c>
      <c r="R139">
        <f>'Imp-China|Chine -Exp 3'!E122</f>
        <v>0</v>
      </c>
      <c r="S139">
        <f>'Imp-China|Chine -Exp 3'!F122</f>
        <v>0</v>
      </c>
      <c r="T139">
        <f>'Imp-China|Chine -Exp 3'!G122</f>
        <v>0</v>
      </c>
      <c r="U139">
        <f>'Imp-China|Chine -Exp 3'!H122</f>
        <v>0</v>
      </c>
      <c r="V139">
        <f>'Imp-China|Chine -Exp 3'!I122</f>
        <v>0</v>
      </c>
      <c r="W139">
        <f>'Imp-China|Chine -Exp 3'!J122</f>
        <v>0</v>
      </c>
      <c r="X139">
        <f>'Imp-China|Chine -Exp 3'!K122</f>
        <v>0</v>
      </c>
      <c r="Y139" s="328">
        <f>'Imp-China|Chine -Exp 3'!L122</f>
        <v>0</v>
      </c>
      <c r="Z139">
        <f>'Imp-China|Chine -Exp 3'!E123/1000</f>
        <v>0</v>
      </c>
      <c r="AA139">
        <f>'Imp-China|Chine -Exp 3'!F123/1000</f>
        <v>0</v>
      </c>
      <c r="AB139">
        <f>'Imp-China|Chine -Exp 3'!G123/1000</f>
        <v>0</v>
      </c>
      <c r="AC139">
        <f>'Imp-China|Chine -Exp 3'!H123/1000</f>
        <v>0</v>
      </c>
      <c r="AD139">
        <f>'Imp-China|Chine -Exp 3'!I123/1000</f>
        <v>0</v>
      </c>
      <c r="AE139">
        <f>'Imp-China|Chine -Exp 3'!J123/1000</f>
        <v>0</v>
      </c>
      <c r="AF139">
        <f>'Imp-China|Chine -Exp 3'!K123/1000</f>
        <v>0</v>
      </c>
      <c r="AG139">
        <f>'Imp-China|Chine -Exp 3'!L123/1000</f>
        <v>0</v>
      </c>
    </row>
    <row r="140" spans="1:33" x14ac:dyDescent="0.25">
      <c r="A140" s="344"/>
      <c r="B140" s="345">
        <f t="shared" si="22"/>
        <v>0</v>
      </c>
      <c r="C140" s="345">
        <f t="shared" si="21"/>
        <v>0</v>
      </c>
      <c r="D140" s="325" t="str">
        <f t="shared" si="22"/>
        <v>2 - Importer</v>
      </c>
      <c r="E140" s="268"/>
      <c r="F140" s="268"/>
      <c r="G140" s="268"/>
      <c r="H140" s="325" t="str">
        <f t="shared" si="26"/>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19">
        <f>Pro!$C$108</f>
        <v>0</v>
      </c>
      <c r="P140" s="325" t="str">
        <f>IFERROR(IF(O140&lt;&gt;"",VLOOKUP(O140,'[2]Acc Co List'!$C$7:$F$52,4,FALSE),"-"),"")</f>
        <v/>
      </c>
      <c r="Q140" s="327" t="str">
        <f t="shared" si="24"/>
        <v>Imp-Sls</v>
      </c>
      <c r="R140">
        <f>'Imp-China|Chine -Exp 3'!E126</f>
        <v>0</v>
      </c>
      <c r="S140">
        <f>'Imp-China|Chine -Exp 3'!F126</f>
        <v>0</v>
      </c>
      <c r="T140">
        <f>'Imp-China|Chine -Exp 3'!G126</f>
        <v>0</v>
      </c>
      <c r="U140">
        <f>'Imp-China|Chine -Exp 3'!H126</f>
        <v>0</v>
      </c>
      <c r="V140">
        <f>'Imp-China|Chine -Exp 3'!I126</f>
        <v>0</v>
      </c>
      <c r="W140">
        <f>'Imp-China|Chine -Exp 3'!J126</f>
        <v>0</v>
      </c>
      <c r="X140">
        <f>'Imp-China|Chine -Exp 3'!K126</f>
        <v>0</v>
      </c>
      <c r="Y140" s="328">
        <f>'Imp-China|Chine -Exp 3'!L126</f>
        <v>0</v>
      </c>
      <c r="Z140">
        <f>'Imp-China|Chine -Exp 3'!E127/1000</f>
        <v>0</v>
      </c>
      <c r="AA140">
        <f>'Imp-China|Chine -Exp 3'!F127/1000</f>
        <v>0</v>
      </c>
      <c r="AB140">
        <f>'Imp-China|Chine -Exp 3'!G127/1000</f>
        <v>0</v>
      </c>
      <c r="AC140">
        <f>'Imp-China|Chine -Exp 3'!H127/1000</f>
        <v>0</v>
      </c>
      <c r="AD140">
        <f>'Imp-China|Chine -Exp 3'!I127/1000</f>
        <v>0</v>
      </c>
      <c r="AE140">
        <f>'Imp-China|Chine -Exp 3'!J127/1000</f>
        <v>0</v>
      </c>
      <c r="AF140">
        <f>'Imp-China|Chine -Exp 3'!K127/1000</f>
        <v>0</v>
      </c>
      <c r="AG140">
        <f>'Imp-China|Chine -Exp 3'!L127/1000</f>
        <v>0</v>
      </c>
    </row>
    <row r="141" spans="1:33" x14ac:dyDescent="0.25">
      <c r="A141" s="344"/>
      <c r="B141" s="345">
        <f t="shared" si="22"/>
        <v>0</v>
      </c>
      <c r="C141" s="345">
        <f t="shared" si="21"/>
        <v>0</v>
      </c>
      <c r="D141" s="325" t="str">
        <f t="shared" si="22"/>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19">
        <f>Pro!$C$109</f>
        <v>0</v>
      </c>
      <c r="P141" s="325"/>
      <c r="Q141" s="327" t="s">
        <v>603</v>
      </c>
      <c r="R141">
        <f>'Imp-China|Chine -Exp 3'!E130</f>
        <v>0</v>
      </c>
      <c r="S141">
        <f>'Imp-China|Chine -Exp 3'!F130</f>
        <v>0</v>
      </c>
      <c r="T141">
        <f>'Imp-China|Chine -Exp 3'!G130</f>
        <v>0</v>
      </c>
      <c r="U141">
        <f>'Imp-China|Chine -Exp 3'!H130</f>
        <v>0</v>
      </c>
      <c r="V141">
        <f>'Imp-China|Chine -Exp 3'!I130</f>
        <v>0</v>
      </c>
      <c r="W141">
        <f>'Imp-China|Chine -Exp 3'!J130</f>
        <v>0</v>
      </c>
      <c r="X141">
        <f>'Imp-China|Chine -Exp 3'!K130</f>
        <v>0</v>
      </c>
      <c r="Y141" s="328">
        <f>'Imp-China|Chine -Exp 3'!L130</f>
        <v>0</v>
      </c>
      <c r="Z141">
        <f>'Imp-China|Chine -Exp 3'!E131/1000</f>
        <v>0</v>
      </c>
      <c r="AA141">
        <f>'Imp-China|Chine -Exp 3'!F131/1000</f>
        <v>0</v>
      </c>
      <c r="AB141">
        <f>'Imp-China|Chine -Exp 3'!G131/1000</f>
        <v>0</v>
      </c>
      <c r="AC141">
        <f>'Imp-China|Chine -Exp 3'!H131/1000</f>
        <v>0</v>
      </c>
      <c r="AD141">
        <f>'Imp-China|Chine -Exp 3'!I131/1000</f>
        <v>0</v>
      </c>
      <c r="AE141">
        <f>'Imp-China|Chine -Exp 3'!J131/1000</f>
        <v>0</v>
      </c>
      <c r="AF141">
        <f>'Imp-China|Chine -Exp 3'!K131/1000</f>
        <v>0</v>
      </c>
      <c r="AG141">
        <f>'Imp-China|Chine -Exp 3'!L131/1000</f>
        <v>0</v>
      </c>
    </row>
    <row r="142" spans="1:33" s="343" customFormat="1" x14ac:dyDescent="0.25">
      <c r="B142" s="319">
        <f>B141</f>
        <v>0</v>
      </c>
      <c r="C142" s="319">
        <f>B142</f>
        <v>0</v>
      </c>
      <c r="D142" s="319" t="s">
        <v>599</v>
      </c>
      <c r="E142" s="262"/>
      <c r="F142" s="262"/>
      <c r="G142" s="262"/>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f>Pro!$C$105</f>
        <v>0</v>
      </c>
      <c r="P142" s="319" t="str">
        <f>IFERROR(IF(O142&lt;&gt;"",VLOOKUP(O142,'[2]Acc Co List'!$C$7:$F$52,4,FALSE),"-"),"")</f>
        <v/>
      </c>
      <c r="Q142" s="322" t="s">
        <v>603</v>
      </c>
      <c r="R142" s="343">
        <f>'Imp-US|É-U'!E114</f>
        <v>0</v>
      </c>
      <c r="S142" s="343">
        <f>'Imp-US|É-U'!F114</f>
        <v>0</v>
      </c>
      <c r="T142" s="343">
        <f>'Imp-US|É-U'!G114</f>
        <v>0</v>
      </c>
      <c r="U142" s="343">
        <f>'Imp-US|É-U'!H114</f>
        <v>0</v>
      </c>
      <c r="V142" s="343">
        <f>'Imp-US|É-U'!I114</f>
        <v>0</v>
      </c>
      <c r="W142" s="343">
        <f>'Imp-US|É-U'!J114</f>
        <v>0</v>
      </c>
      <c r="X142" s="343">
        <f>'Imp-US|É-U'!K114</f>
        <v>0</v>
      </c>
      <c r="Y142" s="352">
        <f>'Imp-US|É-U'!L114</f>
        <v>0</v>
      </c>
      <c r="Z142" s="343">
        <f>'Imp-US|É-U'!E115/1000</f>
        <v>0</v>
      </c>
      <c r="AA142" s="343">
        <f>'Imp-US|É-U'!F115/1000</f>
        <v>0</v>
      </c>
      <c r="AB142" s="343">
        <f>'Imp-US|É-U'!G115/1000</f>
        <v>0</v>
      </c>
      <c r="AC142" s="343">
        <f>'Imp-US|É-U'!H115/1000</f>
        <v>0</v>
      </c>
      <c r="AD142" s="343">
        <f>'Imp-US|É-U'!I115/1000</f>
        <v>0</v>
      </c>
      <c r="AE142" s="343">
        <f>'Imp-US|É-U'!J115/1000</f>
        <v>0</v>
      </c>
      <c r="AF142" s="343">
        <f>'Imp-US|É-U'!K115/1000</f>
        <v>0</v>
      </c>
      <c r="AG142" s="343">
        <f>'Imp-US|É-U'!L115/1000</f>
        <v>0</v>
      </c>
    </row>
    <row r="143" spans="1:33" x14ac:dyDescent="0.25">
      <c r="B143" s="321">
        <f>B142</f>
        <v>0</v>
      </c>
      <c r="C143" s="321">
        <f t="shared" ref="C143" si="27">C142</f>
        <v>0</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19">
        <f>Pro!$C$106</f>
        <v>0</v>
      </c>
      <c r="P143" s="321" t="str">
        <f>IFERROR(IF(O143&lt;&gt;"",VLOOKUP(O143,'[2]Acc Co List'!$C$7:$F$52,4,FALSE),"-"),"")</f>
        <v/>
      </c>
      <c r="Q143" s="324" t="str">
        <f>Q142</f>
        <v>Imp-Sls</v>
      </c>
      <c r="R143">
        <f>'Imp-US|É-U'!E118</f>
        <v>0</v>
      </c>
      <c r="S143">
        <f>'Imp-US|É-U'!F118</f>
        <v>0</v>
      </c>
      <c r="T143">
        <f>'Imp-US|É-U'!G118</f>
        <v>0</v>
      </c>
      <c r="U143">
        <f>'Imp-US|É-U'!H118</f>
        <v>0</v>
      </c>
      <c r="V143">
        <f>'Imp-US|É-U'!I118</f>
        <v>0</v>
      </c>
      <c r="W143">
        <f>'Imp-US|É-U'!J118</f>
        <v>0</v>
      </c>
      <c r="X143">
        <f>'Imp-US|É-U'!K118</f>
        <v>0</v>
      </c>
      <c r="Y143" s="328">
        <f>'Imp-US|É-U'!L118</f>
        <v>0</v>
      </c>
      <c r="Z143">
        <f>'Imp-US|É-U'!E119/1000</f>
        <v>0</v>
      </c>
      <c r="AA143">
        <f>'Imp-US|É-U'!F119/1000</f>
        <v>0</v>
      </c>
      <c r="AB143">
        <f>'Imp-US|É-U'!G119/1000</f>
        <v>0</v>
      </c>
      <c r="AC143">
        <f>'Imp-US|É-U'!H119/1000</f>
        <v>0</v>
      </c>
      <c r="AD143">
        <f>'Imp-US|É-U'!I119/1000</f>
        <v>0</v>
      </c>
      <c r="AE143">
        <f>'Imp-US|É-U'!J119/1000</f>
        <v>0</v>
      </c>
      <c r="AF143">
        <f>'Imp-US|É-U'!K119/1000</f>
        <v>0</v>
      </c>
      <c r="AG143">
        <f>'Imp-US|É-U'!L119/1000</f>
        <v>0</v>
      </c>
    </row>
    <row r="144" spans="1:33" x14ac:dyDescent="0.25">
      <c r="B144" s="321">
        <f t="shared" ref="B144:D146" si="28">B143</f>
        <v>0</v>
      </c>
      <c r="C144" s="321">
        <f t="shared" si="28"/>
        <v>0</v>
      </c>
      <c r="D144" s="321" t="str">
        <f t="shared" si="28"/>
        <v>2 - Importer</v>
      </c>
      <c r="E144" s="268"/>
      <c r="F144" s="268"/>
      <c r="G144" s="268"/>
      <c r="H144" s="321" t="str">
        <f t="shared" ref="H144:H146" si="29">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19">
        <f>Pro!$C$107</f>
        <v>0</v>
      </c>
      <c r="P144" s="321" t="str">
        <f>IFERROR(IF(O144&lt;&gt;"",VLOOKUP(O144,'[2]Acc Co List'!$C$7:$F$52,4,FALSE),"-"),"")</f>
        <v/>
      </c>
      <c r="Q144" s="324" t="str">
        <f>Q143</f>
        <v>Imp-Sls</v>
      </c>
      <c r="R144">
        <f>'Imp-US|É-U'!E122</f>
        <v>0</v>
      </c>
      <c r="S144">
        <f>'Imp-US|É-U'!F122</f>
        <v>0</v>
      </c>
      <c r="T144">
        <f>'Imp-US|É-U'!G122</f>
        <v>0</v>
      </c>
      <c r="U144">
        <f>'Imp-US|É-U'!H122</f>
        <v>0</v>
      </c>
      <c r="V144">
        <f>'Imp-US|É-U'!I122</f>
        <v>0</v>
      </c>
      <c r="W144">
        <f>'Imp-US|É-U'!J122</f>
        <v>0</v>
      </c>
      <c r="X144">
        <f>'Imp-US|É-U'!K122</f>
        <v>0</v>
      </c>
      <c r="Y144" s="328">
        <f>'Imp-US|É-U'!L122</f>
        <v>0</v>
      </c>
      <c r="Z144">
        <f>'Imp-US|É-U'!E123/1000</f>
        <v>0</v>
      </c>
      <c r="AA144">
        <f>'Imp-US|É-U'!F123/1000</f>
        <v>0</v>
      </c>
      <c r="AB144">
        <f>'Imp-US|É-U'!G123/1000</f>
        <v>0</v>
      </c>
      <c r="AC144">
        <f>'Imp-US|É-U'!H123/1000</f>
        <v>0</v>
      </c>
      <c r="AD144">
        <f>'Imp-US|É-U'!I123/1000</f>
        <v>0</v>
      </c>
      <c r="AE144">
        <f>'Imp-US|É-U'!J123/1000</f>
        <v>0</v>
      </c>
      <c r="AF144">
        <f>'Imp-US|É-U'!K123/1000</f>
        <v>0</v>
      </c>
      <c r="AG144">
        <f>'Imp-US|É-U'!L123/1000</f>
        <v>0</v>
      </c>
    </row>
    <row r="145" spans="2:33" x14ac:dyDescent="0.25">
      <c r="B145" s="321">
        <f t="shared" si="28"/>
        <v>0</v>
      </c>
      <c r="C145" s="321">
        <f t="shared" si="28"/>
        <v>0</v>
      </c>
      <c r="D145" s="321" t="str">
        <f t="shared" si="28"/>
        <v>2 - Importer</v>
      </c>
      <c r="E145" s="268"/>
      <c r="F145" s="268"/>
      <c r="G145" s="268"/>
      <c r="H145" s="321" t="str">
        <f t="shared" si="29"/>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19">
        <f>Pro!$C$108</f>
        <v>0</v>
      </c>
      <c r="P145" s="321" t="str">
        <f>IFERROR(IF(O145&lt;&gt;"",VLOOKUP(O145,'[2]Acc Co List'!$C$7:$F$52,4,FALSE),"-"),"")</f>
        <v/>
      </c>
      <c r="Q145" s="324" t="str">
        <f>Q144</f>
        <v>Imp-Sls</v>
      </c>
      <c r="R145">
        <f>'Imp-US|É-U'!E126</f>
        <v>0</v>
      </c>
      <c r="S145">
        <f>'Imp-US|É-U'!F126</f>
        <v>0</v>
      </c>
      <c r="T145">
        <f>'Imp-US|É-U'!G126</f>
        <v>0</v>
      </c>
      <c r="U145">
        <f>'Imp-US|É-U'!H126</f>
        <v>0</v>
      </c>
      <c r="V145">
        <f>'Imp-US|É-U'!I126</f>
        <v>0</v>
      </c>
      <c r="W145">
        <f>'Imp-US|É-U'!J126</f>
        <v>0</v>
      </c>
      <c r="X145">
        <f>'Imp-US|É-U'!K126</f>
        <v>0</v>
      </c>
      <c r="Y145" s="328">
        <f>'Imp-US|É-U'!L126</f>
        <v>0</v>
      </c>
      <c r="Z145">
        <f>'Imp-US|É-U'!E127/1000</f>
        <v>0</v>
      </c>
      <c r="AA145">
        <f>'Imp-US|É-U'!F127/1000</f>
        <v>0</v>
      </c>
      <c r="AB145">
        <f>'Imp-US|É-U'!G127/1000</f>
        <v>0</v>
      </c>
      <c r="AC145">
        <f>'Imp-US|É-U'!H127/1000</f>
        <v>0</v>
      </c>
      <c r="AD145">
        <f>'Imp-US|É-U'!I127/1000</f>
        <v>0</v>
      </c>
      <c r="AE145">
        <f>'Imp-US|É-U'!J127/1000</f>
        <v>0</v>
      </c>
      <c r="AF145">
        <f>'Imp-US|É-U'!K127/1000</f>
        <v>0</v>
      </c>
      <c r="AG145">
        <f>'Imp-US|É-U'!L127/1000</f>
        <v>0</v>
      </c>
    </row>
    <row r="146" spans="2:33" x14ac:dyDescent="0.25">
      <c r="B146" s="321">
        <f t="shared" si="28"/>
        <v>0</v>
      </c>
      <c r="C146" s="321">
        <f t="shared" si="28"/>
        <v>0</v>
      </c>
      <c r="D146" s="321" t="str">
        <f t="shared" si="28"/>
        <v>2 - Importer</v>
      </c>
      <c r="E146" s="268"/>
      <c r="F146" s="268"/>
      <c r="G146" s="268"/>
      <c r="H146" s="321" t="str">
        <f t="shared" si="29"/>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19">
        <f>Pro!$C$109</f>
        <v>0</v>
      </c>
      <c r="P146" s="321" t="str">
        <f>IFERROR(IF(O146&lt;&gt;"",VLOOKUP(O146,'[2]Acc Co List'!$C$7:$F$52,4,FALSE),"-"),"")</f>
        <v/>
      </c>
      <c r="Q146" s="324" t="str">
        <f>Q145</f>
        <v>Imp-Sls</v>
      </c>
      <c r="R146">
        <f>'Imp-US|É-U'!E130</f>
        <v>0</v>
      </c>
      <c r="S146">
        <f>'Imp-US|É-U'!F130</f>
        <v>0</v>
      </c>
      <c r="T146" t="s">
        <v>772</v>
      </c>
      <c r="U146">
        <f>'Imp-US|É-U'!H130</f>
        <v>0</v>
      </c>
      <c r="V146">
        <f>'Imp-US|É-U'!I130</f>
        <v>0</v>
      </c>
      <c r="W146">
        <f>'Imp-US|É-U'!J130</f>
        <v>0</v>
      </c>
      <c r="X146">
        <f>'Imp-US|É-U'!K130</f>
        <v>0</v>
      </c>
      <c r="Y146" s="328">
        <f>'Imp-US|É-U'!L130</f>
        <v>0</v>
      </c>
      <c r="Z146">
        <f>'Imp-US|É-U'!E131/1000</f>
        <v>0</v>
      </c>
      <c r="AA146">
        <f>'Imp-US|É-U'!F131/1000</f>
        <v>0</v>
      </c>
      <c r="AB146">
        <f>'Imp-US|É-U'!G131/1000</f>
        <v>0</v>
      </c>
      <c r="AC146">
        <f>'Imp-US|É-U'!H131/1000</f>
        <v>0</v>
      </c>
      <c r="AD146">
        <f>'Imp-US|É-U'!I131/1000</f>
        <v>0</v>
      </c>
      <c r="AE146">
        <f>'Imp-US|É-U'!J131/1000</f>
        <v>0</v>
      </c>
      <c r="AF146">
        <f>'Imp-US|É-U'!K131/1000</f>
        <v>0</v>
      </c>
      <c r="AG146">
        <f>'Imp-US|É-U'!L131/1000</f>
        <v>0</v>
      </c>
    </row>
    <row r="147" spans="2:33" s="343" customFormat="1" x14ac:dyDescent="0.25">
      <c r="B147" s="319">
        <f>B146</f>
        <v>0</v>
      </c>
      <c r="C147" s="319">
        <f>B147</f>
        <v>0</v>
      </c>
      <c r="D147" s="319" t="s">
        <v>599</v>
      </c>
      <c r="E147" s="262"/>
      <c r="F147" s="262"/>
      <c r="G147" s="262"/>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f>Pro!$C$105</f>
        <v>0</v>
      </c>
      <c r="P147" s="319" t="str">
        <f>IFERROR(IF(O147&lt;&gt;"",VLOOKUP(O147,'[2]Acc Co List'!$C$7:$F$52,4,FALSE),"-"),"")</f>
        <v/>
      </c>
      <c r="Q147" s="322" t="s">
        <v>603</v>
      </c>
      <c r="R147" s="343">
        <f>'Imp-Mex'!E114</f>
        <v>0</v>
      </c>
      <c r="S147" s="343">
        <f>'Imp-Mex'!F114</f>
        <v>0</v>
      </c>
      <c r="T147" s="343">
        <f>'Imp-Mex'!G114</f>
        <v>0</v>
      </c>
      <c r="U147" s="343">
        <f>'Imp-Mex'!H114</f>
        <v>0</v>
      </c>
      <c r="V147" s="343">
        <f>'Imp-Mex'!I114</f>
        <v>0</v>
      </c>
      <c r="W147" s="343">
        <f>'Imp-Mex'!J114</f>
        <v>0</v>
      </c>
      <c r="X147" s="343">
        <f>'Imp-Mex'!K114</f>
        <v>0</v>
      </c>
      <c r="Y147" s="352">
        <f>'Imp-Mex'!L114</f>
        <v>0</v>
      </c>
      <c r="Z147" s="343">
        <f>'Imp-Mex'!E115/1000</f>
        <v>0</v>
      </c>
      <c r="AA147" s="343">
        <f>'Imp-Mex'!F115/1000</f>
        <v>0</v>
      </c>
      <c r="AB147" s="343">
        <f>'Imp-Mex'!G115/1000</f>
        <v>0</v>
      </c>
      <c r="AC147" s="343">
        <f>'Imp-Mex'!H115/1000</f>
        <v>0</v>
      </c>
      <c r="AD147" s="343">
        <f>'Imp-Mex'!I115/1000</f>
        <v>0</v>
      </c>
      <c r="AE147" s="343">
        <f>'Imp-Mex'!J115/1000</f>
        <v>0</v>
      </c>
      <c r="AF147" s="343">
        <f>'Imp-Mex'!K115/1000</f>
        <v>0</v>
      </c>
      <c r="AG147" s="343">
        <f>'Imp-Mex'!L115/1000</f>
        <v>0</v>
      </c>
    </row>
    <row r="148" spans="2:33" x14ac:dyDescent="0.25">
      <c r="B148" s="321">
        <f>B147</f>
        <v>0</v>
      </c>
      <c r="C148" s="321">
        <f t="shared" ref="C148" si="30">C147</f>
        <v>0</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19">
        <f>Pro!$C$106</f>
        <v>0</v>
      </c>
      <c r="P148" s="321" t="str">
        <f>IFERROR(IF(O148&lt;&gt;"",VLOOKUP(O148,'[2]Acc Co List'!$C$7:$F$52,4,FALSE),"-"),"")</f>
        <v/>
      </c>
      <c r="Q148" s="324" t="str">
        <f>Q147</f>
        <v>Imp-Sls</v>
      </c>
      <c r="R148">
        <f>'Imp-Mex'!E118</f>
        <v>0</v>
      </c>
      <c r="S148">
        <f>'Imp-Mex'!F118</f>
        <v>0</v>
      </c>
      <c r="T148">
        <f>'Imp-Mex'!G118</f>
        <v>0</v>
      </c>
      <c r="U148">
        <f>'Imp-Mex'!H118</f>
        <v>0</v>
      </c>
      <c r="V148">
        <f>'Imp-Mex'!I118</f>
        <v>0</v>
      </c>
      <c r="W148">
        <f>'Imp-Mex'!J118</f>
        <v>0</v>
      </c>
      <c r="X148">
        <f>'Imp-Mex'!K118</f>
        <v>0</v>
      </c>
      <c r="Y148" s="328">
        <f>'Imp-Mex'!L118</f>
        <v>0</v>
      </c>
      <c r="Z148">
        <f>'Imp-Mex'!E119/1000</f>
        <v>0</v>
      </c>
      <c r="AA148">
        <f>'Imp-Mex'!F119/1000</f>
        <v>0</v>
      </c>
      <c r="AB148">
        <f>'Imp-Mex'!G119/1000</f>
        <v>0</v>
      </c>
      <c r="AC148">
        <f>'Imp-Mex'!H119/1000</f>
        <v>0</v>
      </c>
      <c r="AD148">
        <f>'Imp-Mex'!I119/1000</f>
        <v>0</v>
      </c>
      <c r="AE148">
        <f>'Imp-Mex'!J119/1000</f>
        <v>0</v>
      </c>
      <c r="AF148">
        <f>'Imp-Mex'!K119/1000</f>
        <v>0</v>
      </c>
      <c r="AG148">
        <f>'Imp-Mex'!L119/1000</f>
        <v>0</v>
      </c>
    </row>
    <row r="149" spans="2:33" x14ac:dyDescent="0.25">
      <c r="B149" s="321">
        <f t="shared" ref="B149:D151" si="31">B148</f>
        <v>0</v>
      </c>
      <c r="C149" s="321">
        <f t="shared" si="31"/>
        <v>0</v>
      </c>
      <c r="D149" s="321" t="str">
        <f t="shared" si="31"/>
        <v>2 - Importer</v>
      </c>
      <c r="E149" s="268"/>
      <c r="F149" s="268"/>
      <c r="G149" s="268"/>
      <c r="H149" s="321" t="str">
        <f t="shared" ref="H149:H151" si="32">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19">
        <f>Pro!$C$107</f>
        <v>0</v>
      </c>
      <c r="P149" s="321" t="str">
        <f>IFERROR(IF(O149&lt;&gt;"",VLOOKUP(O149,'[2]Acc Co List'!$C$7:$F$52,4,FALSE),"-"),"")</f>
        <v/>
      </c>
      <c r="Q149" s="324" t="str">
        <f>Q148</f>
        <v>Imp-Sls</v>
      </c>
      <c r="R149">
        <f>'Imp-Mex'!E122</f>
        <v>0</v>
      </c>
      <c r="S149">
        <f>'Imp-Mex'!F122</f>
        <v>0</v>
      </c>
      <c r="T149">
        <f>'Imp-Mex'!G122</f>
        <v>0</v>
      </c>
      <c r="U149">
        <f>'Imp-Mex'!H122</f>
        <v>0</v>
      </c>
      <c r="V149">
        <f>'Imp-Mex'!I122</f>
        <v>0</v>
      </c>
      <c r="W149">
        <f>'Imp-Mex'!J122</f>
        <v>0</v>
      </c>
      <c r="X149">
        <f>'Imp-Mex'!K122</f>
        <v>0</v>
      </c>
      <c r="Y149" s="328">
        <f>'Imp-Mex'!L122</f>
        <v>0</v>
      </c>
      <c r="Z149">
        <f>'Imp-Mex'!E123/1000</f>
        <v>0</v>
      </c>
      <c r="AA149">
        <f>'Imp-Mex'!F123/1000</f>
        <v>0</v>
      </c>
      <c r="AB149">
        <f>'Imp-Mex'!G123/1000</f>
        <v>0</v>
      </c>
      <c r="AC149">
        <f>'Imp-Mex'!H123/1000</f>
        <v>0</v>
      </c>
      <c r="AD149">
        <f>'Imp-Mex'!I123/1000</f>
        <v>0</v>
      </c>
      <c r="AE149">
        <f>'Imp-Mex'!J123/1000</f>
        <v>0</v>
      </c>
      <c r="AF149">
        <f>'Imp-Mex'!K123/1000</f>
        <v>0</v>
      </c>
      <c r="AG149">
        <f>'Imp-Mex'!L123/1000</f>
        <v>0</v>
      </c>
    </row>
    <row r="150" spans="2:33" x14ac:dyDescent="0.25">
      <c r="B150" s="321">
        <f t="shared" si="31"/>
        <v>0</v>
      </c>
      <c r="C150" s="321">
        <f t="shared" si="31"/>
        <v>0</v>
      </c>
      <c r="D150" s="321" t="str">
        <f t="shared" si="31"/>
        <v>2 - Importer</v>
      </c>
      <c r="E150" s="268"/>
      <c r="F150" s="268"/>
      <c r="G150" s="268"/>
      <c r="H150" s="321" t="str">
        <f t="shared" si="32"/>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19">
        <f>Pro!$C$108</f>
        <v>0</v>
      </c>
      <c r="P150" s="321" t="str">
        <f>IFERROR(IF(O150&lt;&gt;"",VLOOKUP(O150,'[2]Acc Co List'!$C$7:$F$52,4,FALSE),"-"),"")</f>
        <v/>
      </c>
      <c r="Q150" s="324" t="str">
        <f>Q149</f>
        <v>Imp-Sls</v>
      </c>
      <c r="R150">
        <f>'Imp-Mex'!E126</f>
        <v>0</v>
      </c>
      <c r="S150">
        <f>'Imp-Mex'!F126</f>
        <v>0</v>
      </c>
      <c r="T150">
        <f>'Imp-Mex'!G126</f>
        <v>0</v>
      </c>
      <c r="U150">
        <f>'Imp-Mex'!H126</f>
        <v>0</v>
      </c>
      <c r="V150">
        <f>'Imp-Mex'!I126</f>
        <v>0</v>
      </c>
      <c r="W150">
        <f>'Imp-Mex'!J126</f>
        <v>0</v>
      </c>
      <c r="X150">
        <f>'Imp-Mex'!K126</f>
        <v>0</v>
      </c>
      <c r="Y150" s="328">
        <f>'Imp-Mex'!L126</f>
        <v>0</v>
      </c>
      <c r="Z150">
        <f>'Imp-Mex'!E127/1000</f>
        <v>0</v>
      </c>
      <c r="AA150">
        <f>'Imp-Mex'!F127/1000</f>
        <v>0</v>
      </c>
      <c r="AB150">
        <f>'Imp-Mex'!G127/1000</f>
        <v>0</v>
      </c>
      <c r="AC150">
        <f>'Imp-Mex'!H127/1000</f>
        <v>0</v>
      </c>
      <c r="AD150">
        <f>'Imp-Mex'!I127/1000</f>
        <v>0</v>
      </c>
      <c r="AE150">
        <f>'Imp-Mex'!J127/1000</f>
        <v>0</v>
      </c>
      <c r="AF150">
        <f>'Imp-Mex'!K127/1000</f>
        <v>0</v>
      </c>
      <c r="AG150">
        <f>'Imp-Mex'!L127/1000</f>
        <v>0</v>
      </c>
    </row>
    <row r="151" spans="2:33" x14ac:dyDescent="0.25">
      <c r="B151" s="321">
        <f t="shared" si="31"/>
        <v>0</v>
      </c>
      <c r="C151" s="321">
        <f t="shared" si="31"/>
        <v>0</v>
      </c>
      <c r="D151" s="321" t="str">
        <f t="shared" si="31"/>
        <v>2 - Importer</v>
      </c>
      <c r="E151" s="268"/>
      <c r="F151" s="268"/>
      <c r="G151" s="268"/>
      <c r="H151" s="321" t="str">
        <f t="shared" si="32"/>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19">
        <f>Pro!$C$109</f>
        <v>0</v>
      </c>
      <c r="P151" s="321" t="str">
        <f>IFERROR(IF(O151&lt;&gt;"",VLOOKUP(O151,'[2]Acc Co List'!$C$7:$F$52,4,FALSE),"-"),"")</f>
        <v/>
      </c>
      <c r="Q151" s="324" t="str">
        <f>Q150</f>
        <v>Imp-Sls</v>
      </c>
      <c r="R151">
        <f>'Imp-Mex'!E130</f>
        <v>0</v>
      </c>
      <c r="S151">
        <f>'Imp-Mex'!F130</f>
        <v>0</v>
      </c>
      <c r="T151">
        <f>'Imp-Mex'!G130</f>
        <v>0</v>
      </c>
      <c r="U151">
        <f>'Imp-Mex'!H130</f>
        <v>0</v>
      </c>
      <c r="V151">
        <f>'Imp-Mex'!I130</f>
        <v>0</v>
      </c>
      <c r="W151">
        <f>'Imp-Mex'!J130</f>
        <v>0</v>
      </c>
      <c r="X151">
        <f>'Imp-Mex'!K130</f>
        <v>0</v>
      </c>
      <c r="Y151" s="328">
        <f>'Imp-Mex'!L130</f>
        <v>0</v>
      </c>
      <c r="Z151">
        <f>'Imp-Mex'!E131/1000</f>
        <v>0</v>
      </c>
      <c r="AA151">
        <f>'Imp-Mex'!F131/1000</f>
        <v>0</v>
      </c>
      <c r="AB151">
        <f>'Imp-Mex'!G131/1000</f>
        <v>0</v>
      </c>
      <c r="AC151">
        <f>'Imp-Mex'!H131/1000</f>
        <v>0</v>
      </c>
      <c r="AD151">
        <f>'Imp-Mex'!I131/1000</f>
        <v>0</v>
      </c>
      <c r="AE151">
        <f>'Imp-Mex'!J131/1000</f>
        <v>0</v>
      </c>
      <c r="AF151">
        <f>'Imp-Mex'!K131/1000</f>
        <v>0</v>
      </c>
      <c r="AG151">
        <f>'Imp-Mex'!L131/1000</f>
        <v>0</v>
      </c>
    </row>
    <row r="152" spans="2:33" s="343" customFormat="1" x14ac:dyDescent="0.25">
      <c r="B152" s="319">
        <f>B127</f>
        <v>0</v>
      </c>
      <c r="C152" s="319">
        <f>B152</f>
        <v>0</v>
      </c>
      <c r="D152" s="319" t="s">
        <v>599</v>
      </c>
      <c r="E152" s="262"/>
      <c r="F152" s="262"/>
      <c r="G152" s="262"/>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f>Pro!$C$105</f>
        <v>0</v>
      </c>
      <c r="P152" s="319" t="str">
        <f>IFERROR(IF(O152&lt;&gt;"",VLOOKUP(O152,'[2]Acc Co List'!$C$7:$F$52,4,FALSE),"-"),"")</f>
        <v/>
      </c>
      <c r="Q152" s="322" t="s">
        <v>603</v>
      </c>
      <c r="R152" s="343">
        <f>'Imp-Other|Autre'!E114</f>
        <v>0</v>
      </c>
      <c r="S152" s="343">
        <f>'Imp-Other|Autre'!F114</f>
        <v>0</v>
      </c>
      <c r="T152" s="343">
        <f>'Imp-Other|Autre'!G114</f>
        <v>0</v>
      </c>
      <c r="U152" s="343">
        <f>'Imp-Other|Autre'!H114</f>
        <v>0</v>
      </c>
      <c r="V152" s="343">
        <f>'Imp-Other|Autre'!I114</f>
        <v>0</v>
      </c>
      <c r="W152" s="343">
        <f>'Imp-Other|Autre'!J114</f>
        <v>0</v>
      </c>
      <c r="X152" s="343">
        <f>'Imp-Other|Autre'!K114</f>
        <v>0</v>
      </c>
      <c r="Y152" s="352">
        <f>'Imp-Other|Autre'!L114</f>
        <v>0</v>
      </c>
      <c r="Z152" s="343">
        <f>'Imp-Other|Autre'!E115/1000</f>
        <v>0</v>
      </c>
      <c r="AA152" s="343">
        <f>'Imp-Other|Autre'!F115/1000</f>
        <v>0</v>
      </c>
      <c r="AB152" s="343">
        <f>'Imp-Other|Autre'!G115/1000</f>
        <v>0</v>
      </c>
      <c r="AC152" s="343">
        <f>'Imp-Other|Autre'!H115/1000</f>
        <v>0</v>
      </c>
      <c r="AD152" s="343">
        <f>'Imp-Other|Autre'!I115/1000</f>
        <v>0</v>
      </c>
      <c r="AE152" s="343">
        <f>'Imp-Other|Autre'!J115/1000</f>
        <v>0</v>
      </c>
      <c r="AF152" s="343">
        <f>'Imp-Other|Autre'!K115/1000</f>
        <v>0</v>
      </c>
      <c r="AG152" s="343">
        <f>'Imp-Other|Autre'!L115/1000</f>
        <v>0</v>
      </c>
    </row>
    <row r="153" spans="2:33" x14ac:dyDescent="0.25">
      <c r="B153" s="321">
        <f>B152</f>
        <v>0</v>
      </c>
      <c r="C153" s="321">
        <f t="shared" ref="C153:D156" si="33">C152</f>
        <v>0</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19">
        <f>Pro!$C$106</f>
        <v>0</v>
      </c>
      <c r="P153" s="321" t="str">
        <f>IFERROR(IF(O153&lt;&gt;"",VLOOKUP(O153,'[2]Acc Co List'!$C$7:$F$52,4,FALSE),"-"),"")</f>
        <v/>
      </c>
      <c r="Q153" s="324" t="str">
        <f>Q152</f>
        <v>Imp-Sls</v>
      </c>
      <c r="R153">
        <f>'Imp-Other|Autre'!E118</f>
        <v>0</v>
      </c>
      <c r="S153">
        <f>'Imp-Other|Autre'!F118</f>
        <v>0</v>
      </c>
      <c r="T153">
        <f>'Imp-Other|Autre'!G118</f>
        <v>0</v>
      </c>
      <c r="U153">
        <f>'Imp-Other|Autre'!H118</f>
        <v>0</v>
      </c>
      <c r="V153">
        <f>'Imp-Other|Autre'!I118</f>
        <v>0</v>
      </c>
      <c r="W153">
        <f>'Imp-Other|Autre'!J118</f>
        <v>0</v>
      </c>
      <c r="X153">
        <f>'Imp-Other|Autre'!K118</f>
        <v>0</v>
      </c>
      <c r="Y153" s="328">
        <f>'Imp-Other|Autre'!L118</f>
        <v>0</v>
      </c>
      <c r="Z153">
        <f>'Imp-Other|Autre'!E119/1000</f>
        <v>0</v>
      </c>
      <c r="AA153">
        <f>'Imp-Other|Autre'!F119/1000</f>
        <v>0</v>
      </c>
      <c r="AB153">
        <f>'Imp-Other|Autre'!G119/1000</f>
        <v>0</v>
      </c>
      <c r="AC153">
        <f>'Imp-Other|Autre'!H119/1000</f>
        <v>0</v>
      </c>
      <c r="AD153">
        <f>'Imp-Other|Autre'!I119/1000</f>
        <v>0</v>
      </c>
      <c r="AE153">
        <f>'Imp-Other|Autre'!J119/1000</f>
        <v>0</v>
      </c>
      <c r="AF153">
        <f>'Imp-Other|Autre'!K119/1000</f>
        <v>0</v>
      </c>
      <c r="AG153">
        <f>'Imp-Other|Autre'!L119/1000</f>
        <v>0</v>
      </c>
    </row>
    <row r="154" spans="2:33" x14ac:dyDescent="0.25">
      <c r="B154" s="321">
        <f t="shared" ref="B154:B156" si="34">B153</f>
        <v>0</v>
      </c>
      <c r="C154" s="321">
        <f t="shared" si="33"/>
        <v>0</v>
      </c>
      <c r="D154" s="321" t="str">
        <f t="shared" si="33"/>
        <v>2 - Importer</v>
      </c>
      <c r="E154" s="268"/>
      <c r="F154" s="268"/>
      <c r="G154" s="268"/>
      <c r="H154" s="321" t="str">
        <f t="shared" ref="H154:H156" si="35">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19">
        <f>Pro!$C$107</f>
        <v>0</v>
      </c>
      <c r="P154" s="321" t="str">
        <f>IFERROR(IF(O154&lt;&gt;"",VLOOKUP(O154,'[2]Acc Co List'!$C$7:$F$52,4,FALSE),"-"),"")</f>
        <v/>
      </c>
      <c r="Q154" s="324" t="str">
        <f>Q153</f>
        <v>Imp-Sls</v>
      </c>
      <c r="R154">
        <f>'Imp-Other|Autre'!E122</f>
        <v>0</v>
      </c>
      <c r="S154">
        <f>'Imp-Other|Autre'!F122</f>
        <v>0</v>
      </c>
      <c r="T154">
        <f>'Imp-Other|Autre'!G122</f>
        <v>0</v>
      </c>
      <c r="U154">
        <f>'Imp-Other|Autre'!H122</f>
        <v>0</v>
      </c>
      <c r="V154">
        <f>'Imp-Other|Autre'!I122</f>
        <v>0</v>
      </c>
      <c r="W154">
        <f>'Imp-Other|Autre'!J122</f>
        <v>0</v>
      </c>
      <c r="X154">
        <f>'Imp-Other|Autre'!K122</f>
        <v>0</v>
      </c>
      <c r="Y154" s="328">
        <f>'Imp-Other|Autre'!L122</f>
        <v>0</v>
      </c>
      <c r="Z154">
        <f>'Imp-Other|Autre'!E123/1000</f>
        <v>0</v>
      </c>
      <c r="AA154">
        <f>'Imp-Other|Autre'!F123/1000</f>
        <v>0</v>
      </c>
      <c r="AB154">
        <f>'Imp-Other|Autre'!G123/1000</f>
        <v>0</v>
      </c>
      <c r="AC154">
        <f>'Imp-Other|Autre'!H123/1000</f>
        <v>0</v>
      </c>
      <c r="AD154">
        <f>'Imp-Other|Autre'!I123/1000</f>
        <v>0</v>
      </c>
      <c r="AE154">
        <f>'Imp-Other|Autre'!J123/1000</f>
        <v>0</v>
      </c>
      <c r="AF154">
        <f>'Imp-Other|Autre'!K123/1000</f>
        <v>0</v>
      </c>
      <c r="AG154">
        <f>'Imp-Other|Autre'!L123/1000</f>
        <v>0</v>
      </c>
    </row>
    <row r="155" spans="2:33" x14ac:dyDescent="0.25">
      <c r="B155" s="321">
        <f t="shared" si="34"/>
        <v>0</v>
      </c>
      <c r="C155" s="321">
        <f t="shared" si="33"/>
        <v>0</v>
      </c>
      <c r="D155" s="321" t="str">
        <f t="shared" si="33"/>
        <v>2 - Importer</v>
      </c>
      <c r="E155" s="268"/>
      <c r="F155" s="268"/>
      <c r="G155" s="268"/>
      <c r="H155" s="321" t="str">
        <f t="shared" si="35"/>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19">
        <f>Pro!$C$108</f>
        <v>0</v>
      </c>
      <c r="P155" s="321" t="str">
        <f>IFERROR(IF(O155&lt;&gt;"",VLOOKUP(O155,'[2]Acc Co List'!$C$7:$F$52,4,FALSE),"-"),"")</f>
        <v/>
      </c>
      <c r="Q155" s="324" t="str">
        <f>Q154</f>
        <v>Imp-Sls</v>
      </c>
      <c r="R155">
        <f>'Imp-Other|Autre'!E126</f>
        <v>0</v>
      </c>
      <c r="S155">
        <f>'Imp-Other|Autre'!F126</f>
        <v>0</v>
      </c>
      <c r="T155">
        <f>'Imp-Other|Autre'!G126</f>
        <v>0</v>
      </c>
      <c r="U155">
        <f>'Imp-Other|Autre'!H126</f>
        <v>0</v>
      </c>
      <c r="V155">
        <f>'Imp-Other|Autre'!I126</f>
        <v>0</v>
      </c>
      <c r="W155">
        <f>'Imp-Other|Autre'!J126</f>
        <v>0</v>
      </c>
      <c r="X155">
        <f>'Imp-Other|Autre'!K126</f>
        <v>0</v>
      </c>
      <c r="Y155" s="328">
        <f>'Imp-Other|Autre'!L126</f>
        <v>0</v>
      </c>
      <c r="Z155">
        <f>'Imp-Other|Autre'!E127/1000</f>
        <v>0</v>
      </c>
      <c r="AA155">
        <f>'Imp-Other|Autre'!F127/1000</f>
        <v>0</v>
      </c>
      <c r="AB155">
        <f>'Imp-Other|Autre'!G127/1000</f>
        <v>0</v>
      </c>
      <c r="AC155">
        <f>'Imp-Other|Autre'!H127/1000</f>
        <v>0</v>
      </c>
      <c r="AD155">
        <f>'Imp-Other|Autre'!I127/1000</f>
        <v>0</v>
      </c>
      <c r="AE155">
        <f>'Imp-Other|Autre'!J127/1000</f>
        <v>0</v>
      </c>
      <c r="AF155">
        <f>'Imp-Other|Autre'!K127/1000</f>
        <v>0</v>
      </c>
      <c r="AG155">
        <f>'Imp-Other|Autre'!L127/1000</f>
        <v>0</v>
      </c>
    </row>
    <row r="156" spans="2:33" x14ac:dyDescent="0.25">
      <c r="B156" s="321">
        <f t="shared" si="34"/>
        <v>0</v>
      </c>
      <c r="C156" s="321">
        <f t="shared" si="33"/>
        <v>0</v>
      </c>
      <c r="D156" s="321" t="str">
        <f t="shared" si="33"/>
        <v>2 - Importer</v>
      </c>
      <c r="E156" s="268"/>
      <c r="F156" s="268"/>
      <c r="G156" s="268"/>
      <c r="H156" s="321" t="str">
        <f t="shared" si="35"/>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19">
        <f>Pro!$C$109</f>
        <v>0</v>
      </c>
      <c r="P156" s="321" t="str">
        <f>IFERROR(IF(O156&lt;&gt;"",VLOOKUP(O156,'[2]Acc Co List'!$C$7:$F$52,4,FALSE),"-"),"")</f>
        <v/>
      </c>
      <c r="Q156" s="324" t="str">
        <f>Q155</f>
        <v>Imp-Sls</v>
      </c>
      <c r="R156">
        <f>'Imp-Other|Autre'!E130</f>
        <v>0</v>
      </c>
      <c r="S156">
        <f>'Imp-Other|Autre'!F130</f>
        <v>0</v>
      </c>
      <c r="T156">
        <f>'Imp-Other|Autre'!G130</f>
        <v>0</v>
      </c>
      <c r="U156">
        <f>'Imp-Other|Autre'!H130</f>
        <v>0</v>
      </c>
      <c r="V156">
        <f>'Imp-Other|Autre'!I130</f>
        <v>0</v>
      </c>
      <c r="W156">
        <f>'Imp-Other|Autre'!J130</f>
        <v>0</v>
      </c>
      <c r="X156">
        <f>'Imp-Other|Autre'!K130</f>
        <v>0</v>
      </c>
      <c r="Y156" s="328">
        <f>'Imp-Other|Autre'!L130</f>
        <v>0</v>
      </c>
      <c r="Z156">
        <f>'Imp-Other|Autre'!E131/1000</f>
        <v>0</v>
      </c>
      <c r="AA156">
        <f>'Imp-Other|Autre'!F131/1000</f>
        <v>0</v>
      </c>
      <c r="AB156">
        <f>'Imp-Other|Autre'!G131/1000</f>
        <v>0</v>
      </c>
      <c r="AC156">
        <f>'Imp-Other|Autre'!H131/1000</f>
        <v>0</v>
      </c>
      <c r="AD156">
        <f>'Imp-Other|Autre'!I131/1000</f>
        <v>0</v>
      </c>
      <c r="AE156">
        <f>'Imp-Other|Autre'!J131/1000</f>
        <v>0</v>
      </c>
      <c r="AF156">
        <f>'Imp-Other|Autre'!K131/1000</f>
        <v>0</v>
      </c>
      <c r="AG156">
        <f>'Imp-Other|Autre'!L131/1000</f>
        <v>0</v>
      </c>
    </row>
    <row r="160" spans="2:33" x14ac:dyDescent="0.25">
      <c r="B160" t="s">
        <v>686</v>
      </c>
    </row>
    <row r="162" spans="2:42" ht="36.75" x14ac:dyDescent="0.25">
      <c r="B162" s="329" t="s">
        <v>606</v>
      </c>
      <c r="C162" s="330" t="s">
        <v>607</v>
      </c>
      <c r="D162" s="330" t="s">
        <v>584</v>
      </c>
      <c r="E162" s="330" t="s">
        <v>585</v>
      </c>
      <c r="F162" s="330" t="s">
        <v>687</v>
      </c>
      <c r="G162" s="330" t="s">
        <v>589</v>
      </c>
      <c r="H162" s="330" t="s">
        <v>590</v>
      </c>
      <c r="I162" s="293" t="s">
        <v>591</v>
      </c>
      <c r="J162" s="330" t="s">
        <v>592</v>
      </c>
      <c r="K162" s="331" t="s">
        <v>688</v>
      </c>
      <c r="L162" s="330" t="s">
        <v>594</v>
      </c>
      <c r="M162" s="332" t="s">
        <v>689</v>
      </c>
      <c r="N162" s="353" t="s">
        <v>774</v>
      </c>
      <c r="O162" s="353" t="s">
        <v>773</v>
      </c>
      <c r="P162" s="353" t="s">
        <v>775</v>
      </c>
      <c r="Q162" s="354" t="s">
        <v>776</v>
      </c>
      <c r="R162" s="355" t="s">
        <v>756</v>
      </c>
      <c r="S162" s="355" t="s">
        <v>777</v>
      </c>
      <c r="T162" s="355" t="s">
        <v>778</v>
      </c>
      <c r="U162" s="355" t="s">
        <v>779</v>
      </c>
      <c r="V162" s="355" t="s">
        <v>780</v>
      </c>
      <c r="W162" s="355" t="s">
        <v>781</v>
      </c>
      <c r="X162" s="355" t="s">
        <v>782</v>
      </c>
      <c r="Y162" s="355" t="s">
        <v>783</v>
      </c>
      <c r="Z162" s="355" t="s">
        <v>784</v>
      </c>
      <c r="AA162" s="356" t="s">
        <v>785</v>
      </c>
      <c r="AB162" s="332" t="s">
        <v>690</v>
      </c>
      <c r="AC162" s="353" t="s">
        <v>786</v>
      </c>
      <c r="AD162" s="353" t="s">
        <v>787</v>
      </c>
      <c r="AE162" s="353" t="s">
        <v>788</v>
      </c>
      <c r="AF162" s="354" t="s">
        <v>789</v>
      </c>
      <c r="AG162" s="355" t="s">
        <v>790</v>
      </c>
      <c r="AH162" s="355" t="s">
        <v>791</v>
      </c>
      <c r="AI162" s="355" t="s">
        <v>792</v>
      </c>
      <c r="AJ162" s="355" t="s">
        <v>793</v>
      </c>
      <c r="AK162" s="355" t="s">
        <v>794</v>
      </c>
      <c r="AL162" s="355" t="s">
        <v>795</v>
      </c>
      <c r="AM162" s="355" t="s">
        <v>796</v>
      </c>
      <c r="AN162" s="355" t="s">
        <v>797</v>
      </c>
      <c r="AO162" s="355" t="s">
        <v>798</v>
      </c>
      <c r="AP162" s="356" t="s">
        <v>799</v>
      </c>
    </row>
    <row r="163" spans="2:42" x14ac:dyDescent="0.25">
      <c r="B163">
        <f>$B$17</f>
        <v>0</v>
      </c>
      <c r="C163">
        <f>$B$17</f>
        <v>0</v>
      </c>
      <c r="D163" t="str">
        <f>D17</f>
        <v>2 - Importer</v>
      </c>
      <c r="E163">
        <f>E17</f>
        <v>0</v>
      </c>
      <c r="G163">
        <f>'Imp-China|Chine -Exp1'!G23</f>
        <v>0</v>
      </c>
      <c r="H163" t="s">
        <v>608</v>
      </c>
      <c r="I163" t="s">
        <v>613</v>
      </c>
      <c r="J163" t="s">
        <v>571</v>
      </c>
      <c r="L163" t="s">
        <v>614</v>
      </c>
      <c r="M163">
        <f>'Imp-China|Chine -Exp1'!E272</f>
        <v>0</v>
      </c>
      <c r="N163">
        <f>'Imp-China|Chine -Exp1'!F272</f>
        <v>0</v>
      </c>
      <c r="O163">
        <f>'Imp-China|Chine -Exp1'!G272</f>
        <v>0</v>
      </c>
      <c r="P163">
        <f>'Imp-China|Chine -Exp1'!H272</f>
        <v>0</v>
      </c>
      <c r="Q163">
        <f>'Imp-China|Chine -Exp1'!I272</f>
        <v>0</v>
      </c>
      <c r="R163">
        <f>'Imp-China|Chine -Exp1'!J272</f>
        <v>0</v>
      </c>
      <c r="S163">
        <f>'Imp-China|Chine -Exp1'!K272</f>
        <v>0</v>
      </c>
      <c r="T163">
        <f>'Imp-China|Chine -Exp1'!E277</f>
        <v>0</v>
      </c>
      <c r="U163">
        <f>'Imp-China|Chine -Exp1'!F277</f>
        <v>0</v>
      </c>
      <c r="V163">
        <f>'Imp-China|Chine -Exp1'!G277</f>
        <v>0</v>
      </c>
      <c r="W163">
        <f>'Imp-China|Chine -Exp1'!H277</f>
        <v>0</v>
      </c>
      <c r="X163">
        <f>'Imp-China|Chine -Exp1'!I277</f>
        <v>0</v>
      </c>
      <c r="Y163">
        <f>'Imp-China|Chine -Exp1'!J277</f>
        <v>0</v>
      </c>
      <c r="Z163">
        <f>'Imp-China|Chine -Exp1'!K277</f>
        <v>0</v>
      </c>
      <c r="AA163">
        <f>'Imp-China|Chine -Exp1'!L277</f>
        <v>0</v>
      </c>
      <c r="AB163">
        <f>'Imp-China|Chine -Exp1'!E273</f>
        <v>0</v>
      </c>
      <c r="AC163">
        <f>'Imp-China|Chine -Exp1'!F273</f>
        <v>0</v>
      </c>
      <c r="AD163">
        <f>'Imp-China|Chine -Exp1'!G273</f>
        <v>0</v>
      </c>
      <c r="AE163">
        <f>'Imp-China|Chine -Exp1'!H273</f>
        <v>0</v>
      </c>
      <c r="AF163">
        <f>'Imp-China|Chine -Exp1'!I273</f>
        <v>0</v>
      </c>
      <c r="AG163">
        <f>'Imp-China|Chine -Exp1'!J273</f>
        <v>0</v>
      </c>
      <c r="AH163">
        <f>'Imp-China|Chine -Exp1'!K273</f>
        <v>0</v>
      </c>
      <c r="AI163">
        <f>'Imp-China|Chine -Exp1'!E278</f>
        <v>0</v>
      </c>
      <c r="AJ163">
        <f>'Imp-China|Chine -Exp1'!F278</f>
        <v>0</v>
      </c>
      <c r="AK163">
        <f>'Imp-China|Chine -Exp1'!G278</f>
        <v>0</v>
      </c>
      <c r="AL163">
        <f>'Imp-China|Chine -Exp1'!H278</f>
        <v>0</v>
      </c>
      <c r="AM163">
        <f>'Imp-China|Chine -Exp1'!I278</f>
        <v>0</v>
      </c>
      <c r="AN163">
        <f>'Imp-China|Chine -Exp1'!J278</f>
        <v>0</v>
      </c>
      <c r="AO163">
        <f>'Imp-China|Chine -Exp1'!K278</f>
        <v>0</v>
      </c>
      <c r="AP163">
        <f>'Imp-China|Chine -Exp1'!L278</f>
        <v>0</v>
      </c>
    </row>
    <row r="164" spans="2:42" x14ac:dyDescent="0.25">
      <c r="B164">
        <f t="shared" ref="B164:C167" si="36">$B$17</f>
        <v>0</v>
      </c>
      <c r="C164">
        <f t="shared" si="36"/>
        <v>0</v>
      </c>
      <c r="D164" t="str">
        <f t="shared" ref="D164:E168" si="37">D18</f>
        <v>2 - Importer</v>
      </c>
      <c r="E164">
        <f t="shared" si="37"/>
        <v>0</v>
      </c>
      <c r="G164">
        <f>'Imp-China|Chine -Exp 2'!G23</f>
        <v>0</v>
      </c>
      <c r="H164" t="s">
        <v>608</v>
      </c>
      <c r="I164" t="s">
        <v>613</v>
      </c>
      <c r="J164" t="s">
        <v>571</v>
      </c>
      <c r="L164" t="s">
        <v>614</v>
      </c>
      <c r="M164">
        <f>'Imp-China|Chine -Exp 2'!E272</f>
        <v>0</v>
      </c>
      <c r="N164">
        <f>'Imp-China|Chine -Exp 2'!F272</f>
        <v>0</v>
      </c>
      <c r="O164">
        <f>'Imp-China|Chine -Exp 2'!G272</f>
        <v>0</v>
      </c>
      <c r="P164">
        <f>'Imp-China|Chine -Exp 2'!H272</f>
        <v>0</v>
      </c>
      <c r="Q164">
        <f>'Imp-China|Chine -Exp 2'!I272</f>
        <v>0</v>
      </c>
      <c r="R164">
        <f>'Imp-China|Chine -Exp 2'!J272</f>
        <v>0</v>
      </c>
      <c r="S164">
        <f>'Imp-China|Chine -Exp 2'!K272</f>
        <v>0</v>
      </c>
      <c r="T164">
        <f>'Imp-China|Chine -Exp 2'!E277</f>
        <v>0</v>
      </c>
      <c r="U164">
        <f>'Imp-China|Chine -Exp 2'!F277</f>
        <v>0</v>
      </c>
      <c r="V164">
        <f>'Imp-China|Chine -Exp 2'!G277</f>
        <v>0</v>
      </c>
      <c r="W164">
        <f>'Imp-China|Chine -Exp 2'!H277</f>
        <v>0</v>
      </c>
      <c r="X164">
        <f>'Imp-China|Chine -Exp 2'!I277</f>
        <v>0</v>
      </c>
      <c r="Y164">
        <f>'Imp-China|Chine -Exp 2'!J277</f>
        <v>0</v>
      </c>
      <c r="Z164">
        <f>'Imp-China|Chine -Exp 2'!K277</f>
        <v>0</v>
      </c>
      <c r="AA164">
        <f>'Imp-China|Chine -Exp 2'!L277</f>
        <v>0</v>
      </c>
      <c r="AB164">
        <f>'Imp-China|Chine -Exp 2'!E273</f>
        <v>0</v>
      </c>
      <c r="AC164">
        <f>'Imp-China|Chine -Exp 2'!F273</f>
        <v>0</v>
      </c>
      <c r="AD164">
        <f>'Imp-China|Chine -Exp 2'!G273</f>
        <v>0</v>
      </c>
      <c r="AE164">
        <f>'Imp-China|Chine -Exp 2'!H273</f>
        <v>0</v>
      </c>
      <c r="AF164">
        <f>'Imp-China|Chine -Exp 2'!I273</f>
        <v>0</v>
      </c>
      <c r="AG164">
        <f>'Imp-China|Chine -Exp 2'!J273</f>
        <v>0</v>
      </c>
      <c r="AH164">
        <f>'Imp-China|Chine -Exp 2'!K273</f>
        <v>0</v>
      </c>
      <c r="AI164">
        <f>'Imp-China|Chine -Exp 2'!E278</f>
        <v>0</v>
      </c>
      <c r="AJ164">
        <f>'Imp-China|Chine -Exp 2'!F278</f>
        <v>0</v>
      </c>
      <c r="AK164">
        <f>'Imp-China|Chine -Exp 2'!G278</f>
        <v>0</v>
      </c>
      <c r="AL164">
        <f>'Imp-China|Chine -Exp 2'!H278</f>
        <v>0</v>
      </c>
      <c r="AM164">
        <f>'Imp-China|Chine -Exp 2'!I278</f>
        <v>0</v>
      </c>
      <c r="AN164">
        <f>'Imp-China|Chine -Exp 2'!J278</f>
        <v>0</v>
      </c>
      <c r="AO164">
        <f>'Imp-China|Chine -Exp 2'!K278</f>
        <v>0</v>
      </c>
      <c r="AP164">
        <f>'Imp-China|Chine -Exp 2'!L278</f>
        <v>0</v>
      </c>
    </row>
    <row r="165" spans="2:42" x14ac:dyDescent="0.25">
      <c r="B165">
        <f t="shared" si="36"/>
        <v>0</v>
      </c>
      <c r="C165">
        <f t="shared" si="36"/>
        <v>0</v>
      </c>
      <c r="D165" t="str">
        <f t="shared" si="37"/>
        <v>2 - Importer</v>
      </c>
      <c r="E165">
        <f t="shared" si="37"/>
        <v>0</v>
      </c>
      <c r="G165">
        <f>'Imp-China|Chine -Exp 3'!G23</f>
        <v>0</v>
      </c>
      <c r="H165" t="s">
        <v>608</v>
      </c>
      <c r="I165" t="s">
        <v>613</v>
      </c>
      <c r="J165" t="s">
        <v>571</v>
      </c>
      <c r="L165" t="s">
        <v>614</v>
      </c>
      <c r="M165">
        <f>'Imp-China|Chine -Exp 3'!E272</f>
        <v>0</v>
      </c>
      <c r="N165">
        <f>'Imp-China|Chine -Exp 3'!F272</f>
        <v>0</v>
      </c>
      <c r="O165">
        <f>'Imp-China|Chine -Exp 3'!G272</f>
        <v>0</v>
      </c>
      <c r="P165">
        <f>'Imp-China|Chine -Exp 3'!H272</f>
        <v>0</v>
      </c>
      <c r="Q165">
        <f>'Imp-China|Chine -Exp 3'!I272</f>
        <v>0</v>
      </c>
      <c r="R165">
        <f>'Imp-China|Chine -Exp 3'!J272</f>
        <v>0</v>
      </c>
      <c r="S165">
        <f>'Imp-China|Chine -Exp 3'!K272</f>
        <v>0</v>
      </c>
      <c r="T165">
        <f>'Imp-China|Chine -Exp 3'!E277</f>
        <v>0</v>
      </c>
      <c r="U165">
        <f>'Imp-China|Chine -Exp 3'!F277</f>
        <v>0</v>
      </c>
      <c r="V165">
        <f>'Imp-China|Chine -Exp 3'!G277</f>
        <v>0</v>
      </c>
      <c r="W165">
        <f>'Imp-China|Chine -Exp 3'!H277</f>
        <v>0</v>
      </c>
      <c r="X165">
        <f>'Imp-China|Chine -Exp 3'!I277</f>
        <v>0</v>
      </c>
      <c r="Y165">
        <f>'Imp-China|Chine -Exp 3'!J277</f>
        <v>0</v>
      </c>
      <c r="Z165">
        <f>'Imp-China|Chine -Exp 3'!K277</f>
        <v>0</v>
      </c>
      <c r="AA165">
        <f>'Imp-China|Chine -Exp 3'!L277</f>
        <v>0</v>
      </c>
      <c r="AB165">
        <f>'Imp-China|Chine -Exp 3'!E273</f>
        <v>0</v>
      </c>
      <c r="AC165">
        <f>'Imp-China|Chine -Exp 3'!F273</f>
        <v>0</v>
      </c>
      <c r="AD165">
        <f>'Imp-China|Chine -Exp 3'!G273</f>
        <v>0</v>
      </c>
      <c r="AE165">
        <f>'Imp-China|Chine -Exp 3'!H273</f>
        <v>0</v>
      </c>
      <c r="AF165">
        <f>'Imp-China|Chine -Exp 3'!I273</f>
        <v>0</v>
      </c>
      <c r="AG165">
        <f>'Imp-China|Chine -Exp 3'!J273</f>
        <v>0</v>
      </c>
      <c r="AH165">
        <f>'Imp-China|Chine -Exp 3'!K273</f>
        <v>0</v>
      </c>
      <c r="AI165">
        <f>'Imp-China|Chine -Exp 3'!E278</f>
        <v>0</v>
      </c>
      <c r="AJ165">
        <f>'Imp-China|Chine -Exp 3'!F278</f>
        <v>0</v>
      </c>
      <c r="AK165">
        <f>'Imp-China|Chine -Exp 3'!G278</f>
        <v>0</v>
      </c>
      <c r="AL165">
        <f>'Imp-China|Chine -Exp 3'!H278</f>
        <v>0</v>
      </c>
      <c r="AM165">
        <f>'Imp-China|Chine -Exp 3'!I278</f>
        <v>0</v>
      </c>
      <c r="AN165">
        <f>'Imp-China|Chine -Exp 3'!J278</f>
        <v>0</v>
      </c>
      <c r="AO165">
        <f>'Imp-China|Chine -Exp 3'!K278</f>
        <v>0</v>
      </c>
      <c r="AP165">
        <f>'Imp-China|Chine -Exp 3'!L278</f>
        <v>0</v>
      </c>
    </row>
    <row r="166" spans="2:42" x14ac:dyDescent="0.25">
      <c r="B166">
        <f t="shared" si="36"/>
        <v>0</v>
      </c>
      <c r="C166">
        <f t="shared" si="36"/>
        <v>0</v>
      </c>
      <c r="D166" t="str">
        <f t="shared" si="37"/>
        <v>2 - Importer</v>
      </c>
      <c r="E166">
        <f t="shared" si="37"/>
        <v>0</v>
      </c>
      <c r="G166" t="s">
        <v>615</v>
      </c>
      <c r="H166" t="s">
        <v>609</v>
      </c>
      <c r="I166" t="s">
        <v>610</v>
      </c>
      <c r="J166" t="s">
        <v>611</v>
      </c>
      <c r="L166" t="s">
        <v>612</v>
      </c>
      <c r="M166">
        <f>'Imp-US|É-U'!E272</f>
        <v>0</v>
      </c>
      <c r="N166">
        <f>'Imp-US|É-U'!F272</f>
        <v>0</v>
      </c>
      <c r="O166">
        <f>'Imp-US|É-U'!G272</f>
        <v>0</v>
      </c>
      <c r="P166">
        <f>'Imp-US|É-U'!H272</f>
        <v>0</v>
      </c>
      <c r="Q166">
        <f>'Imp-US|É-U'!I272</f>
        <v>0</v>
      </c>
      <c r="R166">
        <f>'Imp-US|É-U'!J272</f>
        <v>0</v>
      </c>
      <c r="S166">
        <f>'Imp-US|É-U'!K272</f>
        <v>0</v>
      </c>
      <c r="T166">
        <f>'Imp-US|É-U'!E277</f>
        <v>0</v>
      </c>
      <c r="U166">
        <f>'Imp-US|É-U'!F277</f>
        <v>0</v>
      </c>
      <c r="V166">
        <f>'Imp-US|É-U'!G277</f>
        <v>0</v>
      </c>
      <c r="W166">
        <f>'Imp-US|É-U'!H277</f>
        <v>0</v>
      </c>
      <c r="X166">
        <f>'Imp-US|É-U'!I277</f>
        <v>0</v>
      </c>
      <c r="Y166">
        <f>'Imp-US|É-U'!J277</f>
        <v>0</v>
      </c>
      <c r="Z166">
        <f>'Imp-US|É-U'!K277</f>
        <v>0</v>
      </c>
      <c r="AA166">
        <f>'Imp-US|É-U'!L277</f>
        <v>0</v>
      </c>
      <c r="AB166">
        <f>'Imp-US|É-U'!E273</f>
        <v>0</v>
      </c>
      <c r="AC166">
        <f>'Imp-US|É-U'!F273</f>
        <v>0</v>
      </c>
      <c r="AD166">
        <f>'Imp-US|É-U'!G273</f>
        <v>0</v>
      </c>
      <c r="AE166">
        <f>'Imp-US|É-U'!H273</f>
        <v>0</v>
      </c>
      <c r="AF166">
        <f>'Imp-US|É-U'!I273</f>
        <v>0</v>
      </c>
      <c r="AG166">
        <f>'Imp-US|É-U'!J273</f>
        <v>0</v>
      </c>
      <c r="AH166">
        <f>'Imp-US|É-U'!K273</f>
        <v>0</v>
      </c>
      <c r="AI166">
        <f>'Imp-US|É-U'!E278</f>
        <v>0</v>
      </c>
      <c r="AJ166">
        <f>'Imp-US|É-U'!F278</f>
        <v>0</v>
      </c>
      <c r="AK166">
        <f>'Imp-US|É-U'!G278</f>
        <v>0</v>
      </c>
      <c r="AL166">
        <f>'Imp-US|É-U'!H278</f>
        <v>0</v>
      </c>
      <c r="AM166">
        <f>'Imp-US|É-U'!I278</f>
        <v>0</v>
      </c>
      <c r="AN166">
        <f>'Imp-US|É-U'!J278</f>
        <v>0</v>
      </c>
      <c r="AO166">
        <f>'Imp-US|É-U'!K278</f>
        <v>0</v>
      </c>
      <c r="AP166">
        <f>'Imp-US|É-U'!L278</f>
        <v>0</v>
      </c>
    </row>
    <row r="167" spans="2:42" x14ac:dyDescent="0.25">
      <c r="B167">
        <f t="shared" si="36"/>
        <v>0</v>
      </c>
      <c r="C167">
        <f t="shared" si="36"/>
        <v>0</v>
      </c>
      <c r="D167" t="str">
        <f t="shared" si="37"/>
        <v>2 - Importer</v>
      </c>
      <c r="E167">
        <f t="shared" si="37"/>
        <v>0</v>
      </c>
      <c r="G167" t="s">
        <v>691</v>
      </c>
      <c r="H167" t="s">
        <v>609</v>
      </c>
      <c r="I167" t="s">
        <v>692</v>
      </c>
      <c r="J167" t="s">
        <v>577</v>
      </c>
      <c r="L167" t="s">
        <v>612</v>
      </c>
      <c r="M167">
        <f>'Imp-Mex'!E272</f>
        <v>0</v>
      </c>
      <c r="N167">
        <f>'Imp-Mex'!F272</f>
        <v>0</v>
      </c>
      <c r="O167">
        <f>'Imp-Mex'!G272</f>
        <v>0</v>
      </c>
      <c r="P167">
        <f>'Imp-Mex'!H272</f>
        <v>0</v>
      </c>
      <c r="Q167">
        <f>'Imp-Mex'!I272</f>
        <v>0</v>
      </c>
      <c r="R167">
        <f>'Imp-Mex'!J272</f>
        <v>0</v>
      </c>
      <c r="S167">
        <f>'Imp-Mex'!K272</f>
        <v>0</v>
      </c>
      <c r="T167">
        <f>'Imp-Mex'!E277</f>
        <v>0</v>
      </c>
      <c r="U167">
        <f>'Imp-Mex'!F277</f>
        <v>0</v>
      </c>
      <c r="V167">
        <f>'Imp-Mex'!G277</f>
        <v>0</v>
      </c>
      <c r="W167">
        <f>'Imp-Mex'!H277</f>
        <v>0</v>
      </c>
      <c r="X167">
        <f>'Imp-Mex'!I277</f>
        <v>0</v>
      </c>
      <c r="Y167">
        <f>'Imp-Mex'!J277</f>
        <v>0</v>
      </c>
      <c r="Z167">
        <f>'Imp-Mex'!K277</f>
        <v>0</v>
      </c>
      <c r="AA167">
        <f>'Imp-Mex'!L277</f>
        <v>0</v>
      </c>
      <c r="AB167">
        <f>'Imp-Mex'!E273</f>
        <v>0</v>
      </c>
      <c r="AC167">
        <f>'Imp-Mex'!F273</f>
        <v>0</v>
      </c>
      <c r="AD167">
        <f>'Imp-Mex'!G273</f>
        <v>0</v>
      </c>
      <c r="AE167">
        <f>'Imp-Mex'!H273</f>
        <v>0</v>
      </c>
      <c r="AF167">
        <f>'Imp-Mex'!I273</f>
        <v>0</v>
      </c>
      <c r="AG167">
        <f>'Imp-Mex'!J273</f>
        <v>0</v>
      </c>
      <c r="AH167">
        <f>'Imp-Mex'!K273</f>
        <v>0</v>
      </c>
      <c r="AI167">
        <f>'Imp-Mex'!E278</f>
        <v>0</v>
      </c>
      <c r="AJ167">
        <f>'Imp-Mex'!F278</f>
        <v>0</v>
      </c>
      <c r="AK167">
        <f>'Imp-Mex'!G278</f>
        <v>0</v>
      </c>
      <c r="AL167">
        <f>'Imp-Mex'!H278</f>
        <v>0</v>
      </c>
      <c r="AM167">
        <f>'Imp-Mex'!I278</f>
        <v>0</v>
      </c>
      <c r="AN167">
        <f>'Imp-Mex'!J278</f>
        <v>0</v>
      </c>
      <c r="AO167">
        <f>'Imp-Mex'!K278</f>
        <v>0</v>
      </c>
      <c r="AP167">
        <f>'Imp-Mex'!L278</f>
        <v>0</v>
      </c>
    </row>
    <row r="168" spans="2:42" x14ac:dyDescent="0.25">
      <c r="B168">
        <f>$B$17</f>
        <v>0</v>
      </c>
      <c r="C168">
        <f>$B$17</f>
        <v>0</v>
      </c>
      <c r="D168" t="str">
        <f t="shared" si="37"/>
        <v>2 - Importer</v>
      </c>
      <c r="E168">
        <f t="shared" si="37"/>
        <v>0</v>
      </c>
      <c r="G168" t="s">
        <v>605</v>
      </c>
      <c r="H168" t="s">
        <v>609</v>
      </c>
      <c r="I168" t="s">
        <v>693</v>
      </c>
      <c r="J168" t="s">
        <v>578</v>
      </c>
      <c r="L168" t="s">
        <v>612</v>
      </c>
      <c r="M168">
        <f>'Imp-Other|Autre'!E272</f>
        <v>0</v>
      </c>
      <c r="N168">
        <f>'Imp-Other|Autre'!F272</f>
        <v>0</v>
      </c>
      <c r="O168">
        <f>'Imp-Other|Autre'!G272</f>
        <v>0</v>
      </c>
      <c r="P168">
        <f>'Imp-Other|Autre'!H272</f>
        <v>0</v>
      </c>
      <c r="Q168">
        <f>'Imp-Other|Autre'!I272</f>
        <v>0</v>
      </c>
      <c r="R168">
        <f>'Imp-Other|Autre'!J272</f>
        <v>0</v>
      </c>
      <c r="S168">
        <f>'Imp-Other|Autre'!K272</f>
        <v>0</v>
      </c>
      <c r="T168">
        <f>'Imp-Other|Autre'!E277</f>
        <v>0</v>
      </c>
      <c r="U168">
        <f>'Imp-Other|Autre'!F277</f>
        <v>0</v>
      </c>
      <c r="V168">
        <f>'Imp-Other|Autre'!G277</f>
        <v>0</v>
      </c>
      <c r="W168">
        <f>'Imp-Other|Autre'!H277</f>
        <v>0</v>
      </c>
      <c r="X168">
        <f>'Imp-Other|Autre'!I277</f>
        <v>0</v>
      </c>
      <c r="Y168">
        <f>'Imp-Other|Autre'!J277</f>
        <v>0</v>
      </c>
      <c r="Z168">
        <f>'Imp-Other|Autre'!K277</f>
        <v>0</v>
      </c>
      <c r="AA168">
        <f>'Imp-Other|Autre'!L277</f>
        <v>0</v>
      </c>
      <c r="AB168">
        <f>'Imp-Other|Autre'!E273</f>
        <v>0</v>
      </c>
      <c r="AC168">
        <f>'Imp-Other|Autre'!F273</f>
        <v>0</v>
      </c>
      <c r="AD168">
        <f>'Imp-Other|Autre'!G273</f>
        <v>0</v>
      </c>
      <c r="AE168">
        <f>'Imp-Other|Autre'!H273</f>
        <v>0</v>
      </c>
      <c r="AF168">
        <f>'Imp-Other|Autre'!I273</f>
        <v>0</v>
      </c>
      <c r="AG168">
        <f>'Imp-Other|Autre'!J273</f>
        <v>0</v>
      </c>
      <c r="AH168">
        <f>'Imp-Other|Autre'!K273</f>
        <v>0</v>
      </c>
      <c r="AI168">
        <f>'Imp-Other|Autre'!E278</f>
        <v>0</v>
      </c>
      <c r="AJ168">
        <f>'Imp-Other|Autre'!F278</f>
        <v>0</v>
      </c>
      <c r="AK168">
        <f>'Imp-Other|Autre'!G278</f>
        <v>0</v>
      </c>
      <c r="AL168">
        <f>'Imp-Other|Autre'!H278</f>
        <v>0</v>
      </c>
      <c r="AM168">
        <f>'Imp-Other|Autre'!I278</f>
        <v>0</v>
      </c>
      <c r="AN168">
        <f>'Imp-Other|Autre'!J278</f>
        <v>0</v>
      </c>
      <c r="AO168">
        <f>'Imp-Other|Autre'!K278</f>
        <v>0</v>
      </c>
      <c r="AP168">
        <f>'Imp-Other|Autre'!L278</f>
        <v>0</v>
      </c>
    </row>
    <row r="171" spans="2:42" x14ac:dyDescent="0.25">
      <c r="B171" t="s">
        <v>735</v>
      </c>
    </row>
    <row r="173" spans="2:42" x14ac:dyDescent="0.25">
      <c r="B173" s="336" t="s">
        <v>606</v>
      </c>
      <c r="C173" s="336" t="s">
        <v>736</v>
      </c>
      <c r="D173" s="336" t="s">
        <v>737</v>
      </c>
      <c r="E173" s="337">
        <f>'[1]Case Labels'!$G$3</f>
        <v>2023</v>
      </c>
      <c r="F173" s="337">
        <f>'[1]Case Labels'!$G$4</f>
        <v>2024</v>
      </c>
      <c r="G173" s="337">
        <f>'[1]Case Labels'!$G$5</f>
        <v>2025</v>
      </c>
      <c r="H173" s="337">
        <f>E173</f>
        <v>2023</v>
      </c>
      <c r="I173" s="337">
        <f>F173</f>
        <v>2024</v>
      </c>
      <c r="J173" s="337">
        <f>G173</f>
        <v>2025</v>
      </c>
    </row>
    <row r="174" spans="2:42" x14ac:dyDescent="0.25">
      <c r="B174" s="338">
        <f>B163</f>
        <v>0</v>
      </c>
      <c r="C174" s="339" t="s">
        <v>738</v>
      </c>
      <c r="D174" s="339" t="s">
        <v>574</v>
      </c>
      <c r="E174" s="340">
        <f>'Invent-Stock'!G32</f>
        <v>0</v>
      </c>
      <c r="F174" s="340">
        <f>'Invent-Stock'!H32</f>
        <v>0</v>
      </c>
      <c r="G174" s="340">
        <f>'Invent-Stock'!I32</f>
        <v>0</v>
      </c>
      <c r="H174" s="340">
        <f>'Invent-Stock'!G33/1000</f>
        <v>0</v>
      </c>
      <c r="I174" s="340">
        <f>'Invent-Stock'!H33/1000</f>
        <v>0</v>
      </c>
      <c r="J174" s="340">
        <f>'Invent-Stock'!I33/1000</f>
        <v>0</v>
      </c>
    </row>
  </sheetData>
  <sheetProtection algorithmName="SHA-512" hashValue="49uiN2L2SLzdNgj3J4ScscJfgKERo/Gam/eCpLimPO+YPwyLWvHUO9XgA9ZtbTKqJO1fqqS20LAhcC8vEb2b2Q==" saltValue="mi1yrtBVCoZ+6oBPy92P4g==" spinCount="100000" sheet="1" objects="1" scenarios="1" selectLockedCells="1"/>
  <mergeCells count="3">
    <mergeCell ref="B108:E108"/>
    <mergeCell ref="G109:I109"/>
    <mergeCell ref="J109:L109"/>
  </mergeCells>
  <phoneticPr fontId="42" type="noConversion"/>
  <dataValidations count="3">
    <dataValidation type="list" allowBlank="1" showInputMessage="1" showErrorMessage="1" sqref="D127:D156" xr:uid="{65F1E8FE-5F75-40BB-870B-68DFED320BE6}">
      <formula1>$C$1:$C$2</formula1>
    </dataValidation>
    <dataValidation type="list" allowBlank="1" showInputMessage="1" showErrorMessage="1" sqref="N127:N156" xr:uid="{F5E90B6F-E904-493E-A3EA-7AC179E6FB9E}">
      <formula1>$M$1:$M$5</formula1>
    </dataValidation>
    <dataValidation type="list" allowBlank="1" showInputMessage="1" showErrorMessage="1" sqref="Q127:Q156" xr:uid="{DAA7B4C8-5B54-4B2D-A010-54D92211F3A2}">
      <formula1>$P$1:$P$2</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32"/>
  <sheetViews>
    <sheetView showGridLines="0" tabSelected="1"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1" t="s">
        <v>91</v>
      </c>
      <c r="P1" s="11" t="s">
        <v>107</v>
      </c>
    </row>
    <row r="2" spans="1:19" x14ac:dyDescent="0.25">
      <c r="B2" s="12" t="s">
        <v>65</v>
      </c>
      <c r="C2" s="12"/>
      <c r="O2" s="42"/>
      <c r="P2" s="42"/>
    </row>
    <row r="3" spans="1:19" x14ac:dyDescent="0.25">
      <c r="B3" s="13"/>
      <c r="C3" s="13"/>
      <c r="O3" s="42"/>
      <c r="P3" s="42"/>
    </row>
    <row r="4" spans="1:19" s="2" customFormat="1" x14ac:dyDescent="0.25">
      <c r="A4" s="4"/>
      <c r="B4" s="411" t="s">
        <v>298</v>
      </c>
      <c r="C4" s="412"/>
      <c r="D4" s="412"/>
      <c r="E4" s="412"/>
      <c r="F4" s="412"/>
      <c r="G4" s="412"/>
      <c r="H4" s="412"/>
      <c r="I4" s="412"/>
      <c r="J4" s="412"/>
      <c r="K4" s="412"/>
      <c r="L4" s="413"/>
      <c r="M4" s="25"/>
      <c r="N4" s="25"/>
      <c r="O4" s="9"/>
      <c r="P4" s="9"/>
      <c r="Q4" s="42"/>
      <c r="R4" s="42"/>
      <c r="S4" s="42"/>
    </row>
    <row r="5" spans="1:19" s="2" customFormat="1" x14ac:dyDescent="0.25">
      <c r="A5" s="4"/>
      <c r="B5" s="414" t="str">
        <f>Variables!B2</f>
        <v>NQ-2025-009</v>
      </c>
      <c r="C5" s="415"/>
      <c r="D5" s="415"/>
      <c r="E5" s="415"/>
      <c r="F5" s="415"/>
      <c r="G5" s="415"/>
      <c r="H5" s="415"/>
      <c r="I5" s="415"/>
      <c r="J5" s="415"/>
      <c r="K5" s="415"/>
      <c r="L5" s="416"/>
      <c r="M5" s="25"/>
      <c r="N5" s="25"/>
      <c r="O5" s="9"/>
      <c r="P5" s="9"/>
      <c r="Q5" s="42"/>
      <c r="R5" s="42"/>
      <c r="S5" s="42"/>
    </row>
    <row r="6" spans="1:19" s="6" customFormat="1" x14ac:dyDescent="0.25">
      <c r="A6" s="4"/>
      <c r="B6" s="417" t="str">
        <f>UPPER(Variables!B3&amp;" | "&amp;Variables!C3)</f>
        <v>TRUCK BODIES | CARROSSERIES DE CAMIONS</v>
      </c>
      <c r="C6" s="418"/>
      <c r="D6" s="418"/>
      <c r="E6" s="418"/>
      <c r="F6" s="418"/>
      <c r="G6" s="418"/>
      <c r="H6" s="418"/>
      <c r="I6" s="418"/>
      <c r="J6" s="418"/>
      <c r="K6" s="418"/>
      <c r="L6" s="419"/>
      <c r="M6" s="19"/>
      <c r="N6" s="19"/>
      <c r="O6" s="27"/>
      <c r="P6" s="27"/>
      <c r="Q6" s="10"/>
      <c r="R6" s="10"/>
      <c r="S6" s="10"/>
    </row>
    <row r="7" spans="1:19" s="6" customFormat="1" x14ac:dyDescent="0.25">
      <c r="A7" s="4"/>
      <c r="B7" s="14"/>
      <c r="C7" s="14"/>
      <c r="D7" s="3"/>
      <c r="E7" s="3"/>
      <c r="F7" s="3"/>
      <c r="G7" s="3"/>
      <c r="H7" s="3"/>
      <c r="I7" s="3"/>
      <c r="J7" s="3"/>
      <c r="K7" s="3"/>
      <c r="L7" s="3"/>
      <c r="O7" s="27"/>
      <c r="P7" s="27"/>
      <c r="Q7" s="10"/>
      <c r="R7" s="10"/>
      <c r="S7" s="10"/>
    </row>
    <row r="8" spans="1:19" s="2" customFormat="1" x14ac:dyDescent="0.25">
      <c r="A8" s="4"/>
      <c r="B8" s="390" t="s">
        <v>299</v>
      </c>
      <c r="C8" s="391"/>
      <c r="D8" s="391"/>
      <c r="E8" s="391"/>
      <c r="F8" s="391"/>
      <c r="G8" s="391"/>
      <c r="H8" s="391"/>
      <c r="I8" s="391"/>
      <c r="J8" s="391"/>
      <c r="K8" s="391"/>
      <c r="L8" s="392"/>
      <c r="M8" s="25"/>
      <c r="N8" s="25"/>
      <c r="O8" s="9"/>
      <c r="P8" s="9"/>
      <c r="Q8" s="42"/>
      <c r="R8" s="42"/>
      <c r="S8" s="42"/>
    </row>
    <row r="9" spans="1:19" ht="14.1" customHeight="1" x14ac:dyDescent="0.25">
      <c r="B9" s="16"/>
      <c r="C9" s="35"/>
      <c r="D9" s="36"/>
      <c r="E9" s="36"/>
      <c r="F9" s="36"/>
      <c r="G9" s="36"/>
      <c r="H9" s="36"/>
      <c r="I9" s="36"/>
      <c r="J9" s="36"/>
      <c r="K9" s="36"/>
      <c r="L9" s="17"/>
      <c r="M9" s="10"/>
      <c r="O9" s="422" t="s">
        <v>407</v>
      </c>
      <c r="P9" s="422"/>
    </row>
    <row r="10" spans="1:19" x14ac:dyDescent="0.25">
      <c r="B10" s="360"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subsidization of Truck Bodies (as defined below) originating in or exported from China. Your firm's knowledge and experience would aid the Tribunal in the proper conduct of its inquiry by helping it better understand the Canadian market for Truck Bodies. The Tribunal therefore requests a response to this questionnaire from your firm.</v>
      </c>
      <c r="C10" s="361"/>
      <c r="D10" s="361"/>
      <c r="E10" s="361"/>
      <c r="F10" s="361"/>
      <c r="G10" s="67"/>
      <c r="H10" s="420" t="str">
        <f>"Le Tribunal canadien du commerce extérieur (le Tribunal) a ouvert une enquête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carrosseries de camions (telles que définies ci-dessous) originaires ou exporté de la Chine. Les connaissances et l'expérience de votre entreprise aideraient le Tribunal à mener correctement son enquête en lui permettant de mieux comprendre le marché canadien de carrosseries de camions. Le Tribunal demande donc à votre entreprise de répondre à ce questionnaire.</v>
      </c>
      <c r="I10" s="420"/>
      <c r="J10" s="420"/>
      <c r="K10" s="420"/>
      <c r="L10" s="421"/>
      <c r="M10" s="10"/>
      <c r="O10" s="422"/>
      <c r="P10" s="422"/>
    </row>
    <row r="11" spans="1:19" x14ac:dyDescent="0.25">
      <c r="B11" s="360"/>
      <c r="C11" s="361"/>
      <c r="D11" s="361"/>
      <c r="E11" s="361"/>
      <c r="F11" s="361"/>
      <c r="G11" s="116"/>
      <c r="H11" s="420"/>
      <c r="I11" s="420"/>
      <c r="J11" s="420"/>
      <c r="K11" s="420"/>
      <c r="L11" s="421"/>
      <c r="M11" s="10"/>
      <c r="O11" s="422"/>
      <c r="P11" s="422"/>
    </row>
    <row r="12" spans="1:19" x14ac:dyDescent="0.25">
      <c r="B12" s="360"/>
      <c r="C12" s="361"/>
      <c r="D12" s="361"/>
      <c r="E12" s="361"/>
      <c r="F12" s="361"/>
      <c r="G12" s="116"/>
      <c r="H12" s="420"/>
      <c r="I12" s="420"/>
      <c r="J12" s="420"/>
      <c r="K12" s="420"/>
      <c r="L12" s="421"/>
      <c r="M12" s="10"/>
      <c r="O12" s="422"/>
      <c r="P12" s="422"/>
    </row>
    <row r="13" spans="1:19" x14ac:dyDescent="0.25">
      <c r="B13" s="360"/>
      <c r="C13" s="361"/>
      <c r="D13" s="361"/>
      <c r="E13" s="361"/>
      <c r="F13" s="361"/>
      <c r="G13" s="116"/>
      <c r="H13" s="420"/>
      <c r="I13" s="420"/>
      <c r="J13" s="420"/>
      <c r="K13" s="420"/>
      <c r="L13" s="421"/>
      <c r="M13" s="10"/>
      <c r="O13" s="422"/>
      <c r="P13" s="422"/>
    </row>
    <row r="14" spans="1:19" x14ac:dyDescent="0.25">
      <c r="B14" s="360"/>
      <c r="C14" s="361"/>
      <c r="D14" s="361"/>
      <c r="E14" s="361"/>
      <c r="F14" s="361"/>
      <c r="G14" s="116"/>
      <c r="H14" s="420"/>
      <c r="I14" s="420"/>
      <c r="J14" s="420"/>
      <c r="K14" s="420"/>
      <c r="L14" s="421"/>
      <c r="M14" s="10"/>
      <c r="O14" s="422"/>
      <c r="P14" s="422"/>
    </row>
    <row r="15" spans="1:19" x14ac:dyDescent="0.25">
      <c r="B15" s="360"/>
      <c r="C15" s="361"/>
      <c r="D15" s="361"/>
      <c r="E15" s="361"/>
      <c r="F15" s="361"/>
      <c r="G15" s="162"/>
      <c r="H15" s="420"/>
      <c r="I15" s="420"/>
      <c r="J15" s="420"/>
      <c r="K15" s="420"/>
      <c r="L15" s="421"/>
      <c r="M15" s="10"/>
      <c r="O15" s="422"/>
      <c r="P15" s="422"/>
    </row>
    <row r="16" spans="1:19" x14ac:dyDescent="0.25">
      <c r="B16" s="360"/>
      <c r="C16" s="361"/>
      <c r="D16" s="361"/>
      <c r="E16" s="361"/>
      <c r="F16" s="361"/>
      <c r="G16" s="116"/>
      <c r="H16" s="420"/>
      <c r="I16" s="420"/>
      <c r="J16" s="420"/>
      <c r="K16" s="420"/>
      <c r="L16" s="421"/>
      <c r="M16" s="10"/>
      <c r="O16" s="422"/>
      <c r="P16" s="422"/>
    </row>
    <row r="17" spans="1:19" x14ac:dyDescent="0.25">
      <c r="B17" s="360"/>
      <c r="C17" s="361"/>
      <c r="D17" s="361"/>
      <c r="E17" s="361"/>
      <c r="F17" s="361"/>
      <c r="G17" s="116"/>
      <c r="H17" s="420"/>
      <c r="I17" s="420"/>
      <c r="J17" s="420"/>
      <c r="K17" s="420"/>
      <c r="L17" s="421"/>
      <c r="M17" s="10"/>
      <c r="O17" s="422"/>
      <c r="P17" s="422"/>
    </row>
    <row r="18" spans="1:19" x14ac:dyDescent="0.25">
      <c r="B18" s="73"/>
      <c r="C18" s="70"/>
      <c r="D18" s="70"/>
      <c r="E18" s="70"/>
      <c r="F18" s="70"/>
      <c r="G18" s="70"/>
      <c r="H18" s="70"/>
      <c r="I18" s="70"/>
      <c r="J18" s="70"/>
      <c r="K18" s="70"/>
      <c r="L18" s="71"/>
      <c r="M18" s="10"/>
      <c r="O18" s="422"/>
      <c r="P18" s="422"/>
    </row>
    <row r="19" spans="1:19" s="6" customFormat="1" x14ac:dyDescent="0.25">
      <c r="A19" s="4"/>
      <c r="B19" s="14"/>
      <c r="C19" s="14"/>
      <c r="D19" s="3"/>
      <c r="E19" s="3"/>
      <c r="F19" s="3"/>
      <c r="G19" s="3"/>
      <c r="H19" s="3"/>
      <c r="I19" s="3"/>
      <c r="J19" s="3"/>
      <c r="K19" s="3"/>
      <c r="L19" s="3"/>
      <c r="O19" s="27"/>
      <c r="P19" s="27"/>
      <c r="Q19" s="10"/>
      <c r="R19" s="10"/>
      <c r="S19" s="10"/>
    </row>
    <row r="20" spans="1:19" s="2" customFormat="1" x14ac:dyDescent="0.25">
      <c r="A20" s="4"/>
      <c r="B20" s="390" t="s">
        <v>300</v>
      </c>
      <c r="C20" s="391"/>
      <c r="D20" s="391"/>
      <c r="E20" s="391"/>
      <c r="F20" s="391"/>
      <c r="G20" s="391"/>
      <c r="H20" s="391"/>
      <c r="I20" s="391"/>
      <c r="J20" s="391"/>
      <c r="K20" s="391"/>
      <c r="L20" s="392"/>
      <c r="M20" s="25"/>
      <c r="N20" s="25"/>
      <c r="O20" s="9"/>
      <c r="P20" s="9"/>
      <c r="Q20" s="42"/>
      <c r="R20" s="42"/>
      <c r="S20" s="42"/>
    </row>
    <row r="21" spans="1:19" x14ac:dyDescent="0.25">
      <c r="B21" s="16"/>
      <c r="C21" s="35"/>
      <c r="D21" s="36"/>
      <c r="E21" s="36"/>
      <c r="F21" s="36"/>
      <c r="G21" s="36"/>
      <c r="H21" s="36"/>
      <c r="I21" s="36"/>
      <c r="J21" s="36"/>
      <c r="K21" s="36"/>
      <c r="L21" s="17"/>
      <c r="M21" s="10"/>
    </row>
    <row r="22" spans="1:19" x14ac:dyDescent="0.25">
      <c r="B22" s="363" t="s">
        <v>108</v>
      </c>
      <c r="C22" s="364"/>
      <c r="D22" s="364"/>
      <c r="E22" s="364"/>
      <c r="F22" s="364"/>
      <c r="G22" s="423" t="s">
        <v>91</v>
      </c>
      <c r="H22" s="365" t="s">
        <v>204</v>
      </c>
      <c r="I22" s="365"/>
      <c r="J22" s="365"/>
      <c r="K22" s="365"/>
      <c r="L22" s="366"/>
      <c r="M22" s="10"/>
      <c r="O22" s="18"/>
    </row>
    <row r="23" spans="1:19" x14ac:dyDescent="0.25">
      <c r="B23" s="363"/>
      <c r="C23" s="364"/>
      <c r="D23" s="364"/>
      <c r="E23" s="364"/>
      <c r="F23" s="364"/>
      <c r="G23" s="424"/>
      <c r="H23" s="365"/>
      <c r="I23" s="365"/>
      <c r="J23" s="365"/>
      <c r="K23" s="365"/>
      <c r="L23" s="366"/>
      <c r="M23" s="10"/>
      <c r="O23" s="18"/>
    </row>
    <row r="24" spans="1:19" x14ac:dyDescent="0.25">
      <c r="B24" s="73"/>
      <c r="C24" s="70"/>
      <c r="D24" s="70"/>
      <c r="E24" s="70"/>
      <c r="F24" s="70"/>
      <c r="G24" s="70"/>
      <c r="H24" s="70"/>
      <c r="I24" s="70"/>
      <c r="J24" s="70"/>
      <c r="K24" s="70"/>
      <c r="L24" s="71"/>
      <c r="M24" s="10"/>
    </row>
    <row r="25" spans="1:19" s="6" customFormat="1" x14ac:dyDescent="0.25">
      <c r="A25" s="4"/>
      <c r="B25" s="14"/>
      <c r="C25" s="14"/>
      <c r="D25" s="3"/>
      <c r="E25" s="3"/>
      <c r="F25" s="3"/>
      <c r="G25" s="3"/>
      <c r="H25" s="3"/>
      <c r="I25" s="3"/>
      <c r="J25" s="3"/>
      <c r="K25" s="3"/>
      <c r="L25" s="3"/>
      <c r="O25" s="27"/>
      <c r="P25" s="27"/>
      <c r="Q25" s="10"/>
      <c r="R25" s="10"/>
      <c r="S25" s="10"/>
    </row>
    <row r="26" spans="1:19" s="2" customFormat="1" x14ac:dyDescent="0.25">
      <c r="A26" s="4"/>
      <c r="B26" s="390" t="str">
        <f>IF(Intro!$G$22="English",O26,P26)</f>
        <v>DEFINITION OF "THE GOODS"</v>
      </c>
      <c r="C26" s="391" t="str">
        <f>UPPER(IF(Intro!$G$22="English",P26,Q26))</f>
        <v>LA DÉFINITION "DES MARCHANDISES"</v>
      </c>
      <c r="D26" s="391" t="str">
        <f>UPPER(IF(Intro!$G$22="English",Q26,R26))</f>
        <v/>
      </c>
      <c r="E26" s="391" t="str">
        <f>UPPER(IF(Intro!$G$22="English",R26,S26))</f>
        <v/>
      </c>
      <c r="F26" s="391" t="str">
        <f>UPPER(IF(Intro!$G$22="English",S26,T26))</f>
        <v/>
      </c>
      <c r="G26" s="391"/>
      <c r="H26" s="391" t="str">
        <f>UPPER(IF(Intro!$G$22="English",T26,U26))</f>
        <v/>
      </c>
      <c r="I26" s="391" t="str">
        <f>UPPER(IF(Intro!$G$22="English",U26,V26))</f>
        <v/>
      </c>
      <c r="J26" s="391" t="str">
        <f>UPPER(IF(Intro!$G$22="English",V26,W26))</f>
        <v/>
      </c>
      <c r="K26" s="391" t="str">
        <f>UPPER(IF(Intro!$G$22="English",W26,X26))</f>
        <v/>
      </c>
      <c r="L26" s="392" t="str">
        <f>UPPER(IF(Intro!$G$22="English",X26,Y26))</f>
        <v/>
      </c>
      <c r="M26" s="6"/>
      <c r="N26" s="25"/>
      <c r="O26" s="19" t="s">
        <v>301</v>
      </c>
      <c r="P26" s="19" t="s">
        <v>302</v>
      </c>
      <c r="Q26" s="42"/>
      <c r="R26" s="42"/>
      <c r="S26" s="42"/>
    </row>
    <row r="27" spans="1:19" x14ac:dyDescent="0.25">
      <c r="B27" s="16"/>
      <c r="C27" s="35"/>
      <c r="D27" s="36"/>
      <c r="E27" s="36"/>
      <c r="F27" s="36"/>
      <c r="G27" s="36"/>
      <c r="H27" s="36"/>
      <c r="I27" s="36"/>
      <c r="J27" s="36"/>
      <c r="K27" s="36"/>
      <c r="L27" s="17"/>
      <c r="M27" s="10"/>
    </row>
    <row r="28" spans="1:19" x14ac:dyDescent="0.25">
      <c r="B28" s="360" t="str">
        <f>IF(Intro!$G$22="English",O28,P28)</f>
        <v>References to "the goods" in this questionnaire refer to:</v>
      </c>
      <c r="C28" s="361"/>
      <c r="D28" s="361"/>
      <c r="E28" s="361"/>
      <c r="F28" s="361"/>
      <c r="G28" s="361"/>
      <c r="H28" s="361"/>
      <c r="I28" s="361"/>
      <c r="J28" s="361"/>
      <c r="K28" s="361"/>
      <c r="L28" s="362"/>
      <c r="M28" s="10"/>
      <c r="O28" s="10" t="s">
        <v>154</v>
      </c>
      <c r="P28" s="10" t="s">
        <v>155</v>
      </c>
    </row>
    <row r="29" spans="1:19" x14ac:dyDescent="0.25">
      <c r="B29" s="62"/>
      <c r="C29" s="63"/>
      <c r="D29" s="63"/>
      <c r="E29" s="63"/>
      <c r="F29" s="63"/>
      <c r="G29" s="63"/>
      <c r="H29" s="63"/>
      <c r="I29" s="63"/>
      <c r="J29" s="63"/>
      <c r="K29" s="63"/>
      <c r="L29" s="64"/>
      <c r="M29" s="10"/>
    </row>
    <row r="30" spans="1:19" x14ac:dyDescent="0.25">
      <c r="B30" s="75"/>
      <c r="C30" s="425" t="str">
        <f>IF(Intro!$G$22="English",Variables!B16,Variables!C16)</f>
        <v>Truck bodies, having an exterior length of 8.5 feet to 32 feet, inclusively, of maximum exterior width of 103 inches, whether assembled or unassembled, being the structure or fixture designed to be affixed to a truck chassis for the primary purpose of containing or supporting goods for on-road transportation, whether insulated or not, and whether equipped with refrigerating equipment or not, as well as truck body kits, assemblies, or subassemblies.</v>
      </c>
      <c r="D30" s="426"/>
      <c r="E30" s="426"/>
      <c r="F30" s="426"/>
      <c r="G30" s="426"/>
      <c r="H30" s="426"/>
      <c r="I30" s="426"/>
      <c r="J30" s="426"/>
      <c r="K30" s="427"/>
      <c r="L30" s="68"/>
      <c r="M30" s="10"/>
    </row>
    <row r="31" spans="1:19" x14ac:dyDescent="0.25">
      <c r="B31" s="75"/>
      <c r="C31" s="428"/>
      <c r="D31" s="429"/>
      <c r="E31" s="429"/>
      <c r="F31" s="429"/>
      <c r="G31" s="429"/>
      <c r="H31" s="429"/>
      <c r="I31" s="429"/>
      <c r="J31" s="429"/>
      <c r="K31" s="430"/>
      <c r="L31" s="117"/>
      <c r="M31" s="10"/>
    </row>
    <row r="32" spans="1:19" x14ac:dyDescent="0.25">
      <c r="B32" s="75"/>
      <c r="C32" s="428"/>
      <c r="D32" s="429"/>
      <c r="E32" s="429"/>
      <c r="F32" s="429"/>
      <c r="G32" s="429"/>
      <c r="H32" s="429"/>
      <c r="I32" s="429"/>
      <c r="J32" s="429"/>
      <c r="K32" s="430"/>
      <c r="L32" s="117"/>
      <c r="M32" s="10"/>
    </row>
    <row r="33" spans="1:19" x14ac:dyDescent="0.25">
      <c r="B33" s="75"/>
      <c r="C33" s="431"/>
      <c r="D33" s="432"/>
      <c r="E33" s="432"/>
      <c r="F33" s="432"/>
      <c r="G33" s="432"/>
      <c r="H33" s="432"/>
      <c r="I33" s="432"/>
      <c r="J33" s="432"/>
      <c r="K33" s="433"/>
      <c r="L33" s="117"/>
      <c r="M33" s="10"/>
    </row>
    <row r="34" spans="1:19" x14ac:dyDescent="0.25">
      <c r="B34" s="62"/>
      <c r="C34" s="63"/>
      <c r="D34" s="63"/>
      <c r="E34" s="63"/>
      <c r="F34" s="63"/>
      <c r="G34" s="63"/>
      <c r="H34" s="63"/>
      <c r="I34" s="63"/>
      <c r="J34" s="63"/>
      <c r="K34" s="63"/>
      <c r="L34" s="64"/>
      <c r="M34" s="10"/>
    </row>
    <row r="35" spans="1:19" x14ac:dyDescent="0.25">
      <c r="B35" s="367" t="str">
        <f>IF(Intro!$G$22="English",O35,P35)</f>
        <v>Excluding</v>
      </c>
      <c r="C35" s="368"/>
      <c r="D35" s="368"/>
      <c r="E35" s="368"/>
      <c r="F35" s="169"/>
      <c r="G35" s="169"/>
      <c r="H35" s="169"/>
      <c r="I35" s="169"/>
      <c r="J35" s="169"/>
      <c r="K35" s="169"/>
      <c r="L35" s="170"/>
      <c r="M35" s="10"/>
      <c r="O35" s="10" t="s">
        <v>443</v>
      </c>
      <c r="P35" s="10" t="s">
        <v>444</v>
      </c>
    </row>
    <row r="36" spans="1:19" ht="22.5" customHeight="1" x14ac:dyDescent="0.25">
      <c r="B36" s="360" t="str">
        <f>IF(Intro!$G$22="English",O36,P36)</f>
        <v>truck bodies for the primary purpose of bulk transporting liquids or gases;</v>
      </c>
      <c r="C36" s="361"/>
      <c r="D36" s="361"/>
      <c r="E36" s="361"/>
      <c r="F36" s="361"/>
      <c r="G36" s="361"/>
      <c r="H36" s="361"/>
      <c r="I36" s="361"/>
      <c r="J36" s="361"/>
      <c r="K36" s="361"/>
      <c r="L36" s="362"/>
      <c r="M36" s="10"/>
      <c r="O36" s="10" t="s">
        <v>445</v>
      </c>
      <c r="P36" s="10" t="s">
        <v>446</v>
      </c>
    </row>
    <row r="37" spans="1:19" ht="36" customHeight="1" x14ac:dyDescent="0.25">
      <c r="B37" s="360" t="str">
        <f>IF(Intro!$G$22="English",O37,P37)</f>
        <v>refuse truck bodies, being specialized truck bodies designed and constructed for the primary purpose of collecting, compacting, and transporting solid waste, of the kind used for municipal waste collection; and</v>
      </c>
      <c r="C37" s="361"/>
      <c r="D37" s="361"/>
      <c r="E37" s="361"/>
      <c r="F37" s="361"/>
      <c r="G37" s="361"/>
      <c r="H37" s="361"/>
      <c r="I37" s="361"/>
      <c r="J37" s="361"/>
      <c r="K37" s="361"/>
      <c r="L37" s="362"/>
      <c r="M37" s="10"/>
      <c r="O37" s="10" t="s">
        <v>447</v>
      </c>
      <c r="P37" s="10" t="s">
        <v>448</v>
      </c>
    </row>
    <row r="38" spans="1:19" ht="37.5" customHeight="1" x14ac:dyDescent="0.25">
      <c r="B38" s="360" t="str">
        <f>IF(Intro!$G$22="English",O38,P38)</f>
        <v>truck bodies that incorporate a hydraulic or mechanical system that permits the body to be elevated, tipped, or tilted for loading or unloading, such as dump truck bodies used for the transport of bulk materials such as sand, gravel, or demolition debris, and flatbed tow truck bodies used for the transport of vehicles.</v>
      </c>
      <c r="C38" s="361"/>
      <c r="D38" s="361"/>
      <c r="E38" s="361"/>
      <c r="F38" s="361"/>
      <c r="G38" s="361"/>
      <c r="H38" s="361"/>
      <c r="I38" s="361"/>
      <c r="J38" s="361"/>
      <c r="K38" s="361"/>
      <c r="L38" s="362"/>
      <c r="M38" s="10"/>
      <c r="O38" s="10" t="s">
        <v>449</v>
      </c>
      <c r="P38" s="10" t="s">
        <v>450</v>
      </c>
    </row>
    <row r="39" spans="1:19" x14ac:dyDescent="0.25">
      <c r="B39" s="168"/>
      <c r="C39" s="169"/>
      <c r="D39" s="169"/>
      <c r="E39" s="169"/>
      <c r="F39" s="169"/>
      <c r="G39" s="169"/>
      <c r="H39" s="169"/>
      <c r="I39" s="169"/>
      <c r="J39" s="169"/>
      <c r="K39" s="169"/>
      <c r="L39" s="170"/>
      <c r="M39" s="10"/>
    </row>
    <row r="40" spans="1:19" x14ac:dyDescent="0.25">
      <c r="B40" s="360" t="str">
        <f>IF(Intro!$G$22="English",O40,P40)</f>
        <v>For additional details, view the "Info" tab.</v>
      </c>
      <c r="C40" s="361"/>
      <c r="D40" s="361"/>
      <c r="E40" s="361"/>
      <c r="F40" s="361"/>
      <c r="G40" s="361"/>
      <c r="H40" s="361"/>
      <c r="I40" s="361"/>
      <c r="J40" s="361"/>
      <c r="K40" s="361"/>
      <c r="L40" s="362"/>
      <c r="M40" s="10"/>
      <c r="O40" s="10" t="s">
        <v>491</v>
      </c>
      <c r="P40" s="10" t="s">
        <v>492</v>
      </c>
    </row>
    <row r="41" spans="1:19" x14ac:dyDescent="0.25">
      <c r="B41" s="73"/>
      <c r="C41" s="70"/>
      <c r="D41" s="70"/>
      <c r="E41" s="70"/>
      <c r="F41" s="70"/>
      <c r="G41" s="70"/>
      <c r="H41" s="70"/>
      <c r="I41" s="70"/>
      <c r="J41" s="70"/>
      <c r="K41" s="70"/>
      <c r="L41" s="71"/>
      <c r="M41" s="10"/>
    </row>
    <row r="42" spans="1:19" s="6" customFormat="1" x14ac:dyDescent="0.25">
      <c r="A42" s="4"/>
      <c r="B42" s="14"/>
      <c r="C42" s="14"/>
      <c r="D42" s="3"/>
      <c r="E42" s="3"/>
      <c r="F42" s="3"/>
      <c r="G42" s="3"/>
      <c r="H42" s="3"/>
      <c r="I42" s="3"/>
      <c r="J42" s="3"/>
      <c r="K42" s="3"/>
      <c r="L42" s="3"/>
      <c r="Q42" s="10"/>
      <c r="R42" s="10"/>
      <c r="S42" s="10"/>
    </row>
    <row r="43" spans="1:19" s="2" customFormat="1" x14ac:dyDescent="0.25">
      <c r="A43" s="4"/>
      <c r="B43" s="381" t="str">
        <f>IF(Intro!$G$22="English",O43,P43)</f>
        <v>DO YOU NEED TO COMPLETE THIS QUESTIONNAIRE?</v>
      </c>
      <c r="C43" s="382"/>
      <c r="D43" s="382"/>
      <c r="E43" s="382"/>
      <c r="F43" s="382"/>
      <c r="G43" s="382"/>
      <c r="H43" s="382"/>
      <c r="I43" s="382"/>
      <c r="J43" s="382"/>
      <c r="K43" s="382"/>
      <c r="L43" s="383"/>
      <c r="M43" s="25"/>
      <c r="N43" s="25"/>
      <c r="O43" s="9" t="s">
        <v>303</v>
      </c>
      <c r="P43" s="9" t="s">
        <v>388</v>
      </c>
      <c r="Q43" s="42"/>
      <c r="R43" s="42"/>
      <c r="S43" s="42"/>
    </row>
    <row r="44" spans="1:19" x14ac:dyDescent="0.25">
      <c r="B44" s="16"/>
      <c r="C44" s="35"/>
      <c r="D44" s="36"/>
      <c r="E44" s="36"/>
      <c r="F44" s="36"/>
      <c r="G44" s="36"/>
      <c r="H44" s="36"/>
      <c r="I44" s="36"/>
      <c r="J44" s="36"/>
      <c r="K44" s="36"/>
      <c r="L44" s="17"/>
      <c r="M44" s="10"/>
    </row>
    <row r="45" spans="1:19" x14ac:dyDescent="0.25">
      <c r="B45" s="378" t="str">
        <f>IF(Intro!$G$22="English",O45,P45)</f>
        <v>Has your firm imported the goods as the importer of record from any country since January 1, 2023?</v>
      </c>
      <c r="C45" s="379"/>
      <c r="D45" s="379"/>
      <c r="E45" s="379"/>
      <c r="F45" s="379"/>
      <c r="G45" s="379"/>
      <c r="H45" s="379"/>
      <c r="I45" s="379"/>
      <c r="J45" s="379"/>
      <c r="K45" s="379"/>
      <c r="L45" s="380"/>
      <c r="M45" s="10"/>
      <c r="O45" s="18" t="str">
        <f>"Has your firm imported the goods as the importer of record from any country since January 1, "&amp;Variables!B6&amp;"?"</f>
        <v>Has your firm imported the goods as the importer of record from any country since January 1, 2023?</v>
      </c>
      <c r="P45"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46" spans="1:19" x14ac:dyDescent="0.25">
      <c r="B46" s="75"/>
      <c r="C46" s="76"/>
      <c r="D46" s="10"/>
      <c r="E46" s="10"/>
      <c r="F46" s="10"/>
      <c r="G46" s="123"/>
      <c r="H46" s="123"/>
      <c r="I46" s="123"/>
      <c r="J46" s="123"/>
      <c r="K46" s="123"/>
      <c r="L46" s="124"/>
      <c r="M46" s="10"/>
      <c r="O46" s="10" t="s">
        <v>176</v>
      </c>
      <c r="P46" s="10" t="s">
        <v>397</v>
      </c>
    </row>
    <row r="47" spans="1:19" x14ac:dyDescent="0.25">
      <c r="B47" s="436" t="str">
        <f>IF(Intro!$G$22="English",O46,P46)</f>
        <v>Select Yes or No</v>
      </c>
      <c r="C47" s="437"/>
      <c r="D47" s="434"/>
      <c r="E47" s="438" t="str">
        <f>IF(D47="Yes",O47,IF(D47="Oui",P47,IF(D47="No",O48,IF(D47="Non",P48,""))))</f>
        <v/>
      </c>
      <c r="F47" s="439"/>
      <c r="G47" s="439"/>
      <c r="H47" s="439"/>
      <c r="I47" s="439"/>
      <c r="J47" s="439"/>
      <c r="K47" s="440"/>
      <c r="L47" s="124"/>
      <c r="M47" s="10"/>
      <c r="O47" s="10" t="str">
        <f>"Yes. Complete all tabs in this questionnaire and return by "&amp;Variables!B11&amp;"."</f>
        <v>Yes. Complete all tabs in this questionnaire and return by March 30, 2026.</v>
      </c>
      <c r="P47" s="10" t="str">
        <f>"Oui. Remplissez tous les onglets de ce questionnaire et retournez-le avant le "&amp;Variables!C11&amp;"."</f>
        <v>Oui. Remplissez tous les onglets de ce questionnaire et retournez-le avant le 30 mars 2026.</v>
      </c>
    </row>
    <row r="48" spans="1:19" x14ac:dyDescent="0.25">
      <c r="B48" s="436"/>
      <c r="C48" s="437"/>
      <c r="D48" s="435"/>
      <c r="E48" s="441"/>
      <c r="F48" s="442"/>
      <c r="G48" s="442"/>
      <c r="H48" s="442"/>
      <c r="I48" s="442"/>
      <c r="J48" s="442"/>
      <c r="K48" s="443"/>
      <c r="L48" s="124"/>
      <c r="M48" s="10"/>
      <c r="O48" s="10" t="str">
        <f>"No. Provide explanation below. Complete this tab only and return by "&amp;Variables!B11&amp;"."</f>
        <v>No. Provide explanation below. Complete this tab only and return by March 30, 2026.</v>
      </c>
      <c r="P48" s="10" t="str">
        <f>"Non. Expliquez ci-dessous. Remplissez cet onglet uniquement et retournez-le avant le "&amp;Variables!C11&amp;"."</f>
        <v>Non. Expliquez ci-dessous. Remplissez cet onglet uniquement et retournez-le avant le 30 mars 2026.</v>
      </c>
    </row>
    <row r="49" spans="1:19" x14ac:dyDescent="0.25">
      <c r="B49" s="16"/>
      <c r="C49" s="35"/>
      <c r="D49" s="36"/>
      <c r="E49" s="36"/>
      <c r="F49" s="36"/>
      <c r="G49" s="36"/>
      <c r="H49" s="36"/>
      <c r="I49" s="36"/>
      <c r="J49" s="36"/>
      <c r="K49" s="36"/>
      <c r="L49" s="17"/>
      <c r="M49" s="10"/>
    </row>
    <row r="50" spans="1:19" ht="14.1" customHeight="1" x14ac:dyDescent="0.25">
      <c r="B50" s="378" t="str">
        <f>IF(Intro!$G$22="English",O50,P50)</f>
        <v>If no, explain why CBSA import data indicates that you imported using the HS codes listed on the Info tab during this period.</v>
      </c>
      <c r="C50" s="379"/>
      <c r="D50" s="379"/>
      <c r="E50" s="379"/>
      <c r="F50" s="379"/>
      <c r="G50" s="379"/>
      <c r="H50" s="379"/>
      <c r="I50" s="379"/>
      <c r="J50" s="379"/>
      <c r="K50" s="379"/>
      <c r="L50" s="380"/>
      <c r="M50" s="10"/>
      <c r="O50" s="10" t="s">
        <v>304</v>
      </c>
      <c r="P50" s="10" t="s">
        <v>305</v>
      </c>
    </row>
    <row r="51" spans="1:19" x14ac:dyDescent="0.25">
      <c r="B51" s="378"/>
      <c r="C51" s="379"/>
      <c r="D51" s="379"/>
      <c r="E51" s="379"/>
      <c r="F51" s="379"/>
      <c r="G51" s="379"/>
      <c r="H51" s="379"/>
      <c r="I51" s="379"/>
      <c r="J51" s="379"/>
      <c r="K51" s="379"/>
      <c r="L51" s="380"/>
      <c r="M51" s="10"/>
    </row>
    <row r="52" spans="1:19" x14ac:dyDescent="0.25">
      <c r="B52" s="16"/>
      <c r="C52" s="35"/>
      <c r="D52" s="36"/>
      <c r="E52" s="36"/>
      <c r="F52" s="36"/>
      <c r="G52" s="36"/>
      <c r="H52" s="36"/>
      <c r="I52" s="36"/>
      <c r="J52" s="36"/>
      <c r="K52" s="36"/>
      <c r="L52" s="17"/>
      <c r="M52" s="10"/>
    </row>
    <row r="53" spans="1:19" x14ac:dyDescent="0.25">
      <c r="B53" s="444"/>
      <c r="C53" s="445"/>
      <c r="D53" s="445"/>
      <c r="E53" s="445"/>
      <c r="F53" s="445"/>
      <c r="G53" s="445"/>
      <c r="H53" s="445"/>
      <c r="I53" s="445"/>
      <c r="J53" s="445"/>
      <c r="K53" s="445"/>
      <c r="L53" s="446"/>
      <c r="M53" s="10"/>
    </row>
    <row r="54" spans="1:19" x14ac:dyDescent="0.25">
      <c r="B54" s="444"/>
      <c r="C54" s="445"/>
      <c r="D54" s="445"/>
      <c r="E54" s="445"/>
      <c r="F54" s="445"/>
      <c r="G54" s="445"/>
      <c r="H54" s="445"/>
      <c r="I54" s="445"/>
      <c r="J54" s="445"/>
      <c r="K54" s="445"/>
      <c r="L54" s="446"/>
      <c r="M54" s="10"/>
    </row>
    <row r="55" spans="1:19" x14ac:dyDescent="0.25">
      <c r="B55" s="444"/>
      <c r="C55" s="445"/>
      <c r="D55" s="445"/>
      <c r="E55" s="445"/>
      <c r="F55" s="445"/>
      <c r="G55" s="445"/>
      <c r="H55" s="445"/>
      <c r="I55" s="445"/>
      <c r="J55" s="445"/>
      <c r="K55" s="445"/>
      <c r="L55" s="446"/>
      <c r="M55" s="10"/>
    </row>
    <row r="56" spans="1:19" x14ac:dyDescent="0.25">
      <c r="B56" s="444"/>
      <c r="C56" s="445"/>
      <c r="D56" s="445"/>
      <c r="E56" s="445"/>
      <c r="F56" s="445"/>
      <c r="G56" s="445"/>
      <c r="H56" s="445"/>
      <c r="I56" s="445"/>
      <c r="J56" s="445"/>
      <c r="K56" s="445"/>
      <c r="L56" s="446"/>
      <c r="M56" s="10"/>
    </row>
    <row r="57" spans="1:19" x14ac:dyDescent="0.25">
      <c r="B57" s="444"/>
      <c r="C57" s="445"/>
      <c r="D57" s="445"/>
      <c r="E57" s="445"/>
      <c r="F57" s="445"/>
      <c r="G57" s="445"/>
      <c r="H57" s="445"/>
      <c r="I57" s="445"/>
      <c r="J57" s="445"/>
      <c r="K57" s="445"/>
      <c r="L57" s="446"/>
      <c r="M57" s="10"/>
    </row>
    <row r="58" spans="1:19" x14ac:dyDescent="0.25">
      <c r="B58" s="444"/>
      <c r="C58" s="445"/>
      <c r="D58" s="445"/>
      <c r="E58" s="445"/>
      <c r="F58" s="445"/>
      <c r="G58" s="445"/>
      <c r="H58" s="445"/>
      <c r="I58" s="445"/>
      <c r="J58" s="445"/>
      <c r="K58" s="445"/>
      <c r="L58" s="446"/>
      <c r="M58" s="10"/>
    </row>
    <row r="59" spans="1:19" x14ac:dyDescent="0.25">
      <c r="B59" s="444"/>
      <c r="C59" s="445"/>
      <c r="D59" s="445"/>
      <c r="E59" s="445"/>
      <c r="F59" s="445"/>
      <c r="G59" s="445"/>
      <c r="H59" s="445"/>
      <c r="I59" s="445"/>
      <c r="J59" s="445"/>
      <c r="K59" s="445"/>
      <c r="L59" s="446"/>
      <c r="M59" s="10"/>
    </row>
    <row r="60" spans="1:19" x14ac:dyDescent="0.25">
      <c r="B60" s="444"/>
      <c r="C60" s="445"/>
      <c r="D60" s="445"/>
      <c r="E60" s="445"/>
      <c r="F60" s="445"/>
      <c r="G60" s="445"/>
      <c r="H60" s="445"/>
      <c r="I60" s="445"/>
      <c r="J60" s="445"/>
      <c r="K60" s="445"/>
      <c r="L60" s="446"/>
      <c r="M60" s="10"/>
    </row>
    <row r="61" spans="1:19" x14ac:dyDescent="0.25">
      <c r="B61" s="73"/>
      <c r="C61" s="70"/>
      <c r="D61" s="70"/>
      <c r="E61" s="70"/>
      <c r="F61" s="70"/>
      <c r="G61" s="70"/>
      <c r="H61" s="70"/>
      <c r="I61" s="70"/>
      <c r="J61" s="70"/>
      <c r="K61" s="70"/>
      <c r="L61" s="71"/>
      <c r="M61" s="10"/>
    </row>
    <row r="62" spans="1:19" s="6" customFormat="1" x14ac:dyDescent="0.25">
      <c r="A62" s="4"/>
      <c r="B62" s="14"/>
      <c r="C62" s="14"/>
      <c r="D62" s="3"/>
      <c r="E62" s="3"/>
      <c r="F62" s="3"/>
      <c r="G62" s="3"/>
      <c r="H62" s="3"/>
      <c r="I62" s="3"/>
      <c r="J62" s="3"/>
      <c r="K62" s="3"/>
      <c r="L62" s="3"/>
      <c r="O62" s="27"/>
      <c r="P62" s="27"/>
      <c r="Q62" s="10"/>
      <c r="R62" s="10"/>
      <c r="S62" s="10"/>
    </row>
    <row r="63" spans="1:19" s="2" customFormat="1" x14ac:dyDescent="0.25">
      <c r="A63" s="4"/>
      <c r="B63" s="390" t="str">
        <f>UPPER(IF(Intro!$G$22="English",O63,P63))</f>
        <v>QUESTIONNAIRE DUE DATE</v>
      </c>
      <c r="C63" s="391" t="str">
        <f>UPPER(IF(Intro!$G$22="English",P63,Q63))</f>
        <v>DATE D'ÉCHÉANCE DU QUESTIONNAIRE</v>
      </c>
      <c r="D63" s="391" t="str">
        <f>UPPER(IF(Intro!$G$22="English",Q63,R63))</f>
        <v/>
      </c>
      <c r="E63" s="391" t="str">
        <f>UPPER(IF(Intro!$G$22="English",R63,S63))</f>
        <v/>
      </c>
      <c r="F63" s="391" t="str">
        <f>UPPER(IF(Intro!$G$22="English",S63,T63))</f>
        <v/>
      </c>
      <c r="G63" s="391"/>
      <c r="H63" s="391" t="str">
        <f>UPPER(IF(Intro!$G$22="English",T63,U63))</f>
        <v/>
      </c>
      <c r="I63" s="391" t="str">
        <f>UPPER(IF(Intro!$G$22="English",U63,V63))</f>
        <v/>
      </c>
      <c r="J63" s="391" t="str">
        <f>UPPER(IF(Intro!$G$22="English",V63,W63))</f>
        <v/>
      </c>
      <c r="K63" s="391" t="str">
        <f>UPPER(IF(Intro!$G$22="English",W63,X63))</f>
        <v/>
      </c>
      <c r="L63" s="392" t="str">
        <f>UPPER(IF(Intro!$G$22="English",X63,Y63))</f>
        <v/>
      </c>
      <c r="M63" s="6"/>
      <c r="N63" s="25"/>
      <c r="O63" s="9" t="s">
        <v>58</v>
      </c>
      <c r="P63" s="9" t="s">
        <v>59</v>
      </c>
      <c r="Q63" s="42"/>
      <c r="R63" s="42"/>
      <c r="S63" s="42"/>
    </row>
    <row r="64" spans="1:19" x14ac:dyDescent="0.25">
      <c r="B64" s="16"/>
      <c r="C64" s="35"/>
      <c r="D64" s="36"/>
      <c r="E64" s="36"/>
      <c r="F64" s="36"/>
      <c r="G64" s="36"/>
      <c r="H64" s="36"/>
      <c r="I64" s="36"/>
      <c r="J64" s="36"/>
      <c r="K64" s="36"/>
      <c r="L64" s="17"/>
      <c r="M64" s="10"/>
    </row>
    <row r="65" spans="1:19" x14ac:dyDescent="0.25">
      <c r="B65" s="75"/>
      <c r="C65" s="10"/>
      <c r="D65" s="447" t="str">
        <f>IF(Intro!$G$22="English",O65,P65)</f>
        <v>March 30, 2026</v>
      </c>
      <c r="E65" s="448"/>
      <c r="F65" s="448"/>
      <c r="G65" s="448"/>
      <c r="H65" s="448"/>
      <c r="I65" s="448"/>
      <c r="J65" s="449"/>
      <c r="K65" s="46"/>
      <c r="L65" s="98"/>
      <c r="M65" s="10"/>
      <c r="O65" s="40" t="str">
        <f>Variables!B11</f>
        <v>March 30, 2026</v>
      </c>
      <c r="P65" s="40" t="str">
        <f>Variables!C11</f>
        <v>30 mars 2026</v>
      </c>
    </row>
    <row r="66" spans="1:19" x14ac:dyDescent="0.25">
      <c r="B66" s="75"/>
      <c r="C66" s="10"/>
      <c r="D66" s="450"/>
      <c r="E66" s="451"/>
      <c r="F66" s="451"/>
      <c r="G66" s="451"/>
      <c r="H66" s="451"/>
      <c r="I66" s="451"/>
      <c r="J66" s="452"/>
      <c r="K66" s="46"/>
      <c r="L66" s="98"/>
      <c r="M66" s="10"/>
      <c r="O66" s="40"/>
      <c r="P66" s="40"/>
    </row>
    <row r="67" spans="1:19" x14ac:dyDescent="0.25">
      <c r="B67" s="73"/>
      <c r="C67" s="70"/>
      <c r="D67" s="70"/>
      <c r="E67" s="70"/>
      <c r="F67" s="70"/>
      <c r="G67" s="70"/>
      <c r="H67" s="70"/>
      <c r="I67" s="70"/>
      <c r="J67" s="70"/>
      <c r="K67" s="70"/>
      <c r="L67" s="71"/>
      <c r="M67" s="10"/>
    </row>
    <row r="68" spans="1:19" s="6" customFormat="1" x14ac:dyDescent="0.25">
      <c r="A68" s="4"/>
      <c r="B68" s="14"/>
      <c r="C68" s="14"/>
      <c r="D68" s="3"/>
      <c r="E68" s="3"/>
      <c r="F68" s="3"/>
      <c r="G68" s="3"/>
      <c r="H68" s="3"/>
      <c r="I68" s="3"/>
      <c r="J68" s="3"/>
      <c r="K68" s="3"/>
      <c r="L68" s="3"/>
      <c r="O68" s="27"/>
      <c r="P68" s="27"/>
      <c r="Q68" s="10"/>
      <c r="R68" s="10"/>
      <c r="S68" s="10"/>
    </row>
    <row r="69" spans="1:19" s="2" customFormat="1" x14ac:dyDescent="0.25">
      <c r="A69" s="4"/>
      <c r="B69" s="390" t="str">
        <f>IF(Intro!$G$22="English",O69,P69)</f>
        <v>FAILURE TO COMPLETE QUESTIONNAIRE</v>
      </c>
      <c r="C69" s="391" t="str">
        <f>UPPER(IF(Intro!$G$22="English",P69,Q69))</f>
        <v>QUESTIONNAIRE NON REMPLI</v>
      </c>
      <c r="D69" s="391" t="str">
        <f>UPPER(IF(Intro!$G$22="English",Q69,R69))</f>
        <v/>
      </c>
      <c r="E69" s="391" t="str">
        <f>UPPER(IF(Intro!$G$22="English",R69,S69))</f>
        <v/>
      </c>
      <c r="F69" s="391" t="str">
        <f>UPPER(IF(Intro!$G$22="English",S69,T69))</f>
        <v/>
      </c>
      <c r="G69" s="391"/>
      <c r="H69" s="391" t="str">
        <f>UPPER(IF(Intro!$G$22="English",T69,U69))</f>
        <v/>
      </c>
      <c r="I69" s="391" t="str">
        <f>UPPER(IF(Intro!$G$22="English",U69,V69))</f>
        <v/>
      </c>
      <c r="J69" s="391" t="str">
        <f>UPPER(IF(Intro!$G$22="English",V69,W69))</f>
        <v/>
      </c>
      <c r="K69" s="391" t="str">
        <f>UPPER(IF(Intro!$G$22="English",W69,X69))</f>
        <v/>
      </c>
      <c r="L69" s="392" t="str">
        <f>UPPER(IF(Intro!$G$22="English",X69,Y69))</f>
        <v/>
      </c>
      <c r="M69" s="6"/>
      <c r="N69" s="25"/>
      <c r="O69" s="19" t="s">
        <v>306</v>
      </c>
      <c r="P69" s="19" t="s">
        <v>307</v>
      </c>
      <c r="Q69" s="42"/>
      <c r="R69" s="42"/>
      <c r="S69" s="42"/>
    </row>
    <row r="70" spans="1:19" x14ac:dyDescent="0.25">
      <c r="B70" s="16"/>
      <c r="C70" s="35"/>
      <c r="D70" s="36"/>
      <c r="E70" s="36"/>
      <c r="F70" s="36"/>
      <c r="G70" s="36"/>
      <c r="H70" s="36"/>
      <c r="I70" s="36"/>
      <c r="J70" s="36"/>
      <c r="K70" s="36"/>
      <c r="L70" s="17"/>
      <c r="M70" s="10"/>
    </row>
    <row r="71" spans="1:19" x14ac:dyDescent="0.25">
      <c r="B71" s="360" t="str">
        <f>IF(Intro!$G$22="English",O71,P71)</f>
        <v>Failure to complete the questionnaire by the due date may result in the Tribunal issuing a production order, pursuant to section 17 of the Canadian International Trade Tribunal Act, to compel the production of a questionnaire response.</v>
      </c>
      <c r="C71" s="361"/>
      <c r="D71" s="361"/>
      <c r="E71" s="361"/>
      <c r="F71" s="361"/>
      <c r="G71" s="361"/>
      <c r="H71" s="361"/>
      <c r="I71" s="361"/>
      <c r="J71" s="361"/>
      <c r="K71" s="361"/>
      <c r="L71" s="362"/>
      <c r="M71" s="10"/>
      <c r="O71" s="10" t="s">
        <v>109</v>
      </c>
      <c r="P71" s="10" t="s">
        <v>250</v>
      </c>
    </row>
    <row r="72" spans="1:19" x14ac:dyDescent="0.25">
      <c r="B72" s="360"/>
      <c r="C72" s="361"/>
      <c r="D72" s="361"/>
      <c r="E72" s="361"/>
      <c r="F72" s="361"/>
      <c r="G72" s="361"/>
      <c r="H72" s="361"/>
      <c r="I72" s="361"/>
      <c r="J72" s="361"/>
      <c r="K72" s="361"/>
      <c r="L72" s="362"/>
      <c r="M72" s="10"/>
    </row>
    <row r="73" spans="1:19" x14ac:dyDescent="0.25">
      <c r="B73" s="73"/>
      <c r="C73" s="70"/>
      <c r="D73" s="70"/>
      <c r="E73" s="70"/>
      <c r="F73" s="70"/>
      <c r="G73" s="70"/>
      <c r="H73" s="70"/>
      <c r="I73" s="70"/>
      <c r="J73" s="70"/>
      <c r="K73" s="70"/>
      <c r="L73" s="71"/>
      <c r="M73" s="10"/>
    </row>
    <row r="74" spans="1:19" s="6" customFormat="1" x14ac:dyDescent="0.25">
      <c r="A74" s="4"/>
      <c r="B74" s="14"/>
      <c r="C74" s="14"/>
      <c r="D74" s="3"/>
      <c r="E74" s="3"/>
      <c r="F74" s="3"/>
      <c r="G74" s="3"/>
      <c r="H74" s="3"/>
      <c r="I74" s="3"/>
      <c r="J74" s="3"/>
      <c r="K74" s="3"/>
      <c r="L74" s="3"/>
      <c r="O74" s="27"/>
      <c r="P74" s="27"/>
      <c r="Q74" s="10"/>
      <c r="R74" s="10"/>
      <c r="S74" s="10"/>
    </row>
    <row r="75" spans="1:19" x14ac:dyDescent="0.25">
      <c r="B75" s="384" t="str">
        <f>IF(Intro!$G$22="English",O75,P75)</f>
        <v>FIRM INFORMATION</v>
      </c>
      <c r="C75" s="385"/>
      <c r="D75" s="385"/>
      <c r="E75" s="385"/>
      <c r="F75" s="385"/>
      <c r="G75" s="385"/>
      <c r="H75" s="385"/>
      <c r="I75" s="385"/>
      <c r="J75" s="385"/>
      <c r="K75" s="385"/>
      <c r="L75" s="386"/>
      <c r="M75" s="10"/>
      <c r="O75" s="10" t="s">
        <v>27</v>
      </c>
      <c r="P75" s="10" t="s">
        <v>28</v>
      </c>
    </row>
    <row r="76" spans="1:19" x14ac:dyDescent="0.25">
      <c r="B76" s="16"/>
      <c r="C76" s="35"/>
      <c r="D76" s="36"/>
      <c r="E76" s="36"/>
      <c r="F76" s="36"/>
      <c r="G76" s="36"/>
      <c r="H76" s="36"/>
      <c r="I76" s="36"/>
      <c r="J76" s="36"/>
      <c r="K76" s="36"/>
      <c r="L76" s="17"/>
      <c r="M76" s="10"/>
    </row>
    <row r="77" spans="1:19" x14ac:dyDescent="0.25">
      <c r="B77" s="373" t="str">
        <f>IF(Intro!$G$22="English",O77,P77)</f>
        <v>Firm Name (In English and French, if applicable)</v>
      </c>
      <c r="C77" s="374"/>
      <c r="D77" s="374"/>
      <c r="E77" s="369"/>
      <c r="F77" s="369"/>
      <c r="G77" s="369"/>
      <c r="H77" s="369"/>
      <c r="I77" s="369"/>
      <c r="J77" s="369"/>
      <c r="K77" s="369"/>
      <c r="L77" s="370"/>
      <c r="M77" s="10"/>
      <c r="O77" s="18" t="s">
        <v>244</v>
      </c>
      <c r="P77" s="10" t="s">
        <v>203</v>
      </c>
    </row>
    <row r="78" spans="1:19" x14ac:dyDescent="0.25">
      <c r="B78" s="373"/>
      <c r="C78" s="374"/>
      <c r="D78" s="374"/>
      <c r="E78" s="371"/>
      <c r="F78" s="371"/>
      <c r="G78" s="371"/>
      <c r="H78" s="371"/>
      <c r="I78" s="371"/>
      <c r="J78" s="371"/>
      <c r="K78" s="371"/>
      <c r="L78" s="372"/>
      <c r="M78" s="10"/>
      <c r="O78" s="18"/>
    </row>
    <row r="79" spans="1:19" x14ac:dyDescent="0.25">
      <c r="B79" s="373" t="str">
        <f>IF(Intro!$G$22="English",O79,P79)</f>
        <v>Firm Address</v>
      </c>
      <c r="C79" s="375"/>
      <c r="D79" s="375"/>
      <c r="E79" s="369"/>
      <c r="F79" s="369"/>
      <c r="G79" s="369"/>
      <c r="H79" s="369"/>
      <c r="I79" s="369"/>
      <c r="J79" s="369"/>
      <c r="K79" s="369"/>
      <c r="L79" s="370"/>
      <c r="M79" s="10"/>
      <c r="O79" s="18" t="s">
        <v>2</v>
      </c>
      <c r="P79" s="10" t="s">
        <v>3</v>
      </c>
    </row>
    <row r="80" spans="1:19" x14ac:dyDescent="0.25">
      <c r="B80" s="376"/>
      <c r="C80" s="377"/>
      <c r="D80" s="377"/>
      <c r="E80" s="371"/>
      <c r="F80" s="371"/>
      <c r="G80" s="371"/>
      <c r="H80" s="371"/>
      <c r="I80" s="371"/>
      <c r="J80" s="371"/>
      <c r="K80" s="371"/>
      <c r="L80" s="372"/>
      <c r="M80" s="10"/>
      <c r="O80" s="18"/>
    </row>
    <row r="81" spans="2:16" x14ac:dyDescent="0.25">
      <c r="B81" s="373" t="str">
        <f>IF(Intro!$G$22="English",O81,P81)</f>
        <v>Website Address</v>
      </c>
      <c r="C81" s="375"/>
      <c r="D81" s="375"/>
      <c r="E81" s="369"/>
      <c r="F81" s="369"/>
      <c r="G81" s="369"/>
      <c r="H81" s="369"/>
      <c r="I81" s="369"/>
      <c r="J81" s="369"/>
      <c r="K81" s="369"/>
      <c r="L81" s="370"/>
      <c r="M81" s="10"/>
      <c r="O81" s="18" t="s">
        <v>32</v>
      </c>
      <c r="P81" s="10" t="s">
        <v>4</v>
      </c>
    </row>
    <row r="82" spans="2:16" x14ac:dyDescent="0.25">
      <c r="B82" s="376"/>
      <c r="C82" s="377"/>
      <c r="D82" s="377"/>
      <c r="E82" s="371"/>
      <c r="F82" s="371"/>
      <c r="G82" s="371"/>
      <c r="H82" s="371"/>
      <c r="I82" s="371"/>
      <c r="J82" s="371"/>
      <c r="K82" s="371"/>
      <c r="L82" s="372"/>
      <c r="M82" s="10"/>
      <c r="O82" s="18"/>
    </row>
    <row r="83" spans="2:16" x14ac:dyDescent="0.25">
      <c r="B83" s="16"/>
      <c r="C83" s="35"/>
      <c r="D83" s="36"/>
      <c r="E83" s="36"/>
      <c r="F83" s="36"/>
      <c r="G83" s="36"/>
      <c r="H83" s="36"/>
      <c r="I83" s="36"/>
      <c r="J83" s="36"/>
      <c r="K83" s="36"/>
      <c r="L83" s="17"/>
      <c r="M83" s="10"/>
    </row>
    <row r="84" spans="2:16" x14ac:dyDescent="0.25">
      <c r="B84" s="360" t="str">
        <f>IF(Intro!$G$22="English",O84,P84)</f>
        <v xml:space="preserve">If your firm has more than one location, facility or outlet, submit a consolidated response to the questionnaire.
</v>
      </c>
      <c r="C84" s="361"/>
      <c r="D84" s="361"/>
      <c r="E84" s="361"/>
      <c r="F84" s="361"/>
      <c r="G84" s="361"/>
      <c r="H84" s="361"/>
      <c r="I84" s="361"/>
      <c r="J84" s="361"/>
      <c r="K84" s="361"/>
      <c r="L84" s="362"/>
      <c r="M84" s="10"/>
      <c r="O84" s="10" t="s">
        <v>177</v>
      </c>
      <c r="P84" s="10" t="s">
        <v>178</v>
      </c>
    </row>
    <row r="85" spans="2:16" x14ac:dyDescent="0.25">
      <c r="B85" s="399" t="str">
        <f>IF(Intro!$G$22="English",O85,P85)</f>
        <v>Provide the names and addresses of other locations, facilities, and outlets in Canada on behalf of which your company is responding.</v>
      </c>
      <c r="C85" s="400"/>
      <c r="D85" s="400"/>
      <c r="E85" s="405"/>
      <c r="F85" s="405"/>
      <c r="G85" s="405"/>
      <c r="H85" s="405"/>
      <c r="I85" s="405"/>
      <c r="J85" s="405"/>
      <c r="K85" s="405"/>
      <c r="L85" s="406"/>
      <c r="M85" s="10"/>
      <c r="O85" s="18" t="s">
        <v>25</v>
      </c>
      <c r="P85" s="10" t="s">
        <v>69</v>
      </c>
    </row>
    <row r="86" spans="2:16" x14ac:dyDescent="0.25">
      <c r="B86" s="401"/>
      <c r="C86" s="402"/>
      <c r="D86" s="402"/>
      <c r="E86" s="407"/>
      <c r="F86" s="407"/>
      <c r="G86" s="407"/>
      <c r="H86" s="407"/>
      <c r="I86" s="407"/>
      <c r="J86" s="407"/>
      <c r="K86" s="407"/>
      <c r="L86" s="408"/>
      <c r="M86" s="10"/>
      <c r="O86" s="18"/>
    </row>
    <row r="87" spans="2:16" x14ac:dyDescent="0.25">
      <c r="B87" s="401"/>
      <c r="C87" s="402"/>
      <c r="D87" s="402"/>
      <c r="E87" s="407"/>
      <c r="F87" s="407"/>
      <c r="G87" s="407"/>
      <c r="H87" s="407"/>
      <c r="I87" s="407"/>
      <c r="J87" s="407"/>
      <c r="K87" s="407"/>
      <c r="L87" s="408"/>
      <c r="M87" s="10"/>
      <c r="O87" s="18"/>
    </row>
    <row r="88" spans="2:16" x14ac:dyDescent="0.25">
      <c r="B88" s="401"/>
      <c r="C88" s="402"/>
      <c r="D88" s="402"/>
      <c r="E88" s="407"/>
      <c r="F88" s="407"/>
      <c r="G88" s="407"/>
      <c r="H88" s="407"/>
      <c r="I88" s="407"/>
      <c r="J88" s="407"/>
      <c r="K88" s="407"/>
      <c r="L88" s="408"/>
      <c r="M88" s="10"/>
      <c r="O88" s="18"/>
    </row>
    <row r="89" spans="2:16" x14ac:dyDescent="0.25">
      <c r="B89" s="401"/>
      <c r="C89" s="402"/>
      <c r="D89" s="402"/>
      <c r="E89" s="407"/>
      <c r="F89" s="407"/>
      <c r="G89" s="407"/>
      <c r="H89" s="407"/>
      <c r="I89" s="407"/>
      <c r="J89" s="407"/>
      <c r="K89" s="407"/>
      <c r="L89" s="408"/>
      <c r="M89" s="10"/>
      <c r="O89" s="18"/>
    </row>
    <row r="90" spans="2:16" x14ac:dyDescent="0.25">
      <c r="B90" s="401"/>
      <c r="C90" s="402"/>
      <c r="D90" s="402"/>
      <c r="E90" s="407"/>
      <c r="F90" s="407"/>
      <c r="G90" s="407"/>
      <c r="H90" s="407"/>
      <c r="I90" s="407"/>
      <c r="J90" s="407"/>
      <c r="K90" s="407"/>
      <c r="L90" s="408"/>
      <c r="M90" s="10"/>
      <c r="O90" s="18"/>
    </row>
    <row r="91" spans="2:16" x14ac:dyDescent="0.25">
      <c r="B91" s="401"/>
      <c r="C91" s="402"/>
      <c r="D91" s="402"/>
      <c r="E91" s="407"/>
      <c r="F91" s="407"/>
      <c r="G91" s="407"/>
      <c r="H91" s="407"/>
      <c r="I91" s="407"/>
      <c r="J91" s="407"/>
      <c r="K91" s="407"/>
      <c r="L91" s="408"/>
      <c r="M91" s="10"/>
      <c r="O91" s="18"/>
    </row>
    <row r="92" spans="2:16" x14ac:dyDescent="0.25">
      <c r="B92" s="401"/>
      <c r="C92" s="402"/>
      <c r="D92" s="402"/>
      <c r="E92" s="407"/>
      <c r="F92" s="407"/>
      <c r="G92" s="407"/>
      <c r="H92" s="407"/>
      <c r="I92" s="407"/>
      <c r="J92" s="407"/>
      <c r="K92" s="407"/>
      <c r="L92" s="408"/>
      <c r="M92" s="10"/>
      <c r="O92" s="18"/>
    </row>
    <row r="93" spans="2:16" x14ac:dyDescent="0.25">
      <c r="B93" s="401"/>
      <c r="C93" s="402"/>
      <c r="D93" s="402"/>
      <c r="E93" s="407"/>
      <c r="F93" s="407"/>
      <c r="G93" s="407"/>
      <c r="H93" s="407"/>
      <c r="I93" s="407"/>
      <c r="J93" s="407"/>
      <c r="K93" s="407"/>
      <c r="L93" s="408"/>
      <c r="M93" s="10"/>
      <c r="O93" s="18"/>
    </row>
    <row r="94" spans="2:16" x14ac:dyDescent="0.25">
      <c r="B94" s="403"/>
      <c r="C94" s="404"/>
      <c r="D94" s="404"/>
      <c r="E94" s="409"/>
      <c r="F94" s="409"/>
      <c r="G94" s="409"/>
      <c r="H94" s="409"/>
      <c r="I94" s="409"/>
      <c r="J94" s="409"/>
      <c r="K94" s="409"/>
      <c r="L94" s="410"/>
      <c r="M94" s="10"/>
      <c r="O94" s="18"/>
    </row>
    <row r="95" spans="2:16" x14ac:dyDescent="0.25">
      <c r="B95" s="73"/>
      <c r="C95" s="70"/>
      <c r="D95" s="70"/>
      <c r="E95" s="70"/>
      <c r="F95" s="70"/>
      <c r="G95" s="70"/>
      <c r="H95" s="70"/>
      <c r="I95" s="70"/>
      <c r="J95" s="70"/>
      <c r="K95" s="70"/>
      <c r="L95" s="71"/>
      <c r="M95" s="10"/>
    </row>
    <row r="97" spans="2:16" x14ac:dyDescent="0.25">
      <c r="B97" s="381" t="str">
        <f>IF(Intro!$G$22="English",O97,P97)</f>
        <v>CERTIFICATION</v>
      </c>
      <c r="C97" s="382"/>
      <c r="D97" s="382"/>
      <c r="E97" s="382"/>
      <c r="F97" s="382"/>
      <c r="G97" s="382"/>
      <c r="H97" s="382"/>
      <c r="I97" s="382"/>
      <c r="J97" s="382"/>
      <c r="K97" s="382"/>
      <c r="L97" s="383"/>
      <c r="M97" s="10"/>
      <c r="O97" s="10" t="s">
        <v>30</v>
      </c>
      <c r="P97" s="10" t="s">
        <v>31</v>
      </c>
    </row>
    <row r="98" spans="2:16" x14ac:dyDescent="0.25">
      <c r="B98" s="16"/>
      <c r="C98" s="35"/>
      <c r="D98" s="36"/>
      <c r="E98" s="36"/>
      <c r="F98" s="36"/>
      <c r="G98" s="36"/>
      <c r="H98" s="36"/>
      <c r="I98" s="36"/>
      <c r="J98" s="36"/>
      <c r="K98" s="36"/>
      <c r="L98" s="17"/>
      <c r="M98" s="10"/>
    </row>
    <row r="99" spans="2:16" x14ac:dyDescent="0.25">
      <c r="B99" s="396" t="str">
        <f>IF(Intro!$G$22="English",O99,P99)</f>
        <v xml:space="preserve">The undersigned certifies that the information supplied herein is complete and correct to the best of their knowledge and belief.
</v>
      </c>
      <c r="C99" s="397"/>
      <c r="D99" s="397"/>
      <c r="E99" s="397"/>
      <c r="F99" s="397"/>
      <c r="G99" s="397"/>
      <c r="H99" s="397"/>
      <c r="I99" s="397"/>
      <c r="J99" s="397"/>
      <c r="K99" s="397"/>
      <c r="L99" s="398"/>
      <c r="M99" s="10"/>
      <c r="O99" s="10" t="s">
        <v>242</v>
      </c>
      <c r="P99" s="9" t="s">
        <v>243</v>
      </c>
    </row>
    <row r="100" spans="2:16" x14ac:dyDescent="0.25">
      <c r="B100" s="75"/>
      <c r="C100" s="76"/>
      <c r="D100" s="76"/>
      <c r="E100" s="76"/>
      <c r="F100" s="76"/>
      <c r="G100" s="76"/>
      <c r="H100" s="76"/>
      <c r="I100" s="76"/>
      <c r="J100" s="76"/>
      <c r="K100" s="76"/>
      <c r="L100" s="59"/>
      <c r="M100" s="10"/>
    </row>
    <row r="101" spans="2:16" x14ac:dyDescent="0.25">
      <c r="B101" s="373" t="str">
        <f>IF(Intro!$G$22="English",O101,P101)</f>
        <v>Name of Authorized Official</v>
      </c>
      <c r="C101" s="374"/>
      <c r="D101" s="374"/>
      <c r="E101" s="369"/>
      <c r="F101" s="369"/>
      <c r="G101" s="369"/>
      <c r="H101" s="369"/>
      <c r="I101" s="369"/>
      <c r="J101" s="369"/>
      <c r="K101" s="369"/>
      <c r="L101" s="370"/>
      <c r="M101" s="10"/>
      <c r="O101" s="18" t="s">
        <v>5</v>
      </c>
      <c r="P101" s="10" t="s">
        <v>6</v>
      </c>
    </row>
    <row r="102" spans="2:16" x14ac:dyDescent="0.25">
      <c r="B102" s="373"/>
      <c r="C102" s="374"/>
      <c r="D102" s="374"/>
      <c r="E102" s="371"/>
      <c r="F102" s="371"/>
      <c r="G102" s="371"/>
      <c r="H102" s="371"/>
      <c r="I102" s="371"/>
      <c r="J102" s="371"/>
      <c r="K102" s="371"/>
      <c r="L102" s="372"/>
      <c r="M102" s="10"/>
      <c r="O102" s="18"/>
    </row>
    <row r="103" spans="2:16" x14ac:dyDescent="0.25">
      <c r="B103" s="373" t="str">
        <f>IF(Intro!$G$22="English",O103,P103)</f>
        <v>Title of Authorized Official</v>
      </c>
      <c r="C103" s="374"/>
      <c r="D103" s="375"/>
      <c r="E103" s="369"/>
      <c r="F103" s="369"/>
      <c r="G103" s="369"/>
      <c r="H103" s="369"/>
      <c r="I103" s="369"/>
      <c r="J103" s="369"/>
      <c r="K103" s="369"/>
      <c r="L103" s="370"/>
      <c r="M103" s="10"/>
      <c r="O103" s="18" t="s">
        <v>7</v>
      </c>
      <c r="P103" s="10" t="s">
        <v>8</v>
      </c>
    </row>
    <row r="104" spans="2:16" x14ac:dyDescent="0.25">
      <c r="B104" s="376"/>
      <c r="C104" s="377"/>
      <c r="D104" s="377"/>
      <c r="E104" s="371"/>
      <c r="F104" s="371"/>
      <c r="G104" s="371"/>
      <c r="H104" s="371"/>
      <c r="I104" s="371"/>
      <c r="J104" s="371"/>
      <c r="K104" s="371"/>
      <c r="L104" s="372"/>
      <c r="M104" s="10"/>
      <c r="O104" s="18"/>
    </row>
    <row r="105" spans="2:16" x14ac:dyDescent="0.25">
      <c r="B105" s="373" t="str">
        <f>IF(Intro!$G$22="English",O105,P105)</f>
        <v>E-mail Address</v>
      </c>
      <c r="C105" s="374"/>
      <c r="D105" s="375"/>
      <c r="E105" s="369"/>
      <c r="F105" s="369"/>
      <c r="G105" s="369"/>
      <c r="H105" s="369"/>
      <c r="I105" s="369"/>
      <c r="J105" s="369"/>
      <c r="K105" s="369"/>
      <c r="L105" s="370"/>
      <c r="M105" s="10"/>
      <c r="O105" s="18" t="s">
        <v>9</v>
      </c>
      <c r="P105" s="10" t="s">
        <v>70</v>
      </c>
    </row>
    <row r="106" spans="2:16" x14ac:dyDescent="0.25">
      <c r="B106" s="376"/>
      <c r="C106" s="377"/>
      <c r="D106" s="377"/>
      <c r="E106" s="371"/>
      <c r="F106" s="371"/>
      <c r="G106" s="371"/>
      <c r="H106" s="371"/>
      <c r="I106" s="371"/>
      <c r="J106" s="371"/>
      <c r="K106" s="371"/>
      <c r="L106" s="372"/>
      <c r="M106" s="10"/>
      <c r="O106" s="18"/>
    </row>
    <row r="107" spans="2:16" x14ac:dyDescent="0.25">
      <c r="B107" s="373" t="str">
        <f>IF(Intro!$G$22="English",O107,P107)</f>
        <v>Telephone</v>
      </c>
      <c r="C107" s="374"/>
      <c r="D107" s="375"/>
      <c r="E107" s="369"/>
      <c r="F107" s="369"/>
      <c r="G107" s="369"/>
      <c r="H107" s="369"/>
      <c r="I107" s="369"/>
      <c r="J107" s="369"/>
      <c r="K107" s="369"/>
      <c r="L107" s="370"/>
      <c r="M107" s="10"/>
      <c r="O107" s="18" t="s">
        <v>10</v>
      </c>
      <c r="P107" s="10" t="s">
        <v>11</v>
      </c>
    </row>
    <row r="108" spans="2:16" x14ac:dyDescent="0.25">
      <c r="B108" s="376"/>
      <c r="C108" s="377"/>
      <c r="D108" s="377"/>
      <c r="E108" s="371"/>
      <c r="F108" s="371"/>
      <c r="G108" s="371"/>
      <c r="H108" s="371"/>
      <c r="I108" s="371"/>
      <c r="J108" s="371"/>
      <c r="K108" s="371"/>
      <c r="L108" s="372"/>
      <c r="M108" s="10"/>
      <c r="O108" s="18"/>
    </row>
    <row r="109" spans="2:16" x14ac:dyDescent="0.25">
      <c r="B109" s="373" t="s">
        <v>71</v>
      </c>
      <c r="C109" s="374"/>
      <c r="D109" s="375"/>
      <c r="E109" s="369"/>
      <c r="F109" s="369"/>
      <c r="G109" s="369"/>
      <c r="H109" s="369"/>
      <c r="I109" s="369"/>
      <c r="J109" s="369"/>
      <c r="K109" s="369"/>
      <c r="L109" s="370"/>
      <c r="M109" s="10"/>
      <c r="O109" s="18"/>
    </row>
    <row r="110" spans="2:16" x14ac:dyDescent="0.25">
      <c r="B110" s="376"/>
      <c r="C110" s="377"/>
      <c r="D110" s="377"/>
      <c r="E110" s="371"/>
      <c r="F110" s="371"/>
      <c r="G110" s="371"/>
      <c r="H110" s="371"/>
      <c r="I110" s="371"/>
      <c r="J110" s="371"/>
      <c r="K110" s="371"/>
      <c r="L110" s="372"/>
      <c r="M110" s="10"/>
      <c r="O110" s="18"/>
    </row>
    <row r="111" spans="2:16" x14ac:dyDescent="0.25">
      <c r="B111" s="75"/>
      <c r="C111" s="76"/>
      <c r="D111" s="76"/>
      <c r="E111" s="76"/>
      <c r="F111" s="76"/>
      <c r="G111" s="76"/>
      <c r="H111" s="76"/>
      <c r="I111" s="76"/>
      <c r="J111" s="76"/>
      <c r="K111" s="76"/>
      <c r="L111" s="59"/>
      <c r="M111" s="10"/>
    </row>
    <row r="112" spans="2:16" ht="21" x14ac:dyDescent="0.25">
      <c r="B112" s="151"/>
      <c r="C112" s="67"/>
      <c r="D112" s="67"/>
      <c r="E112" s="67"/>
      <c r="F112" s="68"/>
      <c r="H112" s="154" t="str">
        <f>IF(Intro!$G$22="English",O112,P112)</f>
        <v>I understand that checking this box constitutes my legally binding signature.</v>
      </c>
      <c r="I112" s="125"/>
      <c r="J112" s="43"/>
      <c r="K112" s="43"/>
      <c r="L112" s="44"/>
      <c r="M112" s="10"/>
      <c r="O112" s="18" t="s">
        <v>61</v>
      </c>
      <c r="P112" s="10" t="s">
        <v>62</v>
      </c>
    </row>
    <row r="113" spans="1:19" x14ac:dyDescent="0.25">
      <c r="B113" s="73"/>
      <c r="C113" s="70"/>
      <c r="D113" s="70"/>
      <c r="E113" s="70"/>
      <c r="F113" s="70"/>
      <c r="G113" s="70"/>
      <c r="H113" s="70"/>
      <c r="I113" s="70"/>
      <c r="J113" s="70"/>
      <c r="K113" s="70"/>
      <c r="L113" s="71"/>
      <c r="M113" s="10"/>
    </row>
    <row r="114" spans="1:19" s="6" customFormat="1" x14ac:dyDescent="0.25">
      <c r="A114" s="4"/>
      <c r="B114" s="14"/>
      <c r="C114" s="14"/>
      <c r="D114" s="3"/>
      <c r="E114" s="3"/>
      <c r="F114" s="3"/>
      <c r="G114" s="3"/>
      <c r="H114" s="3"/>
      <c r="I114" s="3"/>
      <c r="J114" s="3"/>
      <c r="K114" s="3"/>
      <c r="L114" s="3"/>
      <c r="O114" s="27"/>
      <c r="P114" s="27"/>
      <c r="Q114" s="10"/>
      <c r="R114" s="10"/>
      <c r="S114" s="10"/>
    </row>
    <row r="115" spans="1:19" s="2" customFormat="1" x14ac:dyDescent="0.25">
      <c r="A115" s="4"/>
      <c r="B115" s="390" t="str">
        <f>IF(Intro!$G$22="English",O115,P115)</f>
        <v>SUBMITTING THE QUESTIONNAIRE RESPONSE</v>
      </c>
      <c r="C115" s="391" t="str">
        <f>UPPER(IF(Intro!$G$22="English",P115,Q115))</f>
        <v>TRANSMISSION DU QUESTIONNAIRE REMPLI</v>
      </c>
      <c r="D115" s="391" t="str">
        <f>UPPER(IF(Intro!$G$22="English",Q115,R115))</f>
        <v/>
      </c>
      <c r="E115" s="391" t="str">
        <f>UPPER(IF(Intro!$G$22="English",R115,S115))</f>
        <v/>
      </c>
      <c r="F115" s="391" t="str">
        <f>UPPER(IF(Intro!$G$22="English",S115,T115))</f>
        <v/>
      </c>
      <c r="G115" s="391"/>
      <c r="H115" s="391" t="str">
        <f>UPPER(IF(Intro!$G$22="English",T115,U115))</f>
        <v/>
      </c>
      <c r="I115" s="391" t="str">
        <f>UPPER(IF(Intro!$G$22="English",U115,V115))</f>
        <v/>
      </c>
      <c r="J115" s="391" t="str">
        <f>UPPER(IF(Intro!$G$22="English",V115,W115))</f>
        <v/>
      </c>
      <c r="K115" s="391" t="str">
        <f>UPPER(IF(Intro!$G$22="English",W115,X115))</f>
        <v/>
      </c>
      <c r="L115" s="392" t="str">
        <f>UPPER(IF(Intro!$G$22="English",X115,Y115))</f>
        <v/>
      </c>
      <c r="M115" s="6"/>
      <c r="N115" s="25"/>
      <c r="O115" s="9" t="s">
        <v>68</v>
      </c>
      <c r="P115" s="9" t="s">
        <v>0</v>
      </c>
      <c r="Q115" s="42"/>
      <c r="R115" s="42"/>
      <c r="S115" s="42"/>
    </row>
    <row r="116" spans="1:19" x14ac:dyDescent="0.25">
      <c r="B116" s="16"/>
      <c r="C116" s="35"/>
      <c r="D116" s="36"/>
      <c r="E116" s="36"/>
      <c r="F116" s="36"/>
      <c r="G116" s="36"/>
      <c r="H116" s="36"/>
      <c r="I116" s="36"/>
      <c r="J116" s="36"/>
      <c r="K116" s="36"/>
      <c r="L116" s="17"/>
      <c r="M116" s="10"/>
    </row>
    <row r="117" spans="1:19" x14ac:dyDescent="0.25">
      <c r="B117" s="360" t="str">
        <f>IF(Intro!$G$22="English",O117,P117)</f>
        <v>The completed questionnaire can be submitted using one of the following methods:</v>
      </c>
      <c r="C117" s="361"/>
      <c r="D117" s="361"/>
      <c r="E117" s="361"/>
      <c r="F117" s="361"/>
      <c r="G117" s="361"/>
      <c r="H117" s="361"/>
      <c r="I117" s="361"/>
      <c r="J117" s="361"/>
      <c r="K117" s="361"/>
      <c r="L117" s="362"/>
      <c r="M117" s="10"/>
      <c r="O117" s="10" t="s">
        <v>110</v>
      </c>
      <c r="P117" s="10" t="s">
        <v>180</v>
      </c>
    </row>
    <row r="118" spans="1:19" x14ac:dyDescent="0.25">
      <c r="B118" s="393" t="str">
        <f>IF($G$22="English",HYPERLINK("https://e-filing-depot-electronique.citt-tcce.gc.ca/submitNonRegisteredUser-eng.aspx","1. Secure E-filing service;"),IF($G$22="Français",HYPERLINK("https://e-filing-depot-electronique.citt-tcce.gc.ca/submitNonRegisteredUser-fra.aspx?","1. Service sécurisé de dépôt électronique;"),""))</f>
        <v>1. Secure E-filing service;</v>
      </c>
      <c r="C118" s="394"/>
      <c r="D118" s="394"/>
      <c r="E118" s="394"/>
      <c r="F118" s="394"/>
      <c r="G118" s="394"/>
      <c r="H118" s="394"/>
      <c r="I118" s="394"/>
      <c r="J118" s="394"/>
      <c r="K118" s="394"/>
      <c r="L118" s="395"/>
      <c r="M118" s="10"/>
    </row>
    <row r="119" spans="1:19" x14ac:dyDescent="0.25">
      <c r="B119" s="378" t="str">
        <f>IF(Intro!$G$22="English",O119,P119)</f>
        <v>2. E-mail to citt-tcce@tribunal.gc.ca should you accept the associated risks and you are filing information that belongs to your firm only.</v>
      </c>
      <c r="C119" s="379"/>
      <c r="D119" s="379"/>
      <c r="E119" s="379"/>
      <c r="F119" s="379"/>
      <c r="G119" s="379"/>
      <c r="H119" s="379"/>
      <c r="I119" s="379"/>
      <c r="J119" s="379"/>
      <c r="K119" s="379"/>
      <c r="L119" s="380"/>
      <c r="M119" s="10"/>
      <c r="O119" s="10" t="s">
        <v>275</v>
      </c>
      <c r="P119" s="10" t="s">
        <v>276</v>
      </c>
    </row>
    <row r="120" spans="1:19" x14ac:dyDescent="0.25">
      <c r="B120" s="378"/>
      <c r="C120" s="379"/>
      <c r="D120" s="379"/>
      <c r="E120" s="379"/>
      <c r="F120" s="379"/>
      <c r="G120" s="379"/>
      <c r="H120" s="379"/>
      <c r="I120" s="379"/>
      <c r="J120" s="379"/>
      <c r="K120" s="379"/>
      <c r="L120" s="380"/>
      <c r="M120" s="10"/>
    </row>
    <row r="121" spans="1:19" x14ac:dyDescent="0.25">
      <c r="B121" s="16"/>
      <c r="C121" s="35"/>
      <c r="D121" s="36"/>
      <c r="E121" s="36"/>
      <c r="F121" s="36"/>
      <c r="G121" s="36"/>
      <c r="H121" s="36"/>
      <c r="I121" s="36"/>
      <c r="J121" s="36"/>
      <c r="K121" s="36"/>
      <c r="L121" s="17"/>
      <c r="M121" s="10"/>
    </row>
    <row r="122" spans="1:19" x14ac:dyDescent="0.25">
      <c r="B122" s="360" t="str">
        <f>IF(Intro!$G$22="English",O122,P122)</f>
        <v xml:space="preserve">When submitting the completed questionnaire using the secure E-filing service, designate the questionnaire as confidential. Note that the information in the public (blue) tabs in your questionnaire will be treated as public information.
</v>
      </c>
      <c r="C122" s="361"/>
      <c r="D122" s="361"/>
      <c r="E122" s="361"/>
      <c r="F122" s="361"/>
      <c r="G122" s="361"/>
      <c r="H122" s="361"/>
      <c r="I122" s="361"/>
      <c r="J122" s="361"/>
      <c r="K122" s="361"/>
      <c r="L122" s="362"/>
      <c r="M122" s="10"/>
      <c r="O122" s="10" t="s">
        <v>179</v>
      </c>
      <c r="P122" s="10" t="s">
        <v>181</v>
      </c>
    </row>
    <row r="123" spans="1:19" x14ac:dyDescent="0.25">
      <c r="B123" s="360"/>
      <c r="C123" s="361"/>
      <c r="D123" s="361"/>
      <c r="E123" s="361"/>
      <c r="F123" s="361"/>
      <c r="G123" s="361"/>
      <c r="H123" s="361"/>
      <c r="I123" s="361"/>
      <c r="J123" s="361"/>
      <c r="K123" s="361"/>
      <c r="L123" s="362"/>
      <c r="M123" s="10"/>
    </row>
    <row r="124" spans="1:19" x14ac:dyDescent="0.25">
      <c r="B124" s="73"/>
      <c r="C124" s="70"/>
      <c r="D124" s="70"/>
      <c r="E124" s="70"/>
      <c r="F124" s="70"/>
      <c r="G124" s="70"/>
      <c r="H124" s="70"/>
      <c r="I124" s="70"/>
      <c r="J124" s="70"/>
      <c r="K124" s="70"/>
      <c r="L124" s="71"/>
      <c r="M124" s="10"/>
    </row>
    <row r="126" spans="1:19" s="2" customFormat="1" x14ac:dyDescent="0.25">
      <c r="A126" s="4"/>
      <c r="B126" s="390" t="s">
        <v>308</v>
      </c>
      <c r="C126" s="391" t="str">
        <f>UPPER(IF(Intro!$G$22="English",P126,Q126))</f>
        <v/>
      </c>
      <c r="D126" s="391" t="str">
        <f>UPPER(IF(Intro!$G$22="English",Q126,R126))</f>
        <v/>
      </c>
      <c r="E126" s="391" t="str">
        <f>UPPER(IF(Intro!$G$22="English",R126,S126))</f>
        <v/>
      </c>
      <c r="F126" s="391" t="str">
        <f>UPPER(IF(Intro!$G$22="English",S126,T126))</f>
        <v/>
      </c>
      <c r="G126" s="391"/>
      <c r="H126" s="391" t="str">
        <f>UPPER(IF(Intro!$G$22="English",T126,U126))</f>
        <v/>
      </c>
      <c r="I126" s="391" t="str">
        <f>UPPER(IF(Intro!$G$22="English",U126,V126))</f>
        <v/>
      </c>
      <c r="J126" s="391" t="str">
        <f>UPPER(IF(Intro!$G$22="English",V126,W126))</f>
        <v/>
      </c>
      <c r="K126" s="391" t="str">
        <f>UPPER(IF(Intro!$G$22="English",W126,X126))</f>
        <v/>
      </c>
      <c r="L126" s="392" t="str">
        <f>UPPER(IF(Intro!$G$22="English",X126,Y126))</f>
        <v/>
      </c>
      <c r="M126" s="6"/>
      <c r="N126" s="25"/>
      <c r="O126" s="9"/>
      <c r="P126" s="9"/>
      <c r="Q126" s="42"/>
      <c r="R126" s="42"/>
      <c r="S126" s="42"/>
    </row>
    <row r="127" spans="1:19" x14ac:dyDescent="0.25">
      <c r="B127" s="16"/>
      <c r="C127" s="35"/>
      <c r="D127" s="36"/>
      <c r="E127" s="36"/>
      <c r="F127" s="36"/>
      <c r="G127" s="36"/>
      <c r="H127" s="36"/>
      <c r="I127" s="36"/>
      <c r="J127" s="36"/>
      <c r="K127" s="36"/>
      <c r="L127" s="17"/>
      <c r="M127" s="10"/>
    </row>
    <row r="128" spans="1:19" x14ac:dyDescent="0.25">
      <c r="B128" s="360" t="str">
        <f>IF(Intro!$G$22="English",O128,P128)</f>
        <v xml:space="preserve">Questions relating to this questionnaire should be directed to:
</v>
      </c>
      <c r="C128" s="361"/>
      <c r="D128" s="361"/>
      <c r="E128" s="361"/>
      <c r="F128" s="361"/>
      <c r="G128" s="361"/>
      <c r="H128" s="361"/>
      <c r="I128" s="361"/>
      <c r="J128" s="361"/>
      <c r="K128" s="361"/>
      <c r="L128" s="362"/>
      <c r="M128" s="10"/>
      <c r="O128" s="10" t="s">
        <v>201</v>
      </c>
      <c r="P128" s="10" t="s">
        <v>202</v>
      </c>
    </row>
    <row r="129" spans="2:15" x14ac:dyDescent="0.25">
      <c r="B129" s="80"/>
      <c r="C129" s="81"/>
      <c r="D129" s="81"/>
      <c r="E129" s="81"/>
      <c r="F129" s="81"/>
      <c r="G129" s="81"/>
      <c r="H129" s="81"/>
      <c r="I129" s="81"/>
      <c r="J129" s="81"/>
      <c r="K129" s="81"/>
      <c r="L129" s="82"/>
      <c r="M129" s="10"/>
    </row>
    <row r="130" spans="2:15" x14ac:dyDescent="0.25">
      <c r="B130" s="387" t="str">
        <f>Variables!B13</f>
        <v>Joseph Long</v>
      </c>
      <c r="C130" s="388"/>
      <c r="D130" s="388"/>
      <c r="E130" s="388" t="str">
        <f>Variables!C13</f>
        <v>Joseph.Long@tribunal.gc.ca</v>
      </c>
      <c r="F130" s="388"/>
      <c r="G130" s="388"/>
      <c r="H130" s="388"/>
      <c r="I130" s="388"/>
      <c r="J130" s="388" t="str">
        <f>Variables!D13</f>
        <v>343-597-3847</v>
      </c>
      <c r="K130" s="388"/>
      <c r="L130" s="389"/>
      <c r="M130" s="10"/>
      <c r="O130" s="18"/>
    </row>
    <row r="131" spans="2:15" x14ac:dyDescent="0.25">
      <c r="B131" s="387" t="str">
        <f>Variables!B14</f>
        <v>Rhonda Heintzman</v>
      </c>
      <c r="C131" s="388"/>
      <c r="D131" s="388"/>
      <c r="E131" s="388" t="str">
        <f>Variables!C14</f>
        <v>Rhonda.Heintzman@tribunal.gc.ca</v>
      </c>
      <c r="F131" s="388"/>
      <c r="G131" s="388"/>
      <c r="H131" s="388"/>
      <c r="I131" s="388"/>
      <c r="J131" s="388" t="str">
        <f>Variables!D14</f>
        <v>613-558-5983</v>
      </c>
      <c r="K131" s="388"/>
      <c r="L131" s="389"/>
      <c r="M131" s="10"/>
      <c r="O131" s="18"/>
    </row>
    <row r="132" spans="2:15" x14ac:dyDescent="0.25">
      <c r="B132" s="73"/>
      <c r="C132" s="70"/>
      <c r="D132" s="70"/>
      <c r="E132" s="70"/>
      <c r="F132" s="70"/>
      <c r="G132" s="70"/>
      <c r="H132" s="70"/>
      <c r="I132" s="70"/>
      <c r="J132" s="70"/>
      <c r="K132" s="70"/>
      <c r="L132" s="71"/>
      <c r="M132" s="10"/>
    </row>
  </sheetData>
  <sheetProtection algorithmName="SHA-512" hashValue="Le2aejsfTHjn7EVh8N7QRYZl3rvjsYEcnQxL5pwVyyqSuojV2MhEl3kljn6Hi21Dgufea3x+8RajCErLt1aACw==" saltValue="lpGTVQ59Gj8T9dlIf4Py5Q==" spinCount="100000" sheet="1" objects="1" scenarios="1" selectLockedCells="1"/>
  <mergeCells count="65">
    <mergeCell ref="O9:P18"/>
    <mergeCell ref="G22:G23"/>
    <mergeCell ref="B45:L45"/>
    <mergeCell ref="B117:L117"/>
    <mergeCell ref="B43:L43"/>
    <mergeCell ref="B63:L63"/>
    <mergeCell ref="B26:L26"/>
    <mergeCell ref="B28:L28"/>
    <mergeCell ref="B40:L40"/>
    <mergeCell ref="C30:K33"/>
    <mergeCell ref="D47:D48"/>
    <mergeCell ref="B47:C48"/>
    <mergeCell ref="E47:K48"/>
    <mergeCell ref="B53:L60"/>
    <mergeCell ref="D65:J66"/>
    <mergeCell ref="B109:D110"/>
    <mergeCell ref="B4:L4"/>
    <mergeCell ref="B5:L5"/>
    <mergeCell ref="B8:L8"/>
    <mergeCell ref="B20:L20"/>
    <mergeCell ref="B6:L6"/>
    <mergeCell ref="B10:F17"/>
    <mergeCell ref="H10:L17"/>
    <mergeCell ref="B128:L128"/>
    <mergeCell ref="B126:L126"/>
    <mergeCell ref="B115:L115"/>
    <mergeCell ref="B118:L118"/>
    <mergeCell ref="B69:L69"/>
    <mergeCell ref="B84:L84"/>
    <mergeCell ref="B99:L99"/>
    <mergeCell ref="E81:L82"/>
    <mergeCell ref="B85:D94"/>
    <mergeCell ref="E85:L94"/>
    <mergeCell ref="B71:L72"/>
    <mergeCell ref="B77:D78"/>
    <mergeCell ref="B79:D80"/>
    <mergeCell ref="B119:L120"/>
    <mergeCell ref="B122:L123"/>
    <mergeCell ref="E109:L110"/>
    <mergeCell ref="B131:D131"/>
    <mergeCell ref="E130:I130"/>
    <mergeCell ref="E131:I131"/>
    <mergeCell ref="J130:L130"/>
    <mergeCell ref="J131:L131"/>
    <mergeCell ref="B130:D130"/>
    <mergeCell ref="B81:D82"/>
    <mergeCell ref="E77:L78"/>
    <mergeCell ref="E79:L80"/>
    <mergeCell ref="B50:L51"/>
    <mergeCell ref="E101:L102"/>
    <mergeCell ref="B97:L97"/>
    <mergeCell ref="B75:L75"/>
    <mergeCell ref="E103:L104"/>
    <mergeCell ref="E105:L106"/>
    <mergeCell ref="E107:L108"/>
    <mergeCell ref="B101:D102"/>
    <mergeCell ref="B103:D104"/>
    <mergeCell ref="B105:D106"/>
    <mergeCell ref="B107:D108"/>
    <mergeCell ref="B36:L36"/>
    <mergeCell ref="B37:L37"/>
    <mergeCell ref="B38:L38"/>
    <mergeCell ref="B22:F23"/>
    <mergeCell ref="H22:L23"/>
    <mergeCell ref="B35:E35"/>
  </mergeCells>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81 E85:E90 E77 E79 E101 E103 E105 E107 E109" xr:uid="{4F0FD07E-4BD1-467A-ADBD-0BA0CA3CCC89}">
      <formula1>1000</formula1>
    </dataValidation>
    <dataValidation type="list" allowBlank="1" showInputMessage="1" showErrorMessage="1" sqref="I112" xr:uid="{EA43E088-98E8-4631-9262-1DAFC17B3891}">
      <formula1>"X"</formula1>
    </dataValidation>
    <dataValidation type="list" allowBlank="1" showInputMessage="1" showErrorMessage="1" sqref="G22"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8"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Variables!$D$52:$D$53</xm:f>
          </x14:formula1>
          <xm:sqref>D47:D48</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777AA-2F06-476B-A564-8627E2C187F5}">
  <dimension ref="B1:AV157"/>
  <sheetViews>
    <sheetView zoomScale="87" workbookViewId="0">
      <selection activeCell="R18" sqref="R18"/>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694</v>
      </c>
      <c r="J6" s="241" t="s">
        <v>574</v>
      </c>
      <c r="K6" s="274" t="str">
        <f>Confirm!E40</f>
        <v>-</v>
      </c>
      <c r="L6" s="274" t="str">
        <f>Confirm!F40</f>
        <v>-</v>
      </c>
      <c r="M6" s="274" t="str">
        <f>Confirm!G40</f>
        <v>-</v>
      </c>
      <c r="W6" s="236">
        <f>Intro!$E$77</f>
        <v>0</v>
      </c>
      <c r="X6" s="237" t="s">
        <v>569</v>
      </c>
      <c r="Y6" s="237" t="s">
        <v>570</v>
      </c>
      <c r="Z6" s="238" t="s">
        <v>571</v>
      </c>
      <c r="AA6" s="238" t="s">
        <v>572</v>
      </c>
      <c r="AB6" s="238"/>
      <c r="AC6" s="239"/>
      <c r="AD6" s="240" t="s">
        <v>694</v>
      </c>
      <c r="AE6" s="241" t="s">
        <v>574</v>
      </c>
      <c r="AF6" s="274" t="str">
        <f>Confirm!E41</f>
        <v>-</v>
      </c>
      <c r="AG6" s="274" t="str">
        <f>Confirm!F41</f>
        <v>-</v>
      </c>
      <c r="AH6" s="274" t="str">
        <f>Confirm!G41</f>
        <v>-</v>
      </c>
    </row>
    <row r="7" spans="2:48" x14ac:dyDescent="0.25">
      <c r="B7" s="236">
        <f>Intro!$E$77</f>
        <v>0</v>
      </c>
      <c r="C7" s="242" t="str">
        <f>C6</f>
        <v>Importer   |  Importateurs</v>
      </c>
      <c r="D7" s="242" t="s">
        <v>570</v>
      </c>
      <c r="E7" s="243" t="s">
        <v>575</v>
      </c>
      <c r="F7" s="243" t="s">
        <v>576</v>
      </c>
      <c r="G7" s="243"/>
      <c r="H7" s="242"/>
      <c r="I7" s="240" t="s">
        <v>694</v>
      </c>
      <c r="J7" s="245" t="s">
        <v>574</v>
      </c>
      <c r="K7" s="275" t="str">
        <f>Confirm!E51</f>
        <v>-</v>
      </c>
      <c r="L7" s="275" t="str">
        <f>Confirm!F51</f>
        <v>-</v>
      </c>
      <c r="M7" s="275" t="str">
        <f>Confirm!G51</f>
        <v>-</v>
      </c>
      <c r="W7" s="236">
        <f>Intro!$E$77</f>
        <v>0</v>
      </c>
      <c r="X7" s="242" t="str">
        <f>X6</f>
        <v>Importer   |  Importateurs</v>
      </c>
      <c r="Y7" s="242" t="s">
        <v>570</v>
      </c>
      <c r="Z7" s="243" t="s">
        <v>575</v>
      </c>
      <c r="AA7" s="243" t="s">
        <v>576</v>
      </c>
      <c r="AB7" s="243"/>
      <c r="AC7" s="242"/>
      <c r="AD7" s="240" t="s">
        <v>694</v>
      </c>
      <c r="AE7" s="245" t="s">
        <v>574</v>
      </c>
      <c r="AF7" s="275" t="str">
        <f>Confirm!E52</f>
        <v>-</v>
      </c>
      <c r="AG7" s="275" t="str">
        <f>Confirm!F52</f>
        <v>-</v>
      </c>
      <c r="AH7" s="275" t="str">
        <f>Confirm!G52</f>
        <v>-</v>
      </c>
    </row>
    <row r="8" spans="2:48" x14ac:dyDescent="0.25">
      <c r="B8" s="236">
        <f>Intro!$E$77</f>
        <v>0</v>
      </c>
      <c r="C8" s="246" t="str">
        <f>C7</f>
        <v>Importer   |  Importateurs</v>
      </c>
      <c r="D8" s="246" t="s">
        <v>570</v>
      </c>
      <c r="E8" s="247" t="s">
        <v>577</v>
      </c>
      <c r="F8" s="247" t="s">
        <v>576</v>
      </c>
      <c r="G8" s="247"/>
      <c r="H8" s="246"/>
      <c r="I8" s="240" t="s">
        <v>694</v>
      </c>
      <c r="J8" s="248" t="s">
        <v>574</v>
      </c>
      <c r="K8" s="276" t="str">
        <f>Confirm!E62</f>
        <v>-</v>
      </c>
      <c r="L8" s="276" t="str">
        <f>Confirm!F62</f>
        <v>-</v>
      </c>
      <c r="M8" s="276" t="str">
        <f>Confirm!G62</f>
        <v>-</v>
      </c>
      <c r="W8" s="236">
        <f>Intro!$E$77</f>
        <v>0</v>
      </c>
      <c r="X8" s="246" t="str">
        <f>X7</f>
        <v>Importer   |  Importateurs</v>
      </c>
      <c r="Y8" s="246" t="s">
        <v>570</v>
      </c>
      <c r="Z8" s="247" t="s">
        <v>577</v>
      </c>
      <c r="AA8" s="247" t="s">
        <v>576</v>
      </c>
      <c r="AB8" s="247"/>
      <c r="AC8" s="246"/>
      <c r="AD8" s="240" t="s">
        <v>694</v>
      </c>
      <c r="AE8" s="248" t="s">
        <v>574</v>
      </c>
      <c r="AF8" s="276" t="str">
        <f>Confirm!E63</f>
        <v>-</v>
      </c>
      <c r="AG8" s="276" t="str">
        <f>Confirm!F63</f>
        <v>-</v>
      </c>
      <c r="AH8" s="276" t="str">
        <f>Confirm!G63</f>
        <v>-</v>
      </c>
    </row>
    <row r="9" spans="2:48" x14ac:dyDescent="0.25">
      <c r="B9" s="236">
        <f>Intro!$E$77</f>
        <v>0</v>
      </c>
      <c r="C9" s="249" t="str">
        <f>C7</f>
        <v>Importer   |  Importateurs</v>
      </c>
      <c r="D9" s="249" t="s">
        <v>570</v>
      </c>
      <c r="E9" s="250" t="s">
        <v>578</v>
      </c>
      <c r="F9" s="250" t="s">
        <v>576</v>
      </c>
      <c r="G9" s="250" t="str">
        <f>Confirm!E79</f>
        <v>-</v>
      </c>
      <c r="H9" s="249"/>
      <c r="I9" s="240" t="s">
        <v>694</v>
      </c>
      <c r="J9" s="251" t="s">
        <v>574</v>
      </c>
      <c r="K9" s="277" t="str">
        <f>Confirm!E74</f>
        <v>-</v>
      </c>
      <c r="L9" s="277" t="str">
        <f>Confirm!F74</f>
        <v>-</v>
      </c>
      <c r="M9" s="277" t="str">
        <f>Confirm!G74</f>
        <v>-</v>
      </c>
      <c r="W9" s="236">
        <f>Intro!$E$77</f>
        <v>0</v>
      </c>
      <c r="X9" s="249" t="str">
        <f>X7</f>
        <v>Importer   |  Importateurs</v>
      </c>
      <c r="Y9" s="249" t="s">
        <v>570</v>
      </c>
      <c r="Z9" s="250" t="s">
        <v>578</v>
      </c>
      <c r="AA9" s="250" t="s">
        <v>576</v>
      </c>
      <c r="AB9" s="250" t="str">
        <f>Confirm!E79</f>
        <v>-</v>
      </c>
      <c r="AC9" s="249"/>
      <c r="AD9" s="240" t="s">
        <v>694</v>
      </c>
      <c r="AE9" s="251" t="s">
        <v>574</v>
      </c>
      <c r="AF9" s="277" t="str">
        <f>Confirm!E75</f>
        <v>-</v>
      </c>
      <c r="AG9" s="277" t="str">
        <f>Confirm!F75</f>
        <v>-</v>
      </c>
      <c r="AH9" s="277" t="str">
        <f>Confirm!G75</f>
        <v>-</v>
      </c>
    </row>
    <row r="10" spans="2:48" x14ac:dyDescent="0.25">
      <c r="B10" s="236">
        <f>Intro!$E$77</f>
        <v>0</v>
      </c>
      <c r="C10" s="246" t="str">
        <f t="shared" ref="C10:C12" si="0">C9</f>
        <v>Importer   |  Importateurs</v>
      </c>
      <c r="D10" s="246" t="s">
        <v>579</v>
      </c>
      <c r="E10" s="247" t="s">
        <v>580</v>
      </c>
      <c r="F10" s="247" t="s">
        <v>574</v>
      </c>
      <c r="G10" s="247"/>
      <c r="H10" s="246"/>
      <c r="I10" s="240" t="s">
        <v>694</v>
      </c>
      <c r="J10" s="248" t="s">
        <v>581</v>
      </c>
      <c r="K10" s="276" t="str">
        <f>Confirm!E92</f>
        <v>-</v>
      </c>
      <c r="L10" s="276" t="str">
        <f>Confirm!F92</f>
        <v>-</v>
      </c>
      <c r="M10" s="276" t="str">
        <f>Confirm!G92</f>
        <v>-</v>
      </c>
      <c r="W10" s="236">
        <f>Intro!$E$77</f>
        <v>0</v>
      </c>
      <c r="X10" s="246" t="str">
        <f t="shared" ref="X10:X12" si="1">X9</f>
        <v>Importer   |  Importateurs</v>
      </c>
      <c r="Y10" s="246" t="s">
        <v>579</v>
      </c>
      <c r="Z10" s="247" t="s">
        <v>580</v>
      </c>
      <c r="AA10" s="247" t="s">
        <v>574</v>
      </c>
      <c r="AB10" s="247"/>
      <c r="AC10" s="246"/>
      <c r="AD10" s="240" t="s">
        <v>694</v>
      </c>
      <c r="AE10" s="248" t="s">
        <v>581</v>
      </c>
      <c r="AF10" s="276" t="str">
        <f>Confirm!E95</f>
        <v>-</v>
      </c>
      <c r="AG10" s="276" t="str">
        <f>Confirm!F95</f>
        <v>-</v>
      </c>
      <c r="AH10" s="276" t="str">
        <f>Confirm!G95</f>
        <v>-</v>
      </c>
    </row>
    <row r="11" spans="2:48" x14ac:dyDescent="0.25">
      <c r="B11" s="236">
        <f>Intro!$E$77</f>
        <v>0</v>
      </c>
      <c r="C11" s="249" t="str">
        <f t="shared" si="0"/>
        <v>Importer   |  Importateurs</v>
      </c>
      <c r="D11" s="249" t="s">
        <v>579</v>
      </c>
      <c r="E11" s="250" t="s">
        <v>580</v>
      </c>
      <c r="F11" s="250" t="s">
        <v>574</v>
      </c>
      <c r="G11" s="250"/>
      <c r="H11" s="249"/>
      <c r="I11" s="240" t="s">
        <v>694</v>
      </c>
      <c r="J11" s="251" t="s">
        <v>582</v>
      </c>
      <c r="K11" s="277" t="str">
        <f>Confirm!E93</f>
        <v>-</v>
      </c>
      <c r="L11" s="277" t="str">
        <f>Confirm!F93</f>
        <v>-</v>
      </c>
      <c r="M11" s="277" t="str">
        <f>Confirm!G93</f>
        <v>-</v>
      </c>
      <c r="W11" s="236">
        <f>Intro!$E$77</f>
        <v>0</v>
      </c>
      <c r="X11" s="249" t="str">
        <f t="shared" si="1"/>
        <v>Importer   |  Importateurs</v>
      </c>
      <c r="Y11" s="249" t="s">
        <v>579</v>
      </c>
      <c r="Z11" s="250" t="s">
        <v>580</v>
      </c>
      <c r="AA11" s="250" t="s">
        <v>574</v>
      </c>
      <c r="AB11" s="250"/>
      <c r="AC11" s="249"/>
      <c r="AD11" s="240" t="s">
        <v>694</v>
      </c>
      <c r="AE11" s="251" t="s">
        <v>582</v>
      </c>
      <c r="AF11" s="277" t="str">
        <f>Confirm!E96</f>
        <v>-</v>
      </c>
      <c r="AG11" s="277" t="str">
        <f>Confirm!F96</f>
        <v>-</v>
      </c>
      <c r="AH11" s="277" t="str">
        <f>Confirm!G96</f>
        <v>-</v>
      </c>
    </row>
    <row r="12" spans="2:48" x14ac:dyDescent="0.25">
      <c r="B12" s="236">
        <f>Intro!$E$77</f>
        <v>0</v>
      </c>
      <c r="C12" s="246" t="str">
        <f t="shared" si="0"/>
        <v>Importer   |  Importateurs</v>
      </c>
      <c r="D12" s="246" t="s">
        <v>583</v>
      </c>
      <c r="E12" s="247" t="s">
        <v>580</v>
      </c>
      <c r="F12" s="247" t="s">
        <v>574</v>
      </c>
      <c r="G12" s="247"/>
      <c r="H12" s="246"/>
      <c r="I12" s="240" t="s">
        <v>694</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694</v>
      </c>
      <c r="AE12" s="248" t="s">
        <v>574</v>
      </c>
      <c r="AF12" s="276" t="str">
        <f>Confirm!E104</f>
        <v>-</v>
      </c>
      <c r="AG12" s="276" t="str">
        <f>Confirm!F104</f>
        <v>-</v>
      </c>
      <c r="AH12" s="276" t="str">
        <f>Confirm!G104</f>
        <v>-</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ht="24.75"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694</v>
      </c>
      <c r="R17">
        <f>'Imp-China|Chine -Exp1'!G39+'Imp-China|Chine -Exp 2'!G39+'Imp-China|Chine -Exp 3'!G39</f>
        <v>0</v>
      </c>
      <c r="S17">
        <f>'Imp-China|Chine -Exp1'!H39+'Imp-China|Chine -Exp 2'!H39+'Imp-China|Chine -Exp 3'!H39</f>
        <v>0</v>
      </c>
      <c r="T17">
        <f>'Imp-China|Chine -Exp1'!I39+'Imp-China|Chine -Exp 2'!I39+'Imp-China|Chine -Exp 3'!I39</f>
        <v>0</v>
      </c>
      <c r="V17">
        <f>('Imp-China|Chine -Exp1'!G40+'Imp-China|Chine -Exp 2'!G40+'Imp-China|Chine -Exp 3'!G40)/1000</f>
        <v>0</v>
      </c>
      <c r="W17">
        <f>('Imp-China|Chine -Exp1'!H40+'Imp-China|Chine -Exp 2'!H40+'Imp-China|Chine -Exp 3'!H40)/1000</f>
        <v>0</v>
      </c>
      <c r="X17">
        <f>('Imp-China|Chine -Exp1'!I40+'Imp-China|Chine -Exp 2'!I40+'Imp-China|Chine -Exp 3'!I40)/1000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694</v>
      </c>
      <c r="AP17">
        <f>'Imp-China|Chine -Exp1'!G43+'Imp-China|Chine -Exp 2'!G43+'Imp-China|Chine -Exp 3'!G43</f>
        <v>0</v>
      </c>
      <c r="AQ17">
        <f>'Imp-China|Chine -Exp1'!H43+'Imp-China|Chine -Exp 2'!H43+'Imp-China|Chine -Exp 3'!H43</f>
        <v>0</v>
      </c>
      <c r="AR17">
        <f>'Imp-China|Chine -Exp1'!I43+'Imp-China|Chine -Exp 2'!I43+'Imp-China|Chine -Exp 3'!I43</f>
        <v>0</v>
      </c>
      <c r="AT17">
        <f>('Imp-China|Chine -Exp1'!G44+'Imp-China|Chine -Exp 2'!G44+'Imp-China|Chine -Exp 3'!G44)/1000</f>
        <v>0</v>
      </c>
      <c r="AU17">
        <f>('Imp-China|Chine -Exp1'!H44+'Imp-China|Chine -Exp 2'!H44+'Imp-China|Chine -Exp 3'!H44)/1000</f>
        <v>0</v>
      </c>
      <c r="AV17">
        <f>('Imp-China|Chine -Exp1'!I44+'Imp-China|Chine -Exp 2'!I44+'Imp-China|Chine -Exp 3'!I44)/1000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694</v>
      </c>
      <c r="R18">
        <f>'Imp-China|Chine -Exp1'!G73+'Imp-China|Chine -Exp 2'!G73+'Imp-China|Chine -Exp 3'!G73</f>
        <v>0</v>
      </c>
      <c r="S18">
        <f>'Imp-China|Chine -Exp1'!H73+'Imp-China|Chine -Exp 2'!H73+'Imp-China|Chine -Exp 3'!H73</f>
        <v>0</v>
      </c>
      <c r="T18">
        <f>'Imp-China|Chine -Exp1'!I73+'Imp-China|Chine -Exp 2'!I73+'Imp-China|Chine -Exp 3'!I73</f>
        <v>0</v>
      </c>
      <c r="V18">
        <f>('Imp-China|Chine -Exp1'!G74+'Imp-China|Chine -Exp 2'!G74+'Imp-China|Chine -Exp 3'!G74)/1000</f>
        <v>0</v>
      </c>
      <c r="W18">
        <f>('Imp-China|Chine -Exp1'!H74+'Imp-China|Chine -Exp 2'!H74+'Imp-China|Chine -Exp 3'!H74)/1000</f>
        <v>0</v>
      </c>
      <c r="X18">
        <f>('Imp-China|Chine -Exp1'!I74+'Imp-China|Chine -Exp 2'!I74+'Imp-China|Chine -Exp 3'!I74)/1000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694</v>
      </c>
      <c r="AP18">
        <f>'Imp-China|Chine -Exp1'!G80+'Imp-China|Chine -Exp 2'!G80+'Imp-China|Chine -Exp 3'!G80</f>
        <v>0</v>
      </c>
      <c r="AQ18">
        <f>'Imp-China|Chine -Exp1'!H80+'Imp-China|Chine -Exp 2'!H80+'Imp-China|Chine -Exp 3'!H80</f>
        <v>0</v>
      </c>
      <c r="AR18">
        <f>'Imp-China|Chine -Exp1'!I80+'Imp-China|Chine -Exp 2'!I80+'Imp-China|Chine -Exp 3'!I80</f>
        <v>0</v>
      </c>
      <c r="AT18">
        <f>('Imp-China|Chine -Exp1'!G81+'Imp-China|Chine -Exp 2'!G81+'Imp-China|Chine -Exp 3'!G81)/1000</f>
        <v>0</v>
      </c>
      <c r="AU18">
        <f>('Imp-China|Chine -Exp1'!H81+'Imp-China|Chine -Exp 2'!H81+'Imp-China|Chine -Exp 3'!H81)/1000</f>
        <v>0</v>
      </c>
      <c r="AV18">
        <f>('Imp-China|Chine -Exp1'!I81+'Imp-China|Chine -Exp 2'!I81+'Imp-China|Chine -Exp 3'!I81)/1000</f>
        <v>0</v>
      </c>
    </row>
    <row r="19" spans="2:48" ht="24.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694</v>
      </c>
      <c r="R19">
        <f>'Imp-China|Chine -Exp1'!G76+'Imp-China|Chine -Exp 2'!G76+'Imp-China|Chine -Exp 3'!G76</f>
        <v>0</v>
      </c>
      <c r="S19">
        <f>'Imp-China|Chine -Exp1'!H76+'Imp-China|Chine -Exp 2'!H76+'Imp-China|Chine -Exp 3'!H76</f>
        <v>0</v>
      </c>
      <c r="T19">
        <f>'Imp-China|Chine -Exp1'!I76+'Imp-China|Chine -Exp 2'!I76+'Imp-China|Chine -Exp 3'!I76</f>
        <v>0</v>
      </c>
      <c r="V19">
        <f>('Imp-China|Chine -Exp1'!G77+'Imp-China|Chine -Exp 2'!G77+'Imp-China|Chine -Exp 3'!G77)/1000</f>
        <v>0</v>
      </c>
      <c r="W19">
        <f>('Imp-China|Chine -Exp1'!H77+'Imp-China|Chine -Exp 2'!H77+'Imp-China|Chine -Exp 3'!H77)/1000</f>
        <v>0</v>
      </c>
      <c r="X19">
        <f>('Imp-China|Chine -Exp1'!I77+'Imp-China|Chine -Exp 2'!I77+'Imp-China|Chine -Exp 3'!I77)/1000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694</v>
      </c>
      <c r="AP19">
        <f>'Imp-China|Chine -Exp1'!G83+'Imp-China|Chine -Exp 2'!G83+'Imp-China|Chine -Exp 3'!G83</f>
        <v>0</v>
      </c>
      <c r="AQ19">
        <f>'Imp-China|Chine -Exp1'!H83+'Imp-China|Chine -Exp 2'!H83+'Imp-China|Chine -Exp 3'!H83</f>
        <v>0</v>
      </c>
      <c r="AR19">
        <f>'Imp-China|Chine -Exp1'!I83+'Imp-China|Chine -Exp 2'!I83+'Imp-China|Chine -Exp 3'!I83</f>
        <v>0</v>
      </c>
      <c r="AT19">
        <f>('Imp-China|Chine -Exp1'!G84+'Imp-China|Chine -Exp 2'!G84+'Imp-China|Chine -Exp 3'!G84)/1000</f>
        <v>0</v>
      </c>
      <c r="AU19">
        <f>('Imp-China|Chine -Exp1'!H84+'Imp-China|Chine -Exp 2'!H84+'Imp-China|Chine -Exp 3'!H84)/1000</f>
        <v>0</v>
      </c>
      <c r="AV19">
        <f>('Imp-China|Chine -Exp1'!I84+'Imp-China|Chine -Exp 2'!I84+'Imp-China|Chine -Exp 3'!I84)/1000</f>
        <v>0</v>
      </c>
    </row>
    <row r="20" spans="2:48" ht="24.75"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694</v>
      </c>
      <c r="R20">
        <f>'Imp-US|É-U'!G39</f>
        <v>0</v>
      </c>
      <c r="S20">
        <f>'Imp-US|É-U'!H39</f>
        <v>0</v>
      </c>
      <c r="T20">
        <f>'Imp-US|É-U'!I39</f>
        <v>0</v>
      </c>
      <c r="V20">
        <f>'Imp-US|É-U'!G40/1000</f>
        <v>0</v>
      </c>
      <c r="W20">
        <f>'Imp-US|É-U'!H40/1000</f>
        <v>0</v>
      </c>
      <c r="X20">
        <f>'Imp-US|É-U'!I40/1000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694</v>
      </c>
      <c r="AP20">
        <f>'Imp-US|É-U'!G43</f>
        <v>0</v>
      </c>
      <c r="AQ20">
        <f>'Imp-US|É-U'!H43</f>
        <v>0</v>
      </c>
      <c r="AR20">
        <f>'Imp-US|É-U'!I43</f>
        <v>0</v>
      </c>
      <c r="AT20">
        <f>'Imp-US|É-U'!G44/1000</f>
        <v>0</v>
      </c>
      <c r="AU20">
        <f>'Imp-US|É-U'!H44/1000</f>
        <v>0</v>
      </c>
      <c r="AV20">
        <f>'Imp-US|É-U'!I44/1000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694</v>
      </c>
      <c r="R21">
        <f>'Imp-US|É-U'!G73</f>
        <v>0</v>
      </c>
      <c r="S21">
        <f>'Imp-US|É-U'!H73</f>
        <v>0</v>
      </c>
      <c r="T21">
        <f>'Imp-US|É-U'!I73</f>
        <v>0</v>
      </c>
      <c r="V21">
        <f>'Imp-US|É-U'!G74/1000</f>
        <v>0</v>
      </c>
      <c r="W21">
        <f>'Imp-US|É-U'!H74/1000</f>
        <v>0</v>
      </c>
      <c r="X21">
        <f>'Imp-US|É-U'!I74/1000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694</v>
      </c>
      <c r="AP21">
        <f>'Imp-US|É-U'!G80</f>
        <v>0</v>
      </c>
      <c r="AQ21">
        <f>'Imp-US|É-U'!H80</f>
        <v>0</v>
      </c>
      <c r="AR21">
        <f>'Imp-US|É-U'!I80</f>
        <v>0</v>
      </c>
      <c r="AT21">
        <f>'Imp-US|É-U'!G81/1000</f>
        <v>0</v>
      </c>
      <c r="AU21">
        <f>'Imp-US|É-U'!H81/1000</f>
        <v>0</v>
      </c>
      <c r="AV21">
        <f>'Imp-US|É-U'!I81/1000</f>
        <v>0</v>
      </c>
    </row>
    <row r="22" spans="2:48" ht="24.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694</v>
      </c>
      <c r="R22">
        <f>'Imp-US|É-U'!G76</f>
        <v>0</v>
      </c>
      <c r="S22">
        <f>'Imp-US|É-U'!H76</f>
        <v>0</v>
      </c>
      <c r="T22">
        <f>'Imp-US|É-U'!I76</f>
        <v>0</v>
      </c>
      <c r="V22">
        <f>'Imp-US|É-U'!G77/1000</f>
        <v>0</v>
      </c>
      <c r="W22">
        <f>'Imp-US|É-U'!H77/1000</f>
        <v>0</v>
      </c>
      <c r="X22">
        <f>'Imp-US|É-U'!I77/1000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694</v>
      </c>
      <c r="AP22">
        <f>'Imp-US|É-U'!G83</f>
        <v>0</v>
      </c>
      <c r="AQ22">
        <f>'Imp-US|É-U'!H83</f>
        <v>0</v>
      </c>
      <c r="AR22">
        <f>'Imp-US|É-U'!I83</f>
        <v>0</v>
      </c>
      <c r="AT22">
        <f>'Imp-US|É-U'!G84/1000</f>
        <v>0</v>
      </c>
      <c r="AU22">
        <f>'Imp-US|É-U'!H84/1000</f>
        <v>0</v>
      </c>
      <c r="AV22">
        <f>'Imp-US|É-U'!I84/1000</f>
        <v>0</v>
      </c>
    </row>
    <row r="23" spans="2:48" ht="24.75"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694</v>
      </c>
      <c r="R23">
        <f>'Imp-Mex'!G39</f>
        <v>0</v>
      </c>
      <c r="S23">
        <f>'Imp-Mex'!H39</f>
        <v>0</v>
      </c>
      <c r="T23">
        <f>'Imp-Mex'!I39</f>
        <v>0</v>
      </c>
      <c r="V23">
        <f>'Imp-Mex'!G40/1000</f>
        <v>0</v>
      </c>
      <c r="W23">
        <f>'Imp-Mex'!H40/1000</f>
        <v>0</v>
      </c>
      <c r="X23">
        <f>'Imp-Mex'!I40/1000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694</v>
      </c>
      <c r="AP23">
        <f>'Imp-Mex'!G43</f>
        <v>0</v>
      </c>
      <c r="AQ23">
        <f>'Imp-Mex'!H43</f>
        <v>0</v>
      </c>
      <c r="AR23">
        <f>'Imp-Mex'!I43</f>
        <v>0</v>
      </c>
      <c r="AT23">
        <f>'Imp-Mex'!G44/1000</f>
        <v>0</v>
      </c>
      <c r="AU23">
        <f>'Imp-Mex'!H44/1000</f>
        <v>0</v>
      </c>
      <c r="AV23">
        <f>'Imp-Mex'!I44/1000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694</v>
      </c>
      <c r="R24">
        <f>'Imp-Mex'!G73</f>
        <v>0</v>
      </c>
      <c r="S24">
        <f>'Imp-Mex'!H73</f>
        <v>0</v>
      </c>
      <c r="T24">
        <f>'Imp-Mex'!I73</f>
        <v>0</v>
      </c>
      <c r="V24">
        <f>'Imp-Mex'!G74/1000</f>
        <v>0</v>
      </c>
      <c r="W24">
        <f>'Imp-Mex'!H74/1000</f>
        <v>0</v>
      </c>
      <c r="X24">
        <f>'Imp-Mex'!I74/1000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694</v>
      </c>
      <c r="AP24">
        <f>'Imp-Mex'!G80</f>
        <v>0</v>
      </c>
      <c r="AQ24">
        <f>'Imp-Mex'!H80</f>
        <v>0</v>
      </c>
      <c r="AR24">
        <f>'Imp-Mex'!I80</f>
        <v>0</v>
      </c>
      <c r="AT24">
        <f>'Imp-Mex'!G81/1000</f>
        <v>0</v>
      </c>
      <c r="AU24">
        <f>'Imp-Mex'!H81/1000</f>
        <v>0</v>
      </c>
      <c r="AV24">
        <f>'Imp-Mex'!I81/1000</f>
        <v>0</v>
      </c>
    </row>
    <row r="25" spans="2:48" ht="24.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694</v>
      </c>
      <c r="R25">
        <f>'Imp-Mex'!G76</f>
        <v>0</v>
      </c>
      <c r="S25">
        <f>'Imp-Mex'!H76</f>
        <v>0</v>
      </c>
      <c r="T25">
        <f>'Imp-Mex'!I76</f>
        <v>0</v>
      </c>
      <c r="V25">
        <f>'Imp-Mex'!G77/1000</f>
        <v>0</v>
      </c>
      <c r="W25">
        <f>'Imp-Mex'!H77/1000</f>
        <v>0</v>
      </c>
      <c r="X25">
        <f>'Imp-Mex'!I77/1000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694</v>
      </c>
      <c r="AP25">
        <f>'Imp-Mex'!G83</f>
        <v>0</v>
      </c>
      <c r="AQ25">
        <f>'Imp-Mex'!H83</f>
        <v>0</v>
      </c>
      <c r="AR25">
        <f>'Imp-Mex'!I83</f>
        <v>0</v>
      </c>
      <c r="AT25">
        <f>'Imp-Mex'!G84/1000</f>
        <v>0</v>
      </c>
      <c r="AU25">
        <f>'Imp-Mex'!H84/1000</f>
        <v>0</v>
      </c>
      <c r="AV25">
        <f>'Imp-Mex'!I84/1000</f>
        <v>0</v>
      </c>
    </row>
    <row r="26" spans="2:48" s="343" customFormat="1" ht="24.75" x14ac:dyDescent="0.25">
      <c r="B26" s="260">
        <f>B25</f>
        <v>0</v>
      </c>
      <c r="C26" s="260">
        <f>C25</f>
        <v>0</v>
      </c>
      <c r="D26" s="260" t="s">
        <v>599</v>
      </c>
      <c r="E26" s="260">
        <f>E17</f>
        <v>0</v>
      </c>
      <c r="F26" s="262"/>
      <c r="G26" s="262"/>
      <c r="H26" s="262"/>
      <c r="I26" s="260" t="s">
        <v>605</v>
      </c>
      <c r="J26" s="260" t="s">
        <v>609</v>
      </c>
      <c r="K26" s="260" t="s">
        <v>610</v>
      </c>
      <c r="L26" s="341" t="s">
        <v>578</v>
      </c>
      <c r="M26" s="342" t="str">
        <f>$G$9</f>
        <v>-</v>
      </c>
      <c r="N26" s="260" t="s">
        <v>612</v>
      </c>
      <c r="O26" s="264" t="s">
        <v>602</v>
      </c>
      <c r="P26" s="260" t="s">
        <v>574</v>
      </c>
      <c r="Q26" s="266" t="s">
        <v>694</v>
      </c>
      <c r="R26" s="343">
        <f>'Imp-Other|Autre'!G39</f>
        <v>0</v>
      </c>
      <c r="S26" s="343">
        <f>'Imp-Other|Autre'!H39</f>
        <v>0</v>
      </c>
      <c r="T26" s="343">
        <f>'Imp-Other|Autre'!I39</f>
        <v>0</v>
      </c>
      <c r="V26" s="343">
        <f>'Imp-Other|Autre'!G40/1000</f>
        <v>0</v>
      </c>
      <c r="W26" s="343">
        <f>'Imp-Other|Autre'!H40/1000</f>
        <v>0</v>
      </c>
      <c r="X26" s="343">
        <f>'Imp-Other|Autre'!I40/1000</f>
        <v>0</v>
      </c>
      <c r="Z26" s="260">
        <f>Z25</f>
        <v>0</v>
      </c>
      <c r="AA26" s="260">
        <f>AA25</f>
        <v>0</v>
      </c>
      <c r="AB26" s="260" t="s">
        <v>599</v>
      </c>
      <c r="AC26" s="260" t="s">
        <v>600</v>
      </c>
      <c r="AD26" s="262"/>
      <c r="AE26" s="262"/>
      <c r="AF26" s="262"/>
      <c r="AG26" s="260" t="s">
        <v>605</v>
      </c>
      <c r="AH26" s="260" t="s">
        <v>609</v>
      </c>
      <c r="AI26" s="260" t="s">
        <v>610</v>
      </c>
      <c r="AJ26" s="341" t="s">
        <v>578</v>
      </c>
      <c r="AK26" s="342" t="str">
        <f>$AB$9</f>
        <v>-</v>
      </c>
      <c r="AL26" s="260" t="s">
        <v>612</v>
      </c>
      <c r="AM26" s="264" t="s">
        <v>602</v>
      </c>
      <c r="AN26" s="260" t="s">
        <v>574</v>
      </c>
      <c r="AO26" s="266" t="s">
        <v>694</v>
      </c>
      <c r="AP26" s="343">
        <f>'Imp-Other|Autre'!G43</f>
        <v>0</v>
      </c>
      <c r="AQ26" s="343">
        <f>'Imp-Other|Autre'!H43</f>
        <v>0</v>
      </c>
      <c r="AR26" s="343">
        <f>'Imp-Other|Autre'!I43</f>
        <v>0</v>
      </c>
      <c r="AT26" s="343">
        <f>'Imp-Other|Autre'!G44/1000</f>
        <v>0</v>
      </c>
      <c r="AU26" s="343">
        <f>'Imp-Other|Autre'!H44/1000</f>
        <v>0</v>
      </c>
      <c r="AV26" s="343">
        <f>'Imp-Other|Autre'!I44/1000</f>
        <v>0</v>
      </c>
    </row>
    <row r="27" spans="2:48" ht="24.75"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694</v>
      </c>
      <c r="R27">
        <f>'Imp-Other|Autre'!G73</f>
        <v>0</v>
      </c>
      <c r="S27">
        <f>'Imp-Other|Autre'!H73</f>
        <v>0</v>
      </c>
      <c r="T27">
        <f>'Imp-Other|Autre'!I73</f>
        <v>0</v>
      </c>
      <c r="V27">
        <f>'Imp-Other|Autre'!G74/1000</f>
        <v>0</v>
      </c>
      <c r="W27">
        <f>'Imp-Other|Autre'!H74/1000</f>
        <v>0</v>
      </c>
      <c r="X27">
        <f>'Imp-Other|Autre'!I74/1000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694</v>
      </c>
      <c r="AP27">
        <f>'Imp-Other|Autre'!G80</f>
        <v>0</v>
      </c>
      <c r="AQ27">
        <f>'Imp-Other|Autre'!H80</f>
        <v>0</v>
      </c>
      <c r="AR27">
        <f>'Imp-Other|Autre'!I80</f>
        <v>0</v>
      </c>
      <c r="AT27">
        <f>'Imp-Other|Autre'!G81/1000</f>
        <v>0</v>
      </c>
      <c r="AU27">
        <f>'Imp-Other|Autre'!H81/1000</f>
        <v>0</v>
      </c>
      <c r="AV27">
        <f>'Imp-Other|Autre'!I81/1000</f>
        <v>0</v>
      </c>
    </row>
    <row r="28" spans="2:48" ht="24.75"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694</v>
      </c>
      <c r="R28">
        <f>'Imp-Other|Autre'!G76</f>
        <v>0</v>
      </c>
      <c r="S28">
        <f>'Imp-Other|Autre'!H76</f>
        <v>0</v>
      </c>
      <c r="T28">
        <f>'Imp-Other|Autre'!I76</f>
        <v>0</v>
      </c>
      <c r="V28">
        <f>'Imp-Other|Autre'!G77/1000</f>
        <v>0</v>
      </c>
      <c r="W28">
        <f>'Imp-Other|Autre'!H77/1000</f>
        <v>0</v>
      </c>
      <c r="X28">
        <f>'Imp-Other|Autre'!I77/1000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694</v>
      </c>
      <c r="AP28">
        <f>'Imp-Other|Autre'!G83</f>
        <v>0</v>
      </c>
      <c r="AQ28">
        <f>'Imp-Other|Autre'!H83</f>
        <v>0</v>
      </c>
      <c r="AR28">
        <f>'Imp-Other|Autre'!I83</f>
        <v>0</v>
      </c>
      <c r="AT28">
        <f>'Imp-Other|Autre'!G84/1000</f>
        <v>0</v>
      </c>
      <c r="AU28">
        <f>'Imp-Other|Autre'!H84/1000</f>
        <v>0</v>
      </c>
      <c r="AV28">
        <f>'Imp-Other|Autre'!I84/1000</f>
        <v>0</v>
      </c>
    </row>
    <row r="30" spans="2:48" hidden="1" x14ac:dyDescent="0.25">
      <c r="B30" t="s">
        <v>645</v>
      </c>
    </row>
    <row r="31" spans="2:48" hidden="1" x14ac:dyDescent="0.25"/>
    <row r="32" spans="2:48" ht="26.25" hidden="1"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hidden="1"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-Exp1'!E150</f>
        <v>0</v>
      </c>
      <c r="AA33" s="282">
        <f>'Imp-China|Chine -Exp1'!F150</f>
        <v>0</v>
      </c>
      <c r="AB33" s="282">
        <f>'Imp-China|Chine -Exp1'!G150</f>
        <v>0</v>
      </c>
      <c r="AC33" s="282">
        <f>'Imp-China|Chine -Exp1'!H150</f>
        <v>0</v>
      </c>
      <c r="AD33" s="282">
        <f>'Imp-China|Chine -Exp1'!I150</f>
        <v>0</v>
      </c>
      <c r="AE33" s="282">
        <f>'Imp-China|Chine -Exp1'!J150</f>
        <v>0</v>
      </c>
      <c r="AF33" s="282">
        <f>'Imp-China|Chine -Exp1'!K150</f>
        <v>0</v>
      </c>
      <c r="AG33" s="282">
        <f>'Imp-China|Chine -Exp1'!L150</f>
        <v>0</v>
      </c>
    </row>
    <row r="34" spans="2:33" hidden="1"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f>
        <v>0</v>
      </c>
      <c r="AA34" s="286">
        <f>'Imp-China|Chine -Exp1'!F156</f>
        <v>0</v>
      </c>
      <c r="AB34" s="286">
        <f>'Imp-China|Chine -Exp1'!G156</f>
        <v>0</v>
      </c>
      <c r="AC34" s="286">
        <f>'Imp-China|Chine -Exp1'!H156</f>
        <v>0</v>
      </c>
      <c r="AD34" s="286">
        <f>'Imp-China|Chine -Exp1'!I156</f>
        <v>0</v>
      </c>
      <c r="AE34" s="286">
        <f>'Imp-China|Chine -Exp1'!J156</f>
        <v>0</v>
      </c>
      <c r="AF34" s="286">
        <f>'Imp-China|Chine -Exp1'!K156</f>
        <v>0</v>
      </c>
      <c r="AG34" s="286">
        <f>'Imp-China|Chine -Exp1'!L156</f>
        <v>0</v>
      </c>
    </row>
    <row r="35" spans="2:33" hidden="1"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f>
        <v>0</v>
      </c>
      <c r="AA35" s="289">
        <f>'Imp-China|Chine -Exp1'!F161</f>
        <v>0</v>
      </c>
      <c r="AB35" s="289">
        <f>'Imp-China|Chine -Exp1'!G161</f>
        <v>0</v>
      </c>
      <c r="AC35" s="289">
        <f>'Imp-China|Chine -Exp1'!H161</f>
        <v>0</v>
      </c>
      <c r="AD35" s="289">
        <f>'Imp-China|Chine -Exp1'!I161</f>
        <v>0</v>
      </c>
      <c r="AE35" s="289">
        <f>'Imp-China|Chine -Exp1'!J161</f>
        <v>0</v>
      </c>
      <c r="AF35" s="289">
        <f>'Imp-China|Chine -Exp1'!K161</f>
        <v>0</v>
      </c>
      <c r="AG35" s="289">
        <f>'Imp-China|Chine -Exp1'!L161</f>
        <v>0</v>
      </c>
    </row>
    <row r="36" spans="2:33" hidden="1"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f>
        <v>0</v>
      </c>
      <c r="AA36" s="286">
        <f>'Imp-China|Chine -Exp1'!F166</f>
        <v>0</v>
      </c>
      <c r="AB36" s="286">
        <f>'Imp-China|Chine -Exp1'!G166</f>
        <v>0</v>
      </c>
      <c r="AC36" s="286">
        <f>'Imp-China|Chine -Exp1'!H166</f>
        <v>0</v>
      </c>
      <c r="AD36" s="286">
        <f>'Imp-China|Chine -Exp1'!I166</f>
        <v>0</v>
      </c>
      <c r="AE36" s="286">
        <f>'Imp-China|Chine -Exp1'!J166</f>
        <v>0</v>
      </c>
      <c r="AF36" s="286">
        <f>'Imp-China|Chine -Exp1'!K166</f>
        <v>0</v>
      </c>
      <c r="AG36" s="286">
        <f>'Imp-China|Chine -Exp1'!L166</f>
        <v>0</v>
      </c>
    </row>
    <row r="37" spans="2:33" hidden="1"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f>
        <v>0</v>
      </c>
      <c r="AA37" s="289">
        <f>'Imp-China|Chine -Exp1'!F171</f>
        <v>0</v>
      </c>
      <c r="AB37" s="289">
        <f>'Imp-China|Chine -Exp1'!G171</f>
        <v>0</v>
      </c>
      <c r="AC37" s="289">
        <f>'Imp-China|Chine -Exp1'!H171</f>
        <v>0</v>
      </c>
      <c r="AD37" s="289">
        <f>'Imp-China|Chine -Exp1'!I171</f>
        <v>0</v>
      </c>
      <c r="AE37" s="289">
        <f>'Imp-China|Chine -Exp1'!J171</f>
        <v>0</v>
      </c>
      <c r="AF37" s="289">
        <f>'Imp-China|Chine -Exp1'!K171</f>
        <v>0</v>
      </c>
      <c r="AG37" s="289">
        <f>'Imp-China|Chine -Exp1'!L171</f>
        <v>0</v>
      </c>
    </row>
    <row r="38" spans="2:33" hidden="1"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f>
        <v>0</v>
      </c>
      <c r="AA38" s="286">
        <f>'Imp-China|Chine -Exp1'!F176</f>
        <v>0</v>
      </c>
      <c r="AB38" s="286">
        <f>'Imp-China|Chine -Exp1'!G176</f>
        <v>0</v>
      </c>
      <c r="AC38" s="286">
        <f>'Imp-China|Chine -Exp1'!H176</f>
        <v>0</v>
      </c>
      <c r="AD38" s="286">
        <f>'Imp-China|Chine -Exp1'!I176</f>
        <v>0</v>
      </c>
      <c r="AE38" s="286">
        <f>'Imp-China|Chine -Exp1'!J176</f>
        <v>0</v>
      </c>
      <c r="AF38" s="286">
        <f>'Imp-China|Chine -Exp1'!K176</f>
        <v>0</v>
      </c>
      <c r="AG38" s="286">
        <f>'Imp-China|Chine -Exp1'!L176</f>
        <v>0</v>
      </c>
    </row>
    <row r="39" spans="2:33" hidden="1"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f>
        <v>0</v>
      </c>
      <c r="AA39" s="289">
        <f>'Imp-China|Chine -Exp1'!F207</f>
        <v>0</v>
      </c>
      <c r="AB39" s="289">
        <f>'Imp-China|Chine -Exp1'!G207</f>
        <v>0</v>
      </c>
      <c r="AC39" s="289">
        <f>'Imp-China|Chine -Exp1'!H207</f>
        <v>0</v>
      </c>
      <c r="AD39" s="289">
        <f>'Imp-China|Chine -Exp1'!I207</f>
        <v>0</v>
      </c>
      <c r="AE39" s="289">
        <f>'Imp-China|Chine -Exp1'!J207</f>
        <v>0</v>
      </c>
      <c r="AF39" s="289">
        <f>'Imp-China|Chine -Exp1'!K207</f>
        <v>0</v>
      </c>
      <c r="AG39" s="289">
        <f>'Imp-China|Chine -Exp1'!L207</f>
        <v>0</v>
      </c>
    </row>
    <row r="40" spans="2:33" hidden="1"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f>
        <v>0</v>
      </c>
      <c r="AA40" s="286">
        <f>'Imp-China|Chine -Exp1'!F212</f>
        <v>0</v>
      </c>
      <c r="AB40" s="286">
        <f>'Imp-China|Chine -Exp1'!G212</f>
        <v>0</v>
      </c>
      <c r="AC40" s="286">
        <f>'Imp-China|Chine -Exp1'!H212</f>
        <v>0</v>
      </c>
      <c r="AD40" s="286">
        <f>'Imp-China|Chine -Exp1'!I212</f>
        <v>0</v>
      </c>
      <c r="AE40" s="286">
        <f>'Imp-China|Chine -Exp1'!J212</f>
        <v>0</v>
      </c>
      <c r="AF40" s="286">
        <f>'Imp-China|Chine -Exp1'!K212</f>
        <v>0</v>
      </c>
      <c r="AG40" s="286">
        <f>'Imp-China|Chine -Exp1'!L212</f>
        <v>0</v>
      </c>
    </row>
    <row r="41" spans="2:33" hidden="1"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f>
        <v>0</v>
      </c>
      <c r="AA41" s="289">
        <f>'Imp-China|Chine -Exp1'!F217</f>
        <v>0</v>
      </c>
      <c r="AB41" s="289">
        <f>'Imp-China|Chine -Exp1'!G217</f>
        <v>0</v>
      </c>
      <c r="AC41" s="289">
        <f>'Imp-China|Chine -Exp1'!H217</f>
        <v>0</v>
      </c>
      <c r="AD41" s="289">
        <f>'Imp-China|Chine -Exp1'!I217</f>
        <v>0</v>
      </c>
      <c r="AE41" s="289">
        <f>'Imp-China|Chine -Exp1'!J217</f>
        <v>0</v>
      </c>
      <c r="AF41" s="289">
        <f>'Imp-China|Chine -Exp1'!K217</f>
        <v>0</v>
      </c>
      <c r="AG41" s="289">
        <f>'Imp-China|Chine -Exp1'!L217</f>
        <v>0</v>
      </c>
    </row>
    <row r="42" spans="2:33" hidden="1"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f>
        <v>0</v>
      </c>
      <c r="AA42" s="286">
        <f>'Imp-China|Chine -Exp1'!F222</f>
        <v>0</v>
      </c>
      <c r="AB42" s="286">
        <f>'Imp-China|Chine -Exp1'!G222</f>
        <v>0</v>
      </c>
      <c r="AC42" s="286">
        <f>'Imp-China|Chine -Exp1'!H222</f>
        <v>0</v>
      </c>
      <c r="AD42" s="286">
        <f>'Imp-China|Chine -Exp1'!I222</f>
        <v>0</v>
      </c>
      <c r="AE42" s="286">
        <f>'Imp-China|Chine -Exp1'!J222</f>
        <v>0</v>
      </c>
      <c r="AF42" s="286">
        <f>'Imp-China|Chine -Exp1'!K222</f>
        <v>0</v>
      </c>
      <c r="AG42" s="286">
        <f>'Imp-China|Chine -Exp1'!L222</f>
        <v>0</v>
      </c>
    </row>
    <row r="43" spans="2:33" hidden="1"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f>
        <v>0</v>
      </c>
      <c r="AA43" s="289">
        <f>'Imp-China|Chine -Exp1'!F227</f>
        <v>0</v>
      </c>
      <c r="AB43" s="289">
        <f>'Imp-China|Chine -Exp1'!G227</f>
        <v>0</v>
      </c>
      <c r="AC43" s="289">
        <f>'Imp-China|Chine -Exp1'!H227</f>
        <v>0</v>
      </c>
      <c r="AD43" s="289">
        <f>'Imp-China|Chine -Exp1'!I227</f>
        <v>0</v>
      </c>
      <c r="AE43" s="289">
        <f>'Imp-China|Chine -Exp1'!J227</f>
        <v>0</v>
      </c>
      <c r="AF43" s="289">
        <f>'Imp-China|Chine -Exp1'!K227</f>
        <v>0</v>
      </c>
      <c r="AG43" s="289">
        <f>'Imp-China|Chine -Exp1'!L227</f>
        <v>0</v>
      </c>
    </row>
    <row r="44" spans="2:33" hidden="1"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f>
        <v>0</v>
      </c>
      <c r="AA44" s="286">
        <f>'Imp-China|Chine -Exp1'!F232</f>
        <v>0</v>
      </c>
      <c r="AB44" s="286">
        <f>'Imp-China|Chine -Exp1'!G232</f>
        <v>0</v>
      </c>
      <c r="AC44" s="286">
        <f>'Imp-China|Chine -Exp1'!H232</f>
        <v>0</v>
      </c>
      <c r="AD44" s="286">
        <f>'Imp-China|Chine -Exp1'!I232</f>
        <v>0</v>
      </c>
      <c r="AE44" s="286">
        <f>'Imp-China|Chine -Exp1'!J232</f>
        <v>0</v>
      </c>
      <c r="AF44" s="286">
        <f>'Imp-China|Chine -Exp1'!K232</f>
        <v>0</v>
      </c>
      <c r="AG44" s="286">
        <f>'Imp-China|Chine -Exp1'!L232</f>
        <v>0</v>
      </c>
    </row>
    <row r="45" spans="2:33" hidden="1"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f>
        <v>0</v>
      </c>
      <c r="AA45" s="289">
        <f>'Imp-China|Chine -Exp 2'!F151</f>
        <v>0</v>
      </c>
      <c r="AB45" s="289">
        <f>'Imp-China|Chine -Exp 2'!G151</f>
        <v>0</v>
      </c>
      <c r="AC45" s="289">
        <f>'Imp-China|Chine -Exp 2'!H151</f>
        <v>0</v>
      </c>
      <c r="AD45" s="289">
        <f>'Imp-China|Chine -Exp 2'!I151</f>
        <v>0</v>
      </c>
      <c r="AE45" s="289">
        <f>'Imp-China|Chine -Exp 2'!J151</f>
        <v>0</v>
      </c>
      <c r="AF45" s="289">
        <f>'Imp-China|Chine -Exp 2'!K151</f>
        <v>0</v>
      </c>
      <c r="AG45" s="289">
        <f>'Imp-China|Chine -Exp 2'!L151</f>
        <v>0</v>
      </c>
    </row>
    <row r="46" spans="2:33" hidden="1"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f>
        <v>0</v>
      </c>
      <c r="AA46" s="286">
        <f>'Imp-China|Chine -Exp 2'!F156</f>
        <v>0</v>
      </c>
      <c r="AB46" s="286">
        <f>'Imp-China|Chine -Exp 2'!G156</f>
        <v>0</v>
      </c>
      <c r="AC46" s="286">
        <f>'Imp-China|Chine -Exp 2'!H156</f>
        <v>0</v>
      </c>
      <c r="AD46" s="286">
        <f>'Imp-China|Chine -Exp 2'!I156</f>
        <v>0</v>
      </c>
      <c r="AE46" s="286">
        <f>'Imp-China|Chine -Exp 2'!J156</f>
        <v>0</v>
      </c>
      <c r="AF46" s="286">
        <f>'Imp-China|Chine -Exp 2'!K156</f>
        <v>0</v>
      </c>
      <c r="AG46" s="286">
        <f>'Imp-China|Chine -Exp 2'!L156</f>
        <v>0</v>
      </c>
    </row>
    <row r="47" spans="2:33" hidden="1"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f>
        <v>0</v>
      </c>
      <c r="AA47" s="289">
        <f>'Imp-China|Chine -Exp 2'!F161</f>
        <v>0</v>
      </c>
      <c r="AB47" s="289">
        <f>'Imp-China|Chine -Exp 2'!G161</f>
        <v>0</v>
      </c>
      <c r="AC47" s="289">
        <f>'Imp-China|Chine -Exp 2'!H161</f>
        <v>0</v>
      </c>
      <c r="AD47" s="289">
        <f>'Imp-China|Chine -Exp 2'!I161</f>
        <v>0</v>
      </c>
      <c r="AE47" s="289">
        <f>'Imp-China|Chine -Exp 2'!J161</f>
        <v>0</v>
      </c>
      <c r="AF47" s="289">
        <f>'Imp-China|Chine -Exp 2'!K161</f>
        <v>0</v>
      </c>
      <c r="AG47" s="289">
        <f>'Imp-China|Chine -Exp 2'!L161</f>
        <v>0</v>
      </c>
    </row>
    <row r="48" spans="2:33" hidden="1"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f>
        <v>0</v>
      </c>
      <c r="AA48" s="286">
        <f>'Imp-China|Chine -Exp 2'!F166</f>
        <v>0</v>
      </c>
      <c r="AB48" s="286">
        <f>'Imp-China|Chine -Exp 2'!G166</f>
        <v>0</v>
      </c>
      <c r="AC48" s="286">
        <f>'Imp-China|Chine -Exp 2'!H166</f>
        <v>0</v>
      </c>
      <c r="AD48" s="286">
        <f>'Imp-China|Chine -Exp 2'!I166</f>
        <v>0</v>
      </c>
      <c r="AE48" s="286">
        <f>'Imp-China|Chine -Exp 2'!J166</f>
        <v>0</v>
      </c>
      <c r="AF48" s="286">
        <f>'Imp-China|Chine -Exp 2'!K166</f>
        <v>0</v>
      </c>
      <c r="AG48" s="286">
        <f>'Imp-China|Chine -Exp 2'!L166</f>
        <v>0</v>
      </c>
    </row>
    <row r="49" spans="2:33" hidden="1"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f>
        <v>0</v>
      </c>
      <c r="AA49" s="289">
        <f>'Imp-China|Chine -Exp 2'!F171</f>
        <v>0</v>
      </c>
      <c r="AB49" s="289">
        <f>'Imp-China|Chine -Exp 2'!G171</f>
        <v>0</v>
      </c>
      <c r="AC49" s="289">
        <f>'Imp-China|Chine -Exp 2'!H171</f>
        <v>0</v>
      </c>
      <c r="AD49" s="289">
        <f>'Imp-China|Chine -Exp 2'!I171</f>
        <v>0</v>
      </c>
      <c r="AE49" s="289">
        <f>'Imp-China|Chine -Exp 2'!J171</f>
        <v>0</v>
      </c>
      <c r="AF49" s="289">
        <f>'Imp-China|Chine -Exp 2'!K171</f>
        <v>0</v>
      </c>
      <c r="AG49" s="289">
        <f>'Imp-China|Chine -Exp 2'!L171</f>
        <v>0</v>
      </c>
    </row>
    <row r="50" spans="2:33" hidden="1"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f>
        <v>0</v>
      </c>
      <c r="AA50" s="286">
        <f>'Imp-China|Chine -Exp 2'!F176</f>
        <v>0</v>
      </c>
      <c r="AB50" s="286">
        <f>'Imp-China|Chine -Exp 2'!G176</f>
        <v>0</v>
      </c>
      <c r="AC50" s="286">
        <f>'Imp-China|Chine -Exp 2'!H176</f>
        <v>0</v>
      </c>
      <c r="AD50" s="286">
        <f>'Imp-China|Chine -Exp 2'!I176</f>
        <v>0</v>
      </c>
      <c r="AE50" s="286">
        <f>'Imp-China|Chine -Exp 2'!J176</f>
        <v>0</v>
      </c>
      <c r="AF50" s="286">
        <f>'Imp-China|Chine -Exp 2'!K176</f>
        <v>0</v>
      </c>
      <c r="AG50" s="286">
        <f>'Imp-China|Chine -Exp 2'!L176</f>
        <v>0</v>
      </c>
    </row>
    <row r="51" spans="2:33" hidden="1"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f>
        <v>0</v>
      </c>
      <c r="AA51" s="289">
        <f>'Imp-China|Chine -Exp 2'!F207</f>
        <v>0</v>
      </c>
      <c r="AB51" s="289">
        <f>'Imp-China|Chine -Exp 2'!G207</f>
        <v>0</v>
      </c>
      <c r="AC51" s="289">
        <f>'Imp-China|Chine -Exp 2'!H207</f>
        <v>0</v>
      </c>
      <c r="AD51" s="289">
        <f>'Imp-China|Chine -Exp 2'!I207</f>
        <v>0</v>
      </c>
      <c r="AE51" s="289">
        <f>'Imp-China|Chine -Exp 2'!J207</f>
        <v>0</v>
      </c>
      <c r="AF51" s="289">
        <f>'Imp-China|Chine -Exp 2'!K207</f>
        <v>0</v>
      </c>
      <c r="AG51" s="289">
        <f>'Imp-China|Chine -Exp 2'!L207</f>
        <v>0</v>
      </c>
    </row>
    <row r="52" spans="2:33" hidden="1"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f>
        <v>0</v>
      </c>
      <c r="AA52" s="286">
        <f>'Imp-China|Chine -Exp 2'!F212</f>
        <v>0</v>
      </c>
      <c r="AB52" s="286">
        <f>'Imp-China|Chine -Exp 2'!G212</f>
        <v>0</v>
      </c>
      <c r="AC52" s="286">
        <f>'Imp-China|Chine -Exp 2'!H212</f>
        <v>0</v>
      </c>
      <c r="AD52" s="286">
        <f>'Imp-China|Chine -Exp 2'!I212</f>
        <v>0</v>
      </c>
      <c r="AE52" s="286">
        <f>'Imp-China|Chine -Exp 2'!J212</f>
        <v>0</v>
      </c>
      <c r="AF52" s="286">
        <f>'Imp-China|Chine -Exp 2'!K212</f>
        <v>0</v>
      </c>
      <c r="AG52" s="286">
        <f>'Imp-China|Chine -Exp 2'!L212</f>
        <v>0</v>
      </c>
    </row>
    <row r="53" spans="2:33" hidden="1"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f>
        <v>0</v>
      </c>
      <c r="AA53" s="289">
        <f>'Imp-China|Chine -Exp 2'!F217</f>
        <v>0</v>
      </c>
      <c r="AB53" s="289">
        <f>'Imp-China|Chine -Exp 2'!G217</f>
        <v>0</v>
      </c>
      <c r="AC53" s="289">
        <f>'Imp-China|Chine -Exp 2'!H217</f>
        <v>0</v>
      </c>
      <c r="AD53" s="289">
        <f>'Imp-China|Chine -Exp 2'!I217</f>
        <v>0</v>
      </c>
      <c r="AE53" s="289">
        <f>'Imp-China|Chine -Exp 2'!J217</f>
        <v>0</v>
      </c>
      <c r="AF53" s="289">
        <f>'Imp-China|Chine -Exp 2'!K217</f>
        <v>0</v>
      </c>
      <c r="AG53" s="289">
        <f>'Imp-China|Chine -Exp 2'!L217</f>
        <v>0</v>
      </c>
    </row>
    <row r="54" spans="2:33" hidden="1"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f>
        <v>0</v>
      </c>
      <c r="AA54" s="286">
        <f>'Imp-China|Chine -Exp 2'!F222</f>
        <v>0</v>
      </c>
      <c r="AB54" s="286">
        <f>'Imp-China|Chine -Exp 2'!G222</f>
        <v>0</v>
      </c>
      <c r="AC54" s="286">
        <f>'Imp-China|Chine -Exp 2'!H222</f>
        <v>0</v>
      </c>
      <c r="AD54" s="286">
        <f>'Imp-China|Chine -Exp 2'!I222</f>
        <v>0</v>
      </c>
      <c r="AE54" s="286">
        <f>'Imp-China|Chine -Exp 2'!J222</f>
        <v>0</v>
      </c>
      <c r="AF54" s="286">
        <f>'Imp-China|Chine -Exp 2'!K222</f>
        <v>0</v>
      </c>
      <c r="AG54" s="286">
        <f>'Imp-China|Chine -Exp 2'!L222</f>
        <v>0</v>
      </c>
    </row>
    <row r="55" spans="2:33" hidden="1"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f>
        <v>0</v>
      </c>
      <c r="AA55" s="289">
        <f>'Imp-China|Chine -Exp 2'!F227</f>
        <v>0</v>
      </c>
      <c r="AB55" s="289">
        <f>'Imp-China|Chine -Exp 2'!G227</f>
        <v>0</v>
      </c>
      <c r="AC55" s="289">
        <f>'Imp-China|Chine -Exp 2'!H227</f>
        <v>0</v>
      </c>
      <c r="AD55" s="289">
        <f>'Imp-China|Chine -Exp 2'!I227</f>
        <v>0</v>
      </c>
      <c r="AE55" s="289">
        <f>'Imp-China|Chine -Exp 2'!J227</f>
        <v>0</v>
      </c>
      <c r="AF55" s="289">
        <f>'Imp-China|Chine -Exp 2'!K227</f>
        <v>0</v>
      </c>
      <c r="AG55" s="289">
        <f>'Imp-China|Chine -Exp 2'!L227</f>
        <v>0</v>
      </c>
    </row>
    <row r="56" spans="2:33" hidden="1"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f>
        <v>0</v>
      </c>
      <c r="AA56" s="286">
        <f>'Imp-China|Chine -Exp 2'!F232</f>
        <v>0</v>
      </c>
      <c r="AB56" s="286">
        <f>'Imp-China|Chine -Exp 2'!G232</f>
        <v>0</v>
      </c>
      <c r="AC56" s="286">
        <f>'Imp-China|Chine -Exp 2'!H232</f>
        <v>0</v>
      </c>
      <c r="AD56" s="286">
        <f>'Imp-China|Chine -Exp 2'!I232</f>
        <v>0</v>
      </c>
      <c r="AE56" s="286">
        <f>'Imp-China|Chine -Exp 2'!J232</f>
        <v>0</v>
      </c>
      <c r="AF56" s="286">
        <f>'Imp-China|Chine -Exp 2'!K232</f>
        <v>0</v>
      </c>
      <c r="AG56" s="286">
        <f>'Imp-China|Chine -Exp 2'!L232</f>
        <v>0</v>
      </c>
    </row>
    <row r="57" spans="2:33" hidden="1"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f>
        <v>0</v>
      </c>
      <c r="AA57" s="289">
        <f>'Imp-China|Chine -Exp 3'!F151</f>
        <v>0</v>
      </c>
      <c r="AB57" s="289">
        <f>'Imp-China|Chine -Exp 3'!G151</f>
        <v>0</v>
      </c>
      <c r="AC57" s="289">
        <f>'Imp-China|Chine -Exp 3'!H151</f>
        <v>0</v>
      </c>
      <c r="AD57" s="289">
        <f>'Imp-China|Chine -Exp 3'!I151</f>
        <v>0</v>
      </c>
      <c r="AE57" s="289">
        <f>'Imp-China|Chine -Exp 3'!J151</f>
        <v>0</v>
      </c>
      <c r="AF57" s="289">
        <f>'Imp-China|Chine -Exp 3'!K151</f>
        <v>0</v>
      </c>
      <c r="AG57" s="289">
        <f>'Imp-China|Chine -Exp 3'!L151</f>
        <v>0</v>
      </c>
    </row>
    <row r="58" spans="2:33" hidden="1"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f>
        <v>0</v>
      </c>
      <c r="AA58" s="286">
        <f>'Imp-China|Chine -Exp 3'!F156</f>
        <v>0</v>
      </c>
      <c r="AB58" s="286">
        <f>'Imp-China|Chine -Exp 3'!G156</f>
        <v>0</v>
      </c>
      <c r="AC58" s="286">
        <f>'Imp-China|Chine -Exp 3'!H156</f>
        <v>0</v>
      </c>
      <c r="AD58" s="286">
        <f>'Imp-China|Chine -Exp 3'!I156</f>
        <v>0</v>
      </c>
      <c r="AE58" s="286">
        <f>'Imp-China|Chine -Exp 3'!J156</f>
        <v>0</v>
      </c>
      <c r="AF58" s="286">
        <f>'Imp-China|Chine -Exp 3'!K156</f>
        <v>0</v>
      </c>
      <c r="AG58" s="286">
        <f>'Imp-China|Chine -Exp 3'!L156</f>
        <v>0</v>
      </c>
    </row>
    <row r="59" spans="2:33" hidden="1"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f>
        <v>0</v>
      </c>
      <c r="AA59" s="289">
        <f>'Imp-China|Chine -Exp 3'!F161</f>
        <v>0</v>
      </c>
      <c r="AB59" s="289">
        <f>'Imp-China|Chine -Exp 3'!G161</f>
        <v>0</v>
      </c>
      <c r="AC59" s="289">
        <f>'Imp-China|Chine -Exp 3'!H161</f>
        <v>0</v>
      </c>
      <c r="AD59" s="289">
        <f>'Imp-China|Chine -Exp 3'!I161</f>
        <v>0</v>
      </c>
      <c r="AE59" s="289">
        <f>'Imp-China|Chine -Exp 3'!J161</f>
        <v>0</v>
      </c>
      <c r="AF59" s="289">
        <f>'Imp-China|Chine -Exp 3'!K161</f>
        <v>0</v>
      </c>
      <c r="AG59" s="289">
        <f>'Imp-China|Chine -Exp 3'!L161</f>
        <v>0</v>
      </c>
    </row>
    <row r="60" spans="2:33" hidden="1"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f>
        <v>0</v>
      </c>
      <c r="AA60" s="286">
        <f>'Imp-China|Chine -Exp 3'!F166</f>
        <v>0</v>
      </c>
      <c r="AB60" s="286">
        <f>'Imp-China|Chine -Exp 3'!G166</f>
        <v>0</v>
      </c>
      <c r="AC60" s="286">
        <f>'Imp-China|Chine -Exp 3'!H166</f>
        <v>0</v>
      </c>
      <c r="AD60" s="286">
        <f>'Imp-China|Chine -Exp 3'!I166</f>
        <v>0</v>
      </c>
      <c r="AE60" s="286">
        <f>'Imp-China|Chine -Exp 3'!J166</f>
        <v>0</v>
      </c>
      <c r="AF60" s="286">
        <f>'Imp-China|Chine -Exp 3'!K166</f>
        <v>0</v>
      </c>
      <c r="AG60" s="286">
        <f>'Imp-China|Chine -Exp 3'!L166</f>
        <v>0</v>
      </c>
    </row>
    <row r="61" spans="2:33" hidden="1"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f>
        <v>0</v>
      </c>
      <c r="AA61" s="289">
        <f>'Imp-China|Chine -Exp 3'!F171</f>
        <v>0</v>
      </c>
      <c r="AB61" s="289">
        <f>'Imp-China|Chine -Exp 3'!G171</f>
        <v>0</v>
      </c>
      <c r="AC61" s="289">
        <f>'Imp-China|Chine -Exp 3'!H171</f>
        <v>0</v>
      </c>
      <c r="AD61" s="289">
        <f>'Imp-China|Chine -Exp 3'!I171</f>
        <v>0</v>
      </c>
      <c r="AE61" s="289">
        <f>'Imp-China|Chine -Exp 3'!J171</f>
        <v>0</v>
      </c>
      <c r="AF61" s="289">
        <f>'Imp-China|Chine -Exp 3'!K171</f>
        <v>0</v>
      </c>
      <c r="AG61" s="289">
        <f>'Imp-China|Chine -Exp 3'!L171</f>
        <v>0</v>
      </c>
    </row>
    <row r="62" spans="2:33" hidden="1"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f>
        <v>0</v>
      </c>
      <c r="AA62" s="286">
        <f>'Imp-China|Chine -Exp 3'!F176</f>
        <v>0</v>
      </c>
      <c r="AB62" s="286">
        <f>'Imp-China|Chine -Exp 3'!G176</f>
        <v>0</v>
      </c>
      <c r="AC62" s="286">
        <f>'Imp-China|Chine -Exp 3'!H176</f>
        <v>0</v>
      </c>
      <c r="AD62" s="286">
        <f>'Imp-China|Chine -Exp 3'!I176</f>
        <v>0</v>
      </c>
      <c r="AE62" s="286">
        <f>'Imp-China|Chine -Exp 3'!J176</f>
        <v>0</v>
      </c>
      <c r="AF62" s="286">
        <f>'Imp-China|Chine -Exp 3'!K176</f>
        <v>0</v>
      </c>
      <c r="AG62" s="286">
        <f>'Imp-China|Chine -Exp 3'!L176</f>
        <v>0</v>
      </c>
    </row>
    <row r="63" spans="2:33" hidden="1"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f>
        <v>0</v>
      </c>
      <c r="AA63" s="289">
        <f>'Imp-China|Chine -Exp 3'!F207</f>
        <v>0</v>
      </c>
      <c r="AB63" s="289">
        <f>'Imp-China|Chine -Exp 3'!G207</f>
        <v>0</v>
      </c>
      <c r="AC63" s="289">
        <f>'Imp-China|Chine -Exp 3'!H207</f>
        <v>0</v>
      </c>
      <c r="AD63" s="289">
        <f>'Imp-China|Chine -Exp 3'!I207</f>
        <v>0</v>
      </c>
      <c r="AE63" s="289">
        <f>'Imp-China|Chine -Exp 3'!J207</f>
        <v>0</v>
      </c>
      <c r="AF63" s="289">
        <f>'Imp-China|Chine -Exp 3'!K207</f>
        <v>0</v>
      </c>
      <c r="AG63" s="289">
        <f>'Imp-China|Chine -Exp 3'!L207</f>
        <v>0</v>
      </c>
    </row>
    <row r="64" spans="2:33" hidden="1"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f>
        <v>0</v>
      </c>
      <c r="AA64" s="286">
        <f>'Imp-China|Chine -Exp 3'!F212</f>
        <v>0</v>
      </c>
      <c r="AB64" s="286">
        <f>'Imp-China|Chine -Exp 3'!G212</f>
        <v>0</v>
      </c>
      <c r="AC64" s="286">
        <f>'Imp-China|Chine -Exp 3'!H212</f>
        <v>0</v>
      </c>
      <c r="AD64" s="286">
        <f>'Imp-China|Chine -Exp 3'!I212</f>
        <v>0</v>
      </c>
      <c r="AE64" s="286">
        <f>'Imp-China|Chine -Exp 3'!J212</f>
        <v>0</v>
      </c>
      <c r="AF64" s="286">
        <f>'Imp-China|Chine -Exp 3'!K212</f>
        <v>0</v>
      </c>
      <c r="AG64" s="286">
        <f>'Imp-China|Chine -Exp 3'!L212</f>
        <v>0</v>
      </c>
    </row>
    <row r="65" spans="2:33" hidden="1"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f>
        <v>0</v>
      </c>
      <c r="AA65" s="289">
        <f>'Imp-China|Chine -Exp 3'!F217</f>
        <v>0</v>
      </c>
      <c r="AB65" s="289">
        <f>'Imp-China|Chine -Exp 3'!G217</f>
        <v>0</v>
      </c>
      <c r="AC65" s="289">
        <f>'Imp-China|Chine -Exp 3'!H217</f>
        <v>0</v>
      </c>
      <c r="AD65" s="289">
        <f>'Imp-China|Chine -Exp 3'!I217</f>
        <v>0</v>
      </c>
      <c r="AE65" s="289">
        <f>'Imp-China|Chine -Exp 3'!J217</f>
        <v>0</v>
      </c>
      <c r="AF65" s="289">
        <f>'Imp-China|Chine -Exp 3'!K217</f>
        <v>0</v>
      </c>
      <c r="AG65" s="289">
        <f>'Imp-China|Chine -Exp 3'!L217</f>
        <v>0</v>
      </c>
    </row>
    <row r="66" spans="2:33" hidden="1"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f>
        <v>0</v>
      </c>
      <c r="AA66" s="286">
        <f>'Imp-China|Chine -Exp 3'!F222</f>
        <v>0</v>
      </c>
      <c r="AB66" s="286">
        <f>'Imp-China|Chine -Exp 3'!G222</f>
        <v>0</v>
      </c>
      <c r="AC66" s="286">
        <f>'Imp-China|Chine -Exp 3'!H222</f>
        <v>0</v>
      </c>
      <c r="AD66" s="286">
        <f>'Imp-China|Chine -Exp 3'!I222</f>
        <v>0</v>
      </c>
      <c r="AE66" s="286">
        <f>'Imp-China|Chine -Exp 3'!J222</f>
        <v>0</v>
      </c>
      <c r="AF66" s="286">
        <f>'Imp-China|Chine -Exp 3'!K222</f>
        <v>0</v>
      </c>
      <c r="AG66" s="286">
        <f>'Imp-China|Chine -Exp 3'!L222</f>
        <v>0</v>
      </c>
    </row>
    <row r="67" spans="2:33" hidden="1"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f>
        <v>0</v>
      </c>
      <c r="AA67" s="289">
        <f>'Imp-China|Chine -Exp 3'!F227</f>
        <v>0</v>
      </c>
      <c r="AB67" s="289">
        <f>'Imp-China|Chine -Exp 3'!G227</f>
        <v>0</v>
      </c>
      <c r="AC67" s="289">
        <f>'Imp-China|Chine -Exp 3'!H227</f>
        <v>0</v>
      </c>
      <c r="AD67" s="289">
        <f>'Imp-China|Chine -Exp 3'!I227</f>
        <v>0</v>
      </c>
      <c r="AE67" s="289">
        <f>'Imp-China|Chine -Exp 3'!J227</f>
        <v>0</v>
      </c>
      <c r="AF67" s="289">
        <f>'Imp-China|Chine -Exp 3'!K227</f>
        <v>0</v>
      </c>
      <c r="AG67" s="289">
        <f>'Imp-China|Chine -Exp 3'!L227</f>
        <v>0</v>
      </c>
    </row>
    <row r="68" spans="2:33" hidden="1"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f>
        <v>0</v>
      </c>
      <c r="AA68" s="286">
        <f>'Imp-China|Chine -Exp 3'!F232</f>
        <v>0</v>
      </c>
      <c r="AB68" s="286">
        <f>'Imp-China|Chine -Exp 3'!G232</f>
        <v>0</v>
      </c>
      <c r="AC68" s="286">
        <f>'Imp-China|Chine -Exp 3'!H232</f>
        <v>0</v>
      </c>
      <c r="AD68" s="286">
        <f>'Imp-China|Chine -Exp 3'!I232</f>
        <v>0</v>
      </c>
      <c r="AE68" s="286">
        <f>'Imp-China|Chine -Exp 3'!J232</f>
        <v>0</v>
      </c>
      <c r="AF68" s="286">
        <f>'Imp-China|Chine -Exp 3'!K232</f>
        <v>0</v>
      </c>
      <c r="AG68" s="286">
        <f>'Imp-China|Chine -Exp 3'!L232</f>
        <v>0</v>
      </c>
    </row>
    <row r="69" spans="2:33" hidden="1"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f>
        <v>0</v>
      </c>
      <c r="AA69" s="289">
        <f>'Imp-US|É-U'!F151</f>
        <v>0</v>
      </c>
      <c r="AB69" s="289">
        <f>'Imp-US|É-U'!G151</f>
        <v>0</v>
      </c>
      <c r="AC69" s="289">
        <f>'Imp-US|É-U'!H151</f>
        <v>0</v>
      </c>
      <c r="AD69" s="289">
        <f>'Imp-US|É-U'!I151</f>
        <v>0</v>
      </c>
      <c r="AE69" s="289">
        <f>'Imp-US|É-U'!J151</f>
        <v>0</v>
      </c>
      <c r="AF69" s="289">
        <f>'Imp-US|É-U'!K151</f>
        <v>0</v>
      </c>
      <c r="AG69" s="289">
        <f>'Imp-US|É-U'!L151</f>
        <v>0</v>
      </c>
    </row>
    <row r="70" spans="2:33" hidden="1"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f>
        <v>0</v>
      </c>
      <c r="AA70" s="286">
        <f>'Imp-US|É-U'!F156</f>
        <v>0</v>
      </c>
      <c r="AB70" s="286">
        <f>'Imp-US|É-U'!G156</f>
        <v>0</v>
      </c>
      <c r="AC70" s="286">
        <f>'Imp-US|É-U'!H156</f>
        <v>0</v>
      </c>
      <c r="AD70" s="286">
        <f>'Imp-US|É-U'!I156</f>
        <v>0</v>
      </c>
      <c r="AE70" s="286">
        <f>'Imp-US|É-U'!J156</f>
        <v>0</v>
      </c>
      <c r="AF70" s="286">
        <f>'Imp-US|É-U'!K156</f>
        <v>0</v>
      </c>
      <c r="AG70" s="286">
        <f>'Imp-US|É-U'!L156</f>
        <v>0</v>
      </c>
    </row>
    <row r="71" spans="2:33" hidden="1"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f>
        <v>0</v>
      </c>
      <c r="AA71" s="289">
        <f>'Imp-US|É-U'!F161</f>
        <v>0</v>
      </c>
      <c r="AB71" s="289">
        <f>'Imp-US|É-U'!G161</f>
        <v>0</v>
      </c>
      <c r="AC71" s="289">
        <f>'Imp-US|É-U'!H161</f>
        <v>0</v>
      </c>
      <c r="AD71" s="289">
        <f>'Imp-US|É-U'!I161</f>
        <v>0</v>
      </c>
      <c r="AE71" s="289">
        <f>'Imp-US|É-U'!J161</f>
        <v>0</v>
      </c>
      <c r="AF71" s="289">
        <f>'Imp-US|É-U'!K161</f>
        <v>0</v>
      </c>
      <c r="AG71" s="289">
        <f>'Imp-US|É-U'!L161</f>
        <v>0</v>
      </c>
    </row>
    <row r="72" spans="2:33" hidden="1"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f>
        <v>0</v>
      </c>
      <c r="AA72" s="286">
        <f>'Imp-US|É-U'!F166</f>
        <v>0</v>
      </c>
      <c r="AB72" s="286">
        <f>'Imp-US|É-U'!G166</f>
        <v>0</v>
      </c>
      <c r="AC72" s="286">
        <f>'Imp-US|É-U'!H166</f>
        <v>0</v>
      </c>
      <c r="AD72" s="286">
        <f>'Imp-US|É-U'!I166</f>
        <v>0</v>
      </c>
      <c r="AE72" s="286">
        <f>'Imp-US|É-U'!J166</f>
        <v>0</v>
      </c>
      <c r="AF72" s="286">
        <f>'Imp-US|É-U'!K166</f>
        <v>0</v>
      </c>
      <c r="AG72" s="286">
        <f>'Imp-US|É-U'!L166</f>
        <v>0</v>
      </c>
    </row>
    <row r="73" spans="2:33" hidden="1"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f>
        <v>0</v>
      </c>
      <c r="AA73" s="289">
        <f>'Imp-US|É-U'!F171</f>
        <v>0</v>
      </c>
      <c r="AB73" s="289">
        <f>'Imp-US|É-U'!G171</f>
        <v>0</v>
      </c>
      <c r="AC73" s="289">
        <f>'Imp-US|É-U'!H171</f>
        <v>0</v>
      </c>
      <c r="AD73" s="289">
        <f>'Imp-US|É-U'!I171</f>
        <v>0</v>
      </c>
      <c r="AE73" s="289">
        <f>'Imp-US|É-U'!J171</f>
        <v>0</v>
      </c>
      <c r="AF73" s="289">
        <f>'Imp-US|É-U'!K171</f>
        <v>0</v>
      </c>
      <c r="AG73" s="289">
        <f>'Imp-US|É-U'!L171</f>
        <v>0</v>
      </c>
    </row>
    <row r="74" spans="2:33" hidden="1"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f>
        <v>0</v>
      </c>
      <c r="AA74" s="286">
        <f>'Imp-US|É-U'!F176</f>
        <v>0</v>
      </c>
      <c r="AB74" s="286">
        <f>'Imp-US|É-U'!G176</f>
        <v>0</v>
      </c>
      <c r="AC74" s="286">
        <f>'Imp-US|É-U'!H176</f>
        <v>0</v>
      </c>
      <c r="AD74" s="286">
        <f>'Imp-US|É-U'!I176</f>
        <v>0</v>
      </c>
      <c r="AE74" s="286">
        <f>'Imp-US|É-U'!J176</f>
        <v>0</v>
      </c>
      <c r="AF74" s="286">
        <f>'Imp-US|É-U'!K176</f>
        <v>0</v>
      </c>
      <c r="AG74" s="286">
        <f>'Imp-US|É-U'!L176</f>
        <v>0</v>
      </c>
    </row>
    <row r="75" spans="2:33" hidden="1"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f>
        <v>0</v>
      </c>
      <c r="AA75" s="289">
        <f>'Imp-US|É-U'!F207</f>
        <v>0</v>
      </c>
      <c r="AB75" s="289">
        <f>'Imp-US|É-U'!G207</f>
        <v>0</v>
      </c>
      <c r="AC75" s="289">
        <f>'Imp-US|É-U'!H207</f>
        <v>0</v>
      </c>
      <c r="AD75" s="289">
        <f>'Imp-US|É-U'!I207</f>
        <v>0</v>
      </c>
      <c r="AE75" s="289">
        <f>'Imp-US|É-U'!J207</f>
        <v>0</v>
      </c>
      <c r="AF75" s="289">
        <f>'Imp-US|É-U'!K207</f>
        <v>0</v>
      </c>
      <c r="AG75" s="289">
        <f>'Imp-US|É-U'!L207</f>
        <v>0</v>
      </c>
    </row>
    <row r="76" spans="2:33" hidden="1"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f>
        <v>0</v>
      </c>
      <c r="AA76" s="286">
        <f>'Imp-US|É-U'!F212</f>
        <v>0</v>
      </c>
      <c r="AB76" s="286">
        <f>'Imp-US|É-U'!G212</f>
        <v>0</v>
      </c>
      <c r="AC76" s="286">
        <f>'Imp-US|É-U'!H212</f>
        <v>0</v>
      </c>
      <c r="AD76" s="286">
        <f>'Imp-US|É-U'!I212</f>
        <v>0</v>
      </c>
      <c r="AE76" s="286">
        <f>'Imp-US|É-U'!J212</f>
        <v>0</v>
      </c>
      <c r="AF76" s="286">
        <f>'Imp-US|É-U'!K212</f>
        <v>0</v>
      </c>
      <c r="AG76" s="286">
        <f>'Imp-US|É-U'!L212</f>
        <v>0</v>
      </c>
    </row>
    <row r="77" spans="2:33" hidden="1"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f>
        <v>0</v>
      </c>
      <c r="AA77" s="289">
        <f>'Imp-US|É-U'!F217</f>
        <v>0</v>
      </c>
      <c r="AB77" s="289">
        <f>'Imp-US|É-U'!G217</f>
        <v>0</v>
      </c>
      <c r="AC77" s="289">
        <f>'Imp-US|É-U'!H217</f>
        <v>0</v>
      </c>
      <c r="AD77" s="289">
        <f>'Imp-US|É-U'!I217</f>
        <v>0</v>
      </c>
      <c r="AE77" s="289">
        <f>'Imp-US|É-U'!J217</f>
        <v>0</v>
      </c>
      <c r="AF77" s="289">
        <f>'Imp-US|É-U'!K217</f>
        <v>0</v>
      </c>
      <c r="AG77" s="289">
        <f>'Imp-US|É-U'!L217</f>
        <v>0</v>
      </c>
    </row>
    <row r="78" spans="2:33" hidden="1"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f>
        <v>0</v>
      </c>
      <c r="AA78" s="286">
        <f>'Imp-US|É-U'!F222</f>
        <v>0</v>
      </c>
      <c r="AB78" s="286">
        <f>'Imp-US|É-U'!G222</f>
        <v>0</v>
      </c>
      <c r="AC78" s="286">
        <f>'Imp-US|É-U'!H222</f>
        <v>0</v>
      </c>
      <c r="AD78" s="286">
        <f>'Imp-US|É-U'!I222</f>
        <v>0</v>
      </c>
      <c r="AE78" s="286">
        <f>'Imp-US|É-U'!J222</f>
        <v>0</v>
      </c>
      <c r="AF78" s="286">
        <f>'Imp-US|É-U'!K222</f>
        <v>0</v>
      </c>
      <c r="AG78" s="286">
        <f>'Imp-US|É-U'!L222</f>
        <v>0</v>
      </c>
    </row>
    <row r="79" spans="2:33" hidden="1"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f>
        <v>0</v>
      </c>
      <c r="AA79" s="289">
        <f>'Imp-US|É-U'!F227</f>
        <v>0</v>
      </c>
      <c r="AB79" s="289">
        <f>'Imp-US|É-U'!G227</f>
        <v>0</v>
      </c>
      <c r="AC79" s="289">
        <f>'Imp-US|É-U'!H227</f>
        <v>0</v>
      </c>
      <c r="AD79" s="289">
        <f>'Imp-US|É-U'!I227</f>
        <v>0</v>
      </c>
      <c r="AE79" s="289">
        <f>'Imp-US|É-U'!J227</f>
        <v>0</v>
      </c>
      <c r="AF79" s="289">
        <f>'Imp-US|É-U'!K227</f>
        <v>0</v>
      </c>
      <c r="AG79" s="289">
        <f>'Imp-US|É-U'!L227</f>
        <v>0</v>
      </c>
    </row>
    <row r="80" spans="2:33" hidden="1"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f>
        <v>0</v>
      </c>
      <c r="AA80" s="286">
        <f>'Imp-US|É-U'!F232</f>
        <v>0</v>
      </c>
      <c r="AB80" s="286">
        <f>'Imp-US|É-U'!G232</f>
        <v>0</v>
      </c>
      <c r="AC80" s="286">
        <f>'Imp-US|É-U'!H232</f>
        <v>0</v>
      </c>
      <c r="AD80" s="286">
        <f>'Imp-US|É-U'!I232</f>
        <v>0</v>
      </c>
      <c r="AE80" s="286">
        <f>'Imp-US|É-U'!J232</f>
        <v>0</v>
      </c>
      <c r="AF80" s="286">
        <f>'Imp-US|É-U'!K232</f>
        <v>0</v>
      </c>
      <c r="AG80" s="286">
        <f>'Imp-US|É-U'!L232</f>
        <v>0</v>
      </c>
    </row>
    <row r="81" spans="2:33" hidden="1"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f>
        <v>0</v>
      </c>
      <c r="AA81" s="289">
        <f>'Imp-Mex'!F151</f>
        <v>0</v>
      </c>
      <c r="AB81" s="289">
        <f>'Imp-Mex'!G151</f>
        <v>0</v>
      </c>
      <c r="AC81" s="289">
        <f>'Imp-Mex'!H151</f>
        <v>0</v>
      </c>
      <c r="AD81" s="289">
        <f>'Imp-Mex'!I151</f>
        <v>0</v>
      </c>
      <c r="AE81" s="289">
        <f>'Imp-Mex'!J151</f>
        <v>0</v>
      </c>
      <c r="AF81" s="289">
        <f>'Imp-Mex'!K151</f>
        <v>0</v>
      </c>
      <c r="AG81" s="289">
        <f>'Imp-Mex'!L151</f>
        <v>0</v>
      </c>
    </row>
    <row r="82" spans="2:33" hidden="1"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f>
        <v>0</v>
      </c>
      <c r="AA82" s="286">
        <f>'Imp-Mex'!F156</f>
        <v>0</v>
      </c>
      <c r="AB82" s="286">
        <f>'Imp-Mex'!G156</f>
        <v>0</v>
      </c>
      <c r="AC82" s="286">
        <f>'Imp-Mex'!H156</f>
        <v>0</v>
      </c>
      <c r="AD82" s="286">
        <f>'Imp-Mex'!I156</f>
        <v>0</v>
      </c>
      <c r="AE82" s="286">
        <f>'Imp-Mex'!J156</f>
        <v>0</v>
      </c>
      <c r="AF82" s="286">
        <f>'Imp-Mex'!K156</f>
        <v>0</v>
      </c>
      <c r="AG82" s="286">
        <f>'Imp-Mex'!L156</f>
        <v>0</v>
      </c>
    </row>
    <row r="83" spans="2:33" hidden="1"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f>
        <v>0</v>
      </c>
      <c r="AA83" s="289">
        <f>'Imp-Mex'!F161</f>
        <v>0</v>
      </c>
      <c r="AB83" s="289">
        <f>'Imp-Mex'!G161</f>
        <v>0</v>
      </c>
      <c r="AC83" s="289">
        <f>'Imp-Mex'!H161</f>
        <v>0</v>
      </c>
      <c r="AD83" s="289">
        <f>'Imp-Mex'!I161</f>
        <v>0</v>
      </c>
      <c r="AE83" s="289">
        <f>'Imp-Mex'!J161</f>
        <v>0</v>
      </c>
      <c r="AF83" s="289">
        <f>'Imp-Mex'!K161</f>
        <v>0</v>
      </c>
      <c r="AG83" s="289">
        <f>'Imp-Mex'!L161</f>
        <v>0</v>
      </c>
    </row>
    <row r="84" spans="2:33" hidden="1"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f>
        <v>0</v>
      </c>
      <c r="AA84" s="286">
        <f>'Imp-Mex'!F166</f>
        <v>0</v>
      </c>
      <c r="AB84" s="286">
        <f>'Imp-Mex'!G166</f>
        <v>0</v>
      </c>
      <c r="AC84" s="286">
        <f>'Imp-Mex'!H166</f>
        <v>0</v>
      </c>
      <c r="AD84" s="286">
        <f>'Imp-Mex'!I166</f>
        <v>0</v>
      </c>
      <c r="AE84" s="286">
        <f>'Imp-Mex'!J166</f>
        <v>0</v>
      </c>
      <c r="AF84" s="286">
        <f>'Imp-Mex'!K166</f>
        <v>0</v>
      </c>
      <c r="AG84" s="286">
        <f>'Imp-Mex'!L166</f>
        <v>0</v>
      </c>
    </row>
    <row r="85" spans="2:33" hidden="1"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f>
        <v>0</v>
      </c>
      <c r="AA85" s="289">
        <f>'Imp-Mex'!F171</f>
        <v>0</v>
      </c>
      <c r="AB85" s="289">
        <f>'Imp-Mex'!G171</f>
        <v>0</v>
      </c>
      <c r="AC85" s="289">
        <f>'Imp-Mex'!H171</f>
        <v>0</v>
      </c>
      <c r="AD85" s="289">
        <f>'Imp-Mex'!I171</f>
        <v>0</v>
      </c>
      <c r="AE85" s="289">
        <f>'Imp-Mex'!J171</f>
        <v>0</v>
      </c>
      <c r="AF85" s="289">
        <f>'Imp-Mex'!K171</f>
        <v>0</v>
      </c>
      <c r="AG85" s="289">
        <f>'Imp-Mex'!L171</f>
        <v>0</v>
      </c>
    </row>
    <row r="86" spans="2:33" hidden="1"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f>
        <v>0</v>
      </c>
      <c r="AA86" s="286">
        <f>'Imp-Mex'!F176</f>
        <v>0</v>
      </c>
      <c r="AB86" s="286">
        <f>'Imp-Mex'!G176</f>
        <v>0</v>
      </c>
      <c r="AC86" s="286">
        <f>'Imp-Mex'!H176</f>
        <v>0</v>
      </c>
      <c r="AD86" s="286">
        <f>'Imp-Mex'!I176</f>
        <v>0</v>
      </c>
      <c r="AE86" s="286">
        <f>'Imp-Mex'!J176</f>
        <v>0</v>
      </c>
      <c r="AF86" s="286">
        <f>'Imp-Mex'!K176</f>
        <v>0</v>
      </c>
      <c r="AG86" s="286">
        <f>'Imp-Mex'!L176</f>
        <v>0</v>
      </c>
    </row>
    <row r="87" spans="2:33" hidden="1"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f>
        <v>0</v>
      </c>
      <c r="AA87" s="289">
        <f>'Imp-Mex'!F207</f>
        <v>0</v>
      </c>
      <c r="AB87" s="289">
        <f>'Imp-Mex'!G207</f>
        <v>0</v>
      </c>
      <c r="AC87" s="289">
        <f>'Imp-Mex'!H207</f>
        <v>0</v>
      </c>
      <c r="AD87" s="289">
        <f>'Imp-Mex'!I207</f>
        <v>0</v>
      </c>
      <c r="AE87" s="289">
        <f>'Imp-Mex'!J207</f>
        <v>0</v>
      </c>
      <c r="AF87" s="289">
        <f>'Imp-Mex'!K207</f>
        <v>0</v>
      </c>
      <c r="AG87" s="289">
        <f>'Imp-Mex'!L207</f>
        <v>0</v>
      </c>
    </row>
    <row r="88" spans="2:33" hidden="1"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f>
        <v>0</v>
      </c>
      <c r="AA88" s="286">
        <f>'Imp-Mex'!F212</f>
        <v>0</v>
      </c>
      <c r="AB88" s="286">
        <f>'Imp-Mex'!G212</f>
        <v>0</v>
      </c>
      <c r="AC88" s="286">
        <f>'Imp-Mex'!H212</f>
        <v>0</v>
      </c>
      <c r="AD88" s="286">
        <f>'Imp-Mex'!I212</f>
        <v>0</v>
      </c>
      <c r="AE88" s="286">
        <f>'Imp-Mex'!J212</f>
        <v>0</v>
      </c>
      <c r="AF88" s="286">
        <f>'Imp-Mex'!K212</f>
        <v>0</v>
      </c>
      <c r="AG88" s="286">
        <f>'Imp-Mex'!L212</f>
        <v>0</v>
      </c>
    </row>
    <row r="89" spans="2:33" hidden="1"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f>
        <v>0</v>
      </c>
      <c r="AA89" s="289">
        <f>'Imp-Mex'!F217</f>
        <v>0</v>
      </c>
      <c r="AB89" s="289">
        <f>'Imp-Mex'!G217</f>
        <v>0</v>
      </c>
      <c r="AC89" s="289">
        <f>'Imp-Mex'!H217</f>
        <v>0</v>
      </c>
      <c r="AD89" s="289">
        <f>'Imp-Mex'!I217</f>
        <v>0</v>
      </c>
      <c r="AE89" s="289">
        <f>'Imp-Mex'!J217</f>
        <v>0</v>
      </c>
      <c r="AF89" s="289">
        <f>'Imp-Mex'!K217</f>
        <v>0</v>
      </c>
      <c r="AG89" s="289">
        <f>'Imp-Mex'!L217</f>
        <v>0</v>
      </c>
    </row>
    <row r="90" spans="2:33" hidden="1"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f>
        <v>0</v>
      </c>
      <c r="AA90" s="286">
        <f>'Imp-Mex'!F222</f>
        <v>0</v>
      </c>
      <c r="AB90" s="286">
        <f>'Imp-Mex'!G222</f>
        <v>0</v>
      </c>
      <c r="AC90" s="286">
        <f>'Imp-Mex'!H222</f>
        <v>0</v>
      </c>
      <c r="AD90" s="286">
        <f>'Imp-Mex'!I222</f>
        <v>0</v>
      </c>
      <c r="AE90" s="286">
        <f>'Imp-Mex'!J222</f>
        <v>0</v>
      </c>
      <c r="AF90" s="286">
        <f>'Imp-Mex'!K222</f>
        <v>0</v>
      </c>
      <c r="AG90" s="286">
        <f>'Imp-Mex'!L222</f>
        <v>0</v>
      </c>
    </row>
    <row r="91" spans="2:33" hidden="1"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f>
        <v>0</v>
      </c>
      <c r="AA91" s="289">
        <f>'Imp-Mex'!F227</f>
        <v>0</v>
      </c>
      <c r="AB91" s="289">
        <f>'Imp-Mex'!G227</f>
        <v>0</v>
      </c>
      <c r="AC91" s="289">
        <f>'Imp-Mex'!H227</f>
        <v>0</v>
      </c>
      <c r="AD91" s="289">
        <f>'Imp-Mex'!I227</f>
        <v>0</v>
      </c>
      <c r="AE91" s="289">
        <f>'Imp-Mex'!J227</f>
        <v>0</v>
      </c>
      <c r="AF91" s="289">
        <f>'Imp-Mex'!K227</f>
        <v>0</v>
      </c>
      <c r="AG91" s="289">
        <f>'Imp-Mex'!L227</f>
        <v>0</v>
      </c>
    </row>
    <row r="92" spans="2:33" hidden="1"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f>
        <v>0</v>
      </c>
      <c r="AA92" s="286">
        <f>'Imp-Mex'!F232</f>
        <v>0</v>
      </c>
      <c r="AB92" s="286">
        <f>'Imp-Mex'!G232</f>
        <v>0</v>
      </c>
      <c r="AC92" s="286">
        <f>'Imp-Mex'!H232</f>
        <v>0</v>
      </c>
      <c r="AD92" s="286">
        <f>'Imp-Mex'!I232</f>
        <v>0</v>
      </c>
      <c r="AE92" s="286">
        <f>'Imp-Mex'!J232</f>
        <v>0</v>
      </c>
      <c r="AF92" s="286">
        <f>'Imp-Mex'!K232</f>
        <v>0</v>
      </c>
      <c r="AG92" s="286">
        <f>'Imp-Mex'!L232</f>
        <v>0</v>
      </c>
    </row>
    <row r="93" spans="2:33" hidden="1"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f>
        <v>0</v>
      </c>
      <c r="AA93" s="289">
        <f>'Imp-Other|Autre'!F151</f>
        <v>0</v>
      </c>
      <c r="AB93" s="289">
        <f>'Imp-Other|Autre'!G151</f>
        <v>0</v>
      </c>
      <c r="AC93" s="289">
        <f>'Imp-Other|Autre'!H151</f>
        <v>0</v>
      </c>
      <c r="AD93" s="289">
        <f>'Imp-Other|Autre'!I151</f>
        <v>0</v>
      </c>
      <c r="AE93" s="289">
        <f>'Imp-Other|Autre'!J151</f>
        <v>0</v>
      </c>
      <c r="AF93" s="289">
        <f>'Imp-Other|Autre'!K151</f>
        <v>0</v>
      </c>
      <c r="AG93" s="289">
        <f>'Imp-Other|Autre'!L151</f>
        <v>0</v>
      </c>
    </row>
    <row r="94" spans="2:33" hidden="1"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f>
        <v>0</v>
      </c>
      <c r="AA94" s="286">
        <f>'Imp-Other|Autre'!F156</f>
        <v>0</v>
      </c>
      <c r="AB94" s="286">
        <f>'Imp-Other|Autre'!G156</f>
        <v>0</v>
      </c>
      <c r="AC94" s="286">
        <f>'Imp-Other|Autre'!H156</f>
        <v>0</v>
      </c>
      <c r="AD94" s="286">
        <f>'Imp-Other|Autre'!I156</f>
        <v>0</v>
      </c>
      <c r="AE94" s="286">
        <f>'Imp-Other|Autre'!J156</f>
        <v>0</v>
      </c>
      <c r="AF94" s="286">
        <f>'Imp-Other|Autre'!K156</f>
        <v>0</v>
      </c>
      <c r="AG94" s="286">
        <f>'Imp-Other|Autre'!L156</f>
        <v>0</v>
      </c>
    </row>
    <row r="95" spans="2:33" hidden="1"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f>
        <v>0</v>
      </c>
      <c r="AA95" s="289">
        <f>'Imp-Other|Autre'!F161</f>
        <v>0</v>
      </c>
      <c r="AB95" s="289">
        <f>'Imp-Other|Autre'!G161</f>
        <v>0</v>
      </c>
      <c r="AC95" s="289">
        <f>'Imp-Other|Autre'!H161</f>
        <v>0</v>
      </c>
      <c r="AD95" s="289">
        <f>'Imp-Other|Autre'!I161</f>
        <v>0</v>
      </c>
      <c r="AE95" s="289">
        <f>'Imp-Other|Autre'!J161</f>
        <v>0</v>
      </c>
      <c r="AF95" s="289">
        <f>'Imp-Other|Autre'!K161</f>
        <v>0</v>
      </c>
      <c r="AG95" s="289">
        <f>'Imp-Other|Autre'!L161</f>
        <v>0</v>
      </c>
    </row>
    <row r="96" spans="2:33" hidden="1"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f>
        <v>0</v>
      </c>
      <c r="AA96" s="286">
        <f>'Imp-Other|Autre'!F166</f>
        <v>0</v>
      </c>
      <c r="AB96" s="286">
        <f>'Imp-Other|Autre'!G166</f>
        <v>0</v>
      </c>
      <c r="AC96" s="286">
        <f>'Imp-Other|Autre'!H166</f>
        <v>0</v>
      </c>
      <c r="AD96" s="286">
        <f>'Imp-Other|Autre'!I166</f>
        <v>0</v>
      </c>
      <c r="AE96" s="286">
        <f>'Imp-Other|Autre'!J166</f>
        <v>0</v>
      </c>
      <c r="AF96" s="286">
        <f>'Imp-Other|Autre'!K166</f>
        <v>0</v>
      </c>
      <c r="AG96" s="286">
        <f>'Imp-Other|Autre'!L166</f>
        <v>0</v>
      </c>
    </row>
    <row r="97" spans="2:33" hidden="1"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f>
        <v>0</v>
      </c>
      <c r="AA97" s="289">
        <f>'Imp-Other|Autre'!F171</f>
        <v>0</v>
      </c>
      <c r="AB97" s="289">
        <f>'Imp-Other|Autre'!G171</f>
        <v>0</v>
      </c>
      <c r="AC97" s="289">
        <f>'Imp-Other|Autre'!H171</f>
        <v>0</v>
      </c>
      <c r="AD97" s="289">
        <f>'Imp-Other|Autre'!I171</f>
        <v>0</v>
      </c>
      <c r="AE97" s="289">
        <f>'Imp-Other|Autre'!J171</f>
        <v>0</v>
      </c>
      <c r="AF97" s="289">
        <f>'Imp-Other|Autre'!K171</f>
        <v>0</v>
      </c>
      <c r="AG97" s="289">
        <f>'Imp-Other|Autre'!L171</f>
        <v>0</v>
      </c>
    </row>
    <row r="98" spans="2:33" hidden="1"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f>
        <v>0</v>
      </c>
      <c r="AA98" s="286">
        <f>'Imp-Other|Autre'!F176</f>
        <v>0</v>
      </c>
      <c r="AB98" s="286">
        <f>'Imp-Other|Autre'!G176</f>
        <v>0</v>
      </c>
      <c r="AC98" s="286">
        <f>'Imp-Other|Autre'!H176</f>
        <v>0</v>
      </c>
      <c r="AD98" s="286">
        <f>'Imp-Other|Autre'!I176</f>
        <v>0</v>
      </c>
      <c r="AE98" s="286">
        <f>'Imp-Other|Autre'!J176</f>
        <v>0</v>
      </c>
      <c r="AF98" s="286">
        <f>'Imp-Other|Autre'!K176</f>
        <v>0</v>
      </c>
      <c r="AG98" s="286">
        <f>'Imp-Other|Autre'!L176</f>
        <v>0</v>
      </c>
    </row>
    <row r="99" spans="2:33" hidden="1"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f>
        <v>0</v>
      </c>
      <c r="AA99" s="289">
        <f>'Imp-Other|Autre'!F207</f>
        <v>0</v>
      </c>
      <c r="AB99" s="289">
        <f>'Imp-Other|Autre'!G207</f>
        <v>0</v>
      </c>
      <c r="AC99" s="289">
        <f>'Imp-Other|Autre'!H207</f>
        <v>0</v>
      </c>
      <c r="AD99" s="289">
        <f>'Imp-Other|Autre'!I207</f>
        <v>0</v>
      </c>
      <c r="AE99" s="289">
        <f>'Imp-Other|Autre'!J207</f>
        <v>0</v>
      </c>
      <c r="AF99" s="289">
        <f>'Imp-Other|Autre'!K207</f>
        <v>0</v>
      </c>
      <c r="AG99" s="289">
        <f>'Imp-Other|Autre'!L207</f>
        <v>0</v>
      </c>
    </row>
    <row r="100" spans="2:33" hidden="1"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f>
        <v>0</v>
      </c>
      <c r="AA100" s="286">
        <f>'Imp-Other|Autre'!F212</f>
        <v>0</v>
      </c>
      <c r="AB100" s="286">
        <f>'Imp-Other|Autre'!G212</f>
        <v>0</v>
      </c>
      <c r="AC100" s="286">
        <f>'Imp-Other|Autre'!H212</f>
        <v>0</v>
      </c>
      <c r="AD100" s="286">
        <f>'Imp-Other|Autre'!I212</f>
        <v>0</v>
      </c>
      <c r="AE100" s="286">
        <f>'Imp-Other|Autre'!J212</f>
        <v>0</v>
      </c>
      <c r="AF100" s="286">
        <f>'Imp-Other|Autre'!K212</f>
        <v>0</v>
      </c>
      <c r="AG100" s="286">
        <f>'Imp-Other|Autre'!L212</f>
        <v>0</v>
      </c>
    </row>
    <row r="101" spans="2:33" hidden="1"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f>
        <v>0</v>
      </c>
      <c r="AA101" s="289">
        <f>'Imp-Other|Autre'!F217</f>
        <v>0</v>
      </c>
      <c r="AB101" s="289">
        <f>'Imp-Other|Autre'!G217</f>
        <v>0</v>
      </c>
      <c r="AC101" s="289">
        <f>'Imp-Other|Autre'!H217</f>
        <v>0</v>
      </c>
      <c r="AD101" s="289">
        <f>'Imp-Other|Autre'!I217</f>
        <v>0</v>
      </c>
      <c r="AE101" s="289">
        <f>'Imp-Other|Autre'!J217</f>
        <v>0</v>
      </c>
      <c r="AF101" s="289">
        <f>'Imp-Other|Autre'!K217</f>
        <v>0</v>
      </c>
      <c r="AG101" s="289">
        <f>'Imp-Other|Autre'!L217</f>
        <v>0</v>
      </c>
    </row>
    <row r="102" spans="2:33" hidden="1"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f>
        <v>0</v>
      </c>
      <c r="AA102" s="286">
        <f>'Imp-Other|Autre'!F222</f>
        <v>0</v>
      </c>
      <c r="AB102" s="286">
        <f>'Imp-Other|Autre'!G222</f>
        <v>0</v>
      </c>
      <c r="AC102" s="286">
        <f>'Imp-Other|Autre'!H222</f>
        <v>0</v>
      </c>
      <c r="AD102" s="286">
        <f>'Imp-Other|Autre'!I222</f>
        <v>0</v>
      </c>
      <c r="AE102" s="286">
        <f>'Imp-Other|Autre'!J222</f>
        <v>0</v>
      </c>
      <c r="AF102" s="286">
        <f>'Imp-Other|Autre'!K222</f>
        <v>0</v>
      </c>
      <c r="AG102" s="286">
        <f>'Imp-Other|Autre'!L222</f>
        <v>0</v>
      </c>
    </row>
    <row r="103" spans="2:33" hidden="1"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f>
        <v>0</v>
      </c>
      <c r="AA103" s="289">
        <f>'Imp-Other|Autre'!F227</f>
        <v>0</v>
      </c>
      <c r="AB103" s="289">
        <f>'Imp-Other|Autre'!G227</f>
        <v>0</v>
      </c>
      <c r="AC103" s="289">
        <f>'Imp-Other|Autre'!H227</f>
        <v>0</v>
      </c>
      <c r="AD103" s="289">
        <f>'Imp-Other|Autre'!I227</f>
        <v>0</v>
      </c>
      <c r="AE103" s="289">
        <f>'Imp-Other|Autre'!J227</f>
        <v>0</v>
      </c>
      <c r="AF103" s="289">
        <f>'Imp-Other|Autre'!K227</f>
        <v>0</v>
      </c>
      <c r="AG103" s="289">
        <f>'Imp-Other|Autre'!L227</f>
        <v>0</v>
      </c>
    </row>
    <row r="104" spans="2:33" hidden="1"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f>
        <v>0</v>
      </c>
      <c r="AA104" s="286">
        <f>'Imp-Other|Autre'!F232</f>
        <v>0</v>
      </c>
      <c r="AB104" s="286">
        <f>'Imp-Other|Autre'!G232</f>
        <v>0</v>
      </c>
      <c r="AC104" s="286">
        <f>'Imp-Other|Autre'!H232</f>
        <v>0</v>
      </c>
      <c r="AD104" s="286">
        <f>'Imp-Other|Autre'!I232</f>
        <v>0</v>
      </c>
      <c r="AE104" s="286">
        <f>'Imp-Other|Autre'!J232</f>
        <v>0</v>
      </c>
      <c r="AF104" s="286">
        <f>'Imp-Other|Autre'!K232</f>
        <v>0</v>
      </c>
      <c r="AG104" s="286">
        <f>'Imp-Other|Autre'!L232</f>
        <v>0</v>
      </c>
    </row>
    <row r="105" spans="2:33" hidden="1" x14ac:dyDescent="0.25"/>
    <row r="106" spans="2:33" hidden="1" x14ac:dyDescent="0.25">
      <c r="B106" t="s">
        <v>654</v>
      </c>
    </row>
    <row r="107" spans="2:33" ht="15.75" hidden="1" thickBot="1" x14ac:dyDescent="0.3"/>
    <row r="108" spans="2:33" ht="15.75" hidden="1" thickBot="1" x14ac:dyDescent="0.3">
      <c r="B108" s="657" t="s">
        <v>656</v>
      </c>
      <c r="C108" s="658"/>
      <c r="D108" s="658"/>
      <c r="E108" s="658"/>
      <c r="F108" s="297"/>
      <c r="G108" s="298">
        <f>SUM(G112:G2560)</f>
        <v>0</v>
      </c>
      <c r="H108" s="298">
        <f>SUM(H112:H2560)</f>
        <v>0</v>
      </c>
      <c r="I108" s="298">
        <f>SUM(I112:I2560)</f>
        <v>0</v>
      </c>
      <c r="J108" s="299"/>
      <c r="K108" s="299"/>
      <c r="L108" s="299"/>
    </row>
    <row r="109" spans="2:33" ht="15.75" hidden="1" thickBot="1" x14ac:dyDescent="0.3">
      <c r="B109" s="300"/>
      <c r="C109" s="300"/>
      <c r="D109" s="300"/>
      <c r="E109" s="300"/>
      <c r="F109" s="300"/>
      <c r="G109" s="659" t="s">
        <v>657</v>
      </c>
      <c r="H109" s="660"/>
      <c r="I109" s="660"/>
      <c r="J109" s="661" t="s">
        <v>658</v>
      </c>
      <c r="K109" s="662"/>
      <c r="L109" s="662"/>
    </row>
    <row r="110" spans="2:33" hidden="1" x14ac:dyDescent="0.25">
      <c r="B110" s="301"/>
      <c r="C110" s="302"/>
      <c r="D110" s="302"/>
      <c r="E110" s="302"/>
      <c r="F110" s="302"/>
      <c r="G110" s="303"/>
      <c r="H110" s="303"/>
      <c r="I110" s="303"/>
      <c r="J110" s="303"/>
      <c r="K110" s="303"/>
      <c r="L110" s="303"/>
    </row>
    <row r="111" spans="2:33" hidden="1"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hidden="1" x14ac:dyDescent="0.25">
      <c r="B112" s="307" t="s">
        <v>663</v>
      </c>
      <c r="C112" s="308" t="s">
        <v>664</v>
      </c>
      <c r="D112" s="308" t="s">
        <v>665</v>
      </c>
      <c r="E112" s="308" t="s">
        <v>666</v>
      </c>
      <c r="F112" s="309" t="s">
        <v>667</v>
      </c>
      <c r="G112" s="307">
        <f>J112*(SUM(R18:T19,R21:T22,R24:T25,R27:T28))</f>
        <v>0</v>
      </c>
      <c r="H112" s="307">
        <f t="shared" ref="H112:I112" si="20">K112*(SUM(S18:U19,S21:U22,S24:U25,S27:U28))</f>
        <v>0</v>
      </c>
      <c r="I112" s="307">
        <f t="shared" si="20"/>
        <v>0</v>
      </c>
      <c r="J112" s="307">
        <f>Pro!G91</f>
        <v>0</v>
      </c>
      <c r="K112" s="307">
        <f>Pro!H91</f>
        <v>0</v>
      </c>
      <c r="L112" s="307">
        <f>Pro!I91</f>
        <v>0</v>
      </c>
    </row>
    <row r="113" spans="2:33" hidden="1" x14ac:dyDescent="0.25">
      <c r="B113" s="300" t="str">
        <f t="shared" ref="B113:D116" si="21">B112</f>
        <v>Importer 1</v>
      </c>
      <c r="C113" s="310" t="str">
        <f t="shared" si="21"/>
        <v>IMPORTER</v>
      </c>
      <c r="D113" s="310" t="str">
        <f t="shared" si="21"/>
        <v>Import Sales</v>
      </c>
      <c r="E113" s="310" t="s">
        <v>668</v>
      </c>
      <c r="F113" s="311" t="s">
        <v>669</v>
      </c>
      <c r="G113" s="300">
        <f>J113*(SUM(R18:T19,R21:T22,R24:T25,R27:T28))</f>
        <v>0</v>
      </c>
      <c r="H113" s="300">
        <f t="shared" ref="H113:I113" si="22">K113*(SUM(S18:U19,S21:U22,S24:U25,S27:U28))</f>
        <v>0</v>
      </c>
      <c r="I113" s="300">
        <f t="shared" si="22"/>
        <v>0</v>
      </c>
      <c r="J113" s="307">
        <f>Pro!G92</f>
        <v>0</v>
      </c>
      <c r="K113" s="307">
        <f>Pro!H92</f>
        <v>0</v>
      </c>
      <c r="L113" s="307">
        <f>Pro!I92</f>
        <v>0</v>
      </c>
    </row>
    <row r="114" spans="2:33" hidden="1" x14ac:dyDescent="0.25">
      <c r="B114" s="300" t="str">
        <f t="shared" si="21"/>
        <v>Importer 1</v>
      </c>
      <c r="C114" s="310" t="str">
        <f t="shared" si="21"/>
        <v>IMPORTER</v>
      </c>
      <c r="D114" s="310" t="str">
        <f t="shared" si="21"/>
        <v>Import Sales</v>
      </c>
      <c r="E114" s="310" t="s">
        <v>670</v>
      </c>
      <c r="F114" s="311" t="s">
        <v>671</v>
      </c>
      <c r="G114" s="300">
        <f>J114*(SUM(R18:T19,R21:T22,R24:T25,R27:T28))</f>
        <v>0</v>
      </c>
      <c r="H114" s="300">
        <f t="shared" ref="H114:I114" si="23">K114*(SUM(S18:U19,S21:U22,S24:U25,S27:U28))</f>
        <v>0</v>
      </c>
      <c r="I114" s="300">
        <f t="shared" si="23"/>
        <v>0</v>
      </c>
      <c r="J114" s="307">
        <f>Pro!G93</f>
        <v>0</v>
      </c>
      <c r="K114" s="307">
        <f>Pro!H93</f>
        <v>0</v>
      </c>
      <c r="L114" s="307">
        <f>Pro!I93</f>
        <v>0</v>
      </c>
    </row>
    <row r="115" spans="2:33" hidden="1" x14ac:dyDescent="0.25">
      <c r="B115" s="300" t="str">
        <f t="shared" si="21"/>
        <v>Importer 1</v>
      </c>
      <c r="C115" s="310" t="str">
        <f t="shared" si="21"/>
        <v>IMPORTER</v>
      </c>
      <c r="D115" s="310" t="str">
        <f t="shared" si="21"/>
        <v>Import Sales</v>
      </c>
      <c r="E115" s="310" t="s">
        <v>672</v>
      </c>
      <c r="F115" s="311" t="s">
        <v>673</v>
      </c>
      <c r="G115" s="300">
        <f>J115*(SUM(R18:T19,R21:T22,R24:T25,R27:T28))</f>
        <v>0</v>
      </c>
      <c r="H115" s="300">
        <f t="shared" ref="H115:I115" si="24">K115*(SUM(S18:U19,S21:U22,S24:U25,S27:U28))</f>
        <v>0</v>
      </c>
      <c r="I115" s="300">
        <f t="shared" si="24"/>
        <v>0</v>
      </c>
      <c r="J115" s="307">
        <f>Pro!G94</f>
        <v>0</v>
      </c>
      <c r="K115" s="307">
        <f>Pro!H94</f>
        <v>0</v>
      </c>
      <c r="L115" s="307">
        <f>Pro!I94</f>
        <v>0</v>
      </c>
    </row>
    <row r="116" spans="2:33" hidden="1" x14ac:dyDescent="0.25">
      <c r="B116" s="300" t="str">
        <f t="shared" si="21"/>
        <v>Importer 1</v>
      </c>
      <c r="C116" s="310" t="str">
        <f t="shared" si="21"/>
        <v>IMPORTER</v>
      </c>
      <c r="D116" s="310" t="str">
        <f t="shared" si="21"/>
        <v>Import Sales</v>
      </c>
      <c r="E116" s="310" t="s">
        <v>674</v>
      </c>
      <c r="F116" s="311" t="s">
        <v>675</v>
      </c>
      <c r="G116" s="300">
        <f>J116*(SUM(R18:T19,R21:T22,R24:T25,R27:T28))</f>
        <v>0</v>
      </c>
      <c r="H116" s="300">
        <f t="shared" ref="H116:I116" si="25">K116*(SUM(S18:U19,S21:U22,S24:U25,S27:U28))</f>
        <v>0</v>
      </c>
      <c r="I116" s="300">
        <f t="shared" si="25"/>
        <v>0</v>
      </c>
      <c r="J116" s="307">
        <f>Pro!G95</f>
        <v>0</v>
      </c>
      <c r="K116" s="307">
        <f>Pro!H95</f>
        <v>0</v>
      </c>
      <c r="L116" s="307">
        <f>Pro!I95</f>
        <v>0</v>
      </c>
    </row>
    <row r="117" spans="2:33" hidden="1" x14ac:dyDescent="0.25"/>
    <row r="118" spans="2:33" hidden="1" x14ac:dyDescent="0.25"/>
    <row r="119" spans="2:33" hidden="1" x14ac:dyDescent="0.25"/>
    <row r="120" spans="2:33" hidden="1" x14ac:dyDescent="0.25"/>
    <row r="121" spans="2:33" hidden="1" x14ac:dyDescent="0.25"/>
    <row r="122" spans="2:33" hidden="1" x14ac:dyDescent="0.25"/>
    <row r="123" spans="2:33" hidden="1" x14ac:dyDescent="0.25">
      <c r="B123" t="s">
        <v>655</v>
      </c>
    </row>
    <row r="124" spans="2:33" hidden="1" x14ac:dyDescent="0.25"/>
    <row r="125" spans="2:33" hidden="1" x14ac:dyDescent="0.25"/>
    <row r="126" spans="2:33" ht="36.75" hidden="1"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hidden="1" x14ac:dyDescent="0.25">
      <c r="B127" s="319" t="s">
        <v>679</v>
      </c>
      <c r="C127" s="319" t="str">
        <f>B127</f>
        <v>Importer Sample 1</v>
      </c>
      <c r="D127" s="319" t="s">
        <v>599</v>
      </c>
      <c r="E127" s="268"/>
      <c r="F127" s="268"/>
      <c r="G127" s="268"/>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c r="P127" s="321" t="str">
        <f>IFERROR(IF(O127&lt;&gt;"",VLOOKUP(O127,'[2]Acc Co List'!$C$7:$F$52,4,FALSE),"-"),"")</f>
        <v>-</v>
      </c>
      <c r="Q127" s="322" t="s">
        <v>603</v>
      </c>
    </row>
    <row r="128" spans="2:33" hidden="1" x14ac:dyDescent="0.25">
      <c r="B128" s="321" t="str">
        <f>B127</f>
        <v>Importer Sample 1</v>
      </c>
      <c r="C128" s="321" t="str">
        <f t="shared" ref="C128:C141" si="26">C127</f>
        <v>Importer Sample 1</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21"/>
      <c r="P128" s="321" t="str">
        <f>IFERROR(IF(O128&lt;&gt;"",VLOOKUP(O128,'[2]Acc Co List'!$C$7:$F$52,4,FALSE),"-"),"")</f>
        <v>-</v>
      </c>
      <c r="Q128" s="324" t="str">
        <f>Q127</f>
        <v>Imp-Sls</v>
      </c>
    </row>
    <row r="129" spans="2:17" hidden="1" x14ac:dyDescent="0.25">
      <c r="B129" s="321" t="str">
        <f t="shared" ref="B129:D141" si="27">B128</f>
        <v>Importer Sample 1</v>
      </c>
      <c r="C129" s="321" t="str">
        <f t="shared" si="26"/>
        <v>Importer Sample 1</v>
      </c>
      <c r="D129" s="321" t="str">
        <f t="shared" si="27"/>
        <v>2 - Importer</v>
      </c>
      <c r="E129" s="268"/>
      <c r="F129" s="268"/>
      <c r="G129" s="268"/>
      <c r="H129" s="321" t="str">
        <f t="shared" ref="H129:H131" si="28">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21"/>
      <c r="P129" s="321" t="str">
        <f>IFERROR(IF(O129&lt;&gt;"",VLOOKUP(O129,'[2]Acc Co List'!$C$7:$F$52,4,FALSE),"-"),"")</f>
        <v>-</v>
      </c>
      <c r="Q129" s="324" t="str">
        <f>Q128</f>
        <v>Imp-Sls</v>
      </c>
    </row>
    <row r="130" spans="2:17" hidden="1" x14ac:dyDescent="0.25">
      <c r="B130" s="321" t="str">
        <f t="shared" si="27"/>
        <v>Importer Sample 1</v>
      </c>
      <c r="C130" s="321" t="str">
        <f t="shared" si="26"/>
        <v>Importer Sample 1</v>
      </c>
      <c r="D130" s="321" t="str">
        <f t="shared" si="27"/>
        <v>2 - Importer</v>
      </c>
      <c r="E130" s="268"/>
      <c r="F130" s="268"/>
      <c r="G130" s="268"/>
      <c r="H130" s="321" t="str">
        <f t="shared" si="28"/>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21"/>
      <c r="P130" s="321" t="str">
        <f>IFERROR(IF(O130&lt;&gt;"",VLOOKUP(O130,'[2]Acc Co List'!$C$7:$F$52,4,FALSE),"-"),"")</f>
        <v>-</v>
      </c>
      <c r="Q130" s="324" t="str">
        <f>Q129</f>
        <v>Imp-Sls</v>
      </c>
    </row>
    <row r="131" spans="2:17" hidden="1" x14ac:dyDescent="0.25">
      <c r="B131" s="321" t="str">
        <f t="shared" si="27"/>
        <v>Importer Sample 1</v>
      </c>
      <c r="C131" s="321" t="str">
        <f t="shared" si="26"/>
        <v>Importer Sample 1</v>
      </c>
      <c r="D131" s="321" t="str">
        <f t="shared" si="27"/>
        <v>2 - Importer</v>
      </c>
      <c r="E131" s="268"/>
      <c r="F131" s="268"/>
      <c r="G131" s="268"/>
      <c r="H131" s="321" t="str">
        <f t="shared" si="28"/>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21"/>
      <c r="P131" s="321" t="str">
        <f>IFERROR(IF(O131&lt;&gt;"",VLOOKUP(O131,'[2]Acc Co List'!$C$7:$F$52,4,FALSE),"-"),"")</f>
        <v>-</v>
      </c>
      <c r="Q131" s="324" t="str">
        <f>Q130</f>
        <v>Imp-Sls</v>
      </c>
    </row>
    <row r="132" spans="2:17" hidden="1" x14ac:dyDescent="0.25">
      <c r="B132" s="325" t="str">
        <f t="shared" si="27"/>
        <v>Importer Sample 1</v>
      </c>
      <c r="C132" s="325" t="str">
        <f t="shared" si="26"/>
        <v>Importer Sample 1</v>
      </c>
      <c r="D132" s="325" t="str">
        <f>D131</f>
        <v>2 - Importer</v>
      </c>
      <c r="E132" s="268"/>
      <c r="F132" s="268"/>
      <c r="G132" s="268"/>
      <c r="H132" s="325" t="s">
        <v>623</v>
      </c>
      <c r="I132" s="325" t="str">
        <f>IF(K132&lt;&gt;"",VLOOKUP(H132,'[2]Exporter List'!$A$2:$E$26,4,FALSE),"-")</f>
        <v>Significant</v>
      </c>
      <c r="J132" s="325" t="str">
        <f>IF(H132&lt;&gt;"",VLOOKUP(H132,'[2]Exporter List'!$A$2:$E$26,2,FALSE),"-")</f>
        <v>1 - Subject</v>
      </c>
      <c r="K132" s="325" t="str">
        <f>IF(H132&lt;&gt;"",VLOOKUP(H132,'[2]Exporter List'!$A$2:$E$26,3,FALSE),"-")</f>
        <v>China  |  Chine</v>
      </c>
      <c r="L132" s="325"/>
      <c r="M132" s="325" t="str">
        <f>IF(I132&lt;&gt;"",VLOOKUP(H132,'[2]Exporter List'!$A$2:$E$26,5,FALSE),"-")</f>
        <v>Dumping and Subsidizing</v>
      </c>
      <c r="N132" s="326" t="s">
        <v>680</v>
      </c>
      <c r="O132" s="325"/>
      <c r="P132" s="325" t="str">
        <f>IFERROR(IF(O132&lt;&gt;"",VLOOKUP(O132,'[2]Acc Co List'!$C$7:$F$52,4,FALSE),"-"),"")</f>
        <v>-</v>
      </c>
      <c r="Q132" s="327" t="s">
        <v>603</v>
      </c>
    </row>
    <row r="133" spans="2:17" hidden="1" x14ac:dyDescent="0.25">
      <c r="B133" s="325" t="str">
        <f t="shared" si="27"/>
        <v>Importer Sample 1</v>
      </c>
      <c r="C133" s="325" t="str">
        <f t="shared" si="26"/>
        <v>Importer Sample 1</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25"/>
      <c r="P133" s="325" t="str">
        <f>IFERROR(IF(O133&lt;&gt;"",VLOOKUP(O133,'[2]Acc Co List'!$C$7:$F$52,4,FALSE),"-"),"")</f>
        <v>-</v>
      </c>
      <c r="Q133" s="327" t="str">
        <f t="shared" ref="Q133:Q140" si="29">Q132</f>
        <v>Imp-Sls</v>
      </c>
    </row>
    <row r="134" spans="2:17" hidden="1" x14ac:dyDescent="0.25">
      <c r="B134" s="325" t="str">
        <f t="shared" si="27"/>
        <v>Importer Sample 1</v>
      </c>
      <c r="C134" s="325" t="str">
        <f t="shared" si="26"/>
        <v>Importer Sample 1</v>
      </c>
      <c r="D134" s="325" t="str">
        <f t="shared" si="27"/>
        <v>2 - Importer</v>
      </c>
      <c r="E134" s="268"/>
      <c r="F134" s="268"/>
      <c r="G134" s="268"/>
      <c r="H134" s="325" t="str">
        <f t="shared" ref="H134:H136" si="30">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25"/>
      <c r="P134" s="325" t="str">
        <f>IFERROR(IF(O134&lt;&gt;"",VLOOKUP(O134,'[2]Acc Co List'!$C$7:$F$52,4,FALSE),"-"),"")</f>
        <v>-</v>
      </c>
      <c r="Q134" s="327" t="str">
        <f t="shared" si="29"/>
        <v>Imp-Sls</v>
      </c>
    </row>
    <row r="135" spans="2:17" hidden="1" x14ac:dyDescent="0.25">
      <c r="B135" s="325" t="str">
        <f t="shared" si="27"/>
        <v>Importer Sample 1</v>
      </c>
      <c r="C135" s="325" t="str">
        <f t="shared" si="26"/>
        <v>Importer Sample 1</v>
      </c>
      <c r="D135" s="325" t="str">
        <f t="shared" si="27"/>
        <v>2 - Importer</v>
      </c>
      <c r="E135" s="268"/>
      <c r="F135" s="268"/>
      <c r="G135" s="268"/>
      <c r="H135" s="325" t="str">
        <f t="shared" si="30"/>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25"/>
      <c r="P135" s="325" t="str">
        <f>IFERROR(IF(O135&lt;&gt;"",VLOOKUP(O135,'[2]Acc Co List'!$C$7:$F$52,4,FALSE),"-"),"")</f>
        <v>-</v>
      </c>
      <c r="Q135" s="327" t="str">
        <f t="shared" si="29"/>
        <v>Imp-Sls</v>
      </c>
    </row>
    <row r="136" spans="2:17" hidden="1" x14ac:dyDescent="0.25">
      <c r="B136" s="325" t="str">
        <f t="shared" si="27"/>
        <v>Importer Sample 1</v>
      </c>
      <c r="C136" s="325" t="str">
        <f t="shared" si="26"/>
        <v>Importer Sample 1</v>
      </c>
      <c r="D136" s="325" t="str">
        <f t="shared" si="27"/>
        <v>2 - Importer</v>
      </c>
      <c r="E136" s="268"/>
      <c r="F136" s="268"/>
      <c r="G136" s="268"/>
      <c r="H136" s="325" t="str">
        <f t="shared" si="30"/>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25"/>
      <c r="P136" s="325" t="str">
        <f>IFERROR(IF(O136&lt;&gt;"",VLOOKUP(O136,'[2]Acc Co List'!$C$7:$F$52,4,FALSE),"-"),"")</f>
        <v>-</v>
      </c>
      <c r="Q136" s="327" t="str">
        <f t="shared" si="29"/>
        <v>Imp-Sls</v>
      </c>
    </row>
    <row r="137" spans="2:17" hidden="1" x14ac:dyDescent="0.25">
      <c r="B137" s="325" t="str">
        <f t="shared" si="27"/>
        <v>Importer Sample 1</v>
      </c>
      <c r="C137" s="325" t="str">
        <f t="shared" si="26"/>
        <v>Importer Sample 1</v>
      </c>
      <c r="D137" s="325" t="str">
        <f t="shared" si="27"/>
        <v>2 - Importer</v>
      </c>
      <c r="E137" s="268"/>
      <c r="F137" s="268"/>
      <c r="G137" s="268"/>
      <c r="H137" s="325" t="s">
        <v>624</v>
      </c>
      <c r="I137" s="325" t="str">
        <f>IF(K137&lt;&gt;"",VLOOKUP(H137,'[2]Exporter List'!$A$2:$E$26,4,FALSE),"-")</f>
        <v>Significant</v>
      </c>
      <c r="J137" s="325" t="str">
        <f>IF(H137&lt;&gt;"",VLOOKUP(H137,'[2]Exporter List'!$A$2:$E$26,2,FALSE),"-")</f>
        <v>1 - Subject</v>
      </c>
      <c r="K137" s="325" t="str">
        <f>IF(H137&lt;&gt;"",VLOOKUP(H137,'[2]Exporter List'!$A$2:$E$26,3,FALSE),"-")</f>
        <v>China  |  Chine</v>
      </c>
      <c r="L137" s="325"/>
      <c r="M137" s="325" t="str">
        <f>IF(I137&lt;&gt;"",VLOOKUP(H137,'[2]Exporter List'!$A$2:$E$26,5,FALSE),"-")</f>
        <v>Dumping and Subsidizing</v>
      </c>
      <c r="N137" s="326" t="s">
        <v>680</v>
      </c>
      <c r="O137" s="325"/>
      <c r="P137" s="325" t="str">
        <f>IFERROR(IF(O137&lt;&gt;"",VLOOKUP(O137,'[2]Acc Co List'!$C$7:$F$52,4,FALSE),"-"),"")</f>
        <v>-</v>
      </c>
      <c r="Q137" s="327" t="s">
        <v>603</v>
      </c>
    </row>
    <row r="138" spans="2:17" hidden="1" x14ac:dyDescent="0.25">
      <c r="B138" s="325" t="str">
        <f t="shared" si="27"/>
        <v>Importer Sample 1</v>
      </c>
      <c r="C138" s="325" t="str">
        <f t="shared" si="26"/>
        <v>Importer Sample 1</v>
      </c>
      <c r="D138" s="325" t="str">
        <f t="shared" si="27"/>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25"/>
      <c r="P138" s="325" t="str">
        <f>IFERROR(IF(O138&lt;&gt;"",VLOOKUP(O138,'[2]Acc Co List'!$C$7:$F$52,4,FALSE),"-"),"")</f>
        <v>-</v>
      </c>
      <c r="Q138" s="327" t="str">
        <f t="shared" si="29"/>
        <v>Imp-Sls</v>
      </c>
    </row>
    <row r="139" spans="2:17" hidden="1" x14ac:dyDescent="0.25">
      <c r="B139" s="325" t="str">
        <f t="shared" si="27"/>
        <v>Importer Sample 1</v>
      </c>
      <c r="C139" s="325" t="str">
        <f t="shared" si="26"/>
        <v>Importer Sample 1</v>
      </c>
      <c r="D139" s="325" t="str">
        <f t="shared" si="27"/>
        <v>2 - Importer</v>
      </c>
      <c r="E139" s="268"/>
      <c r="F139" s="268"/>
      <c r="G139" s="268"/>
      <c r="H139" s="325" t="str">
        <f t="shared" ref="H139:H140" si="31">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25"/>
      <c r="P139" s="325" t="str">
        <f>IFERROR(IF(O139&lt;&gt;"",VLOOKUP(O139,'[2]Acc Co List'!$C$7:$F$52,4,FALSE),"-"),"")</f>
        <v>-</v>
      </c>
      <c r="Q139" s="327" t="str">
        <f t="shared" si="29"/>
        <v>Imp-Sls</v>
      </c>
    </row>
    <row r="140" spans="2:17" hidden="1" x14ac:dyDescent="0.25">
      <c r="B140" s="325" t="str">
        <f t="shared" si="27"/>
        <v>Importer Sample 1</v>
      </c>
      <c r="C140" s="325" t="str">
        <f t="shared" si="26"/>
        <v>Importer Sample 1</v>
      </c>
      <c r="D140" s="325" t="str">
        <f t="shared" si="27"/>
        <v>2 - Importer</v>
      </c>
      <c r="E140" s="268"/>
      <c r="F140" s="268"/>
      <c r="G140" s="268"/>
      <c r="H140" s="325" t="str">
        <f t="shared" si="31"/>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25"/>
      <c r="P140" s="325" t="str">
        <f>IFERROR(IF(O140&lt;&gt;"",VLOOKUP(O140,'[2]Acc Co List'!$C$7:$F$52,4,FALSE),"-"),"")</f>
        <v>-</v>
      </c>
      <c r="Q140" s="327" t="str">
        <f t="shared" si="29"/>
        <v>Imp-Sls</v>
      </c>
    </row>
    <row r="141" spans="2:17" hidden="1" x14ac:dyDescent="0.25">
      <c r="B141" s="325" t="str">
        <f t="shared" si="27"/>
        <v>Importer Sample 1</v>
      </c>
      <c r="C141" s="325" t="str">
        <f t="shared" si="26"/>
        <v>Importer Sample 1</v>
      </c>
      <c r="D141" s="325" t="str">
        <f t="shared" si="27"/>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25"/>
      <c r="P141" s="325"/>
      <c r="Q141" s="327" t="s">
        <v>603</v>
      </c>
    </row>
    <row r="142" spans="2:17" hidden="1" x14ac:dyDescent="0.25">
      <c r="B142" s="319" t="str">
        <f>B141</f>
        <v>Importer Sample 1</v>
      </c>
      <c r="C142" s="319" t="str">
        <f>B142</f>
        <v>Importer Sample 1</v>
      </c>
      <c r="D142" s="319" t="s">
        <v>599</v>
      </c>
      <c r="E142" s="268"/>
      <c r="F142" s="268"/>
      <c r="G142" s="268"/>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c r="P142" s="321" t="str">
        <f>IFERROR(IF(O142&lt;&gt;"",VLOOKUP(O142,'[2]Acc Co List'!$C$7:$F$52,4,FALSE),"-"),"")</f>
        <v>-</v>
      </c>
      <c r="Q142" s="322" t="s">
        <v>603</v>
      </c>
    </row>
    <row r="143" spans="2:17" hidden="1" x14ac:dyDescent="0.25">
      <c r="B143" s="321" t="str">
        <f>B142</f>
        <v>Importer Sample 1</v>
      </c>
      <c r="C143" s="321" t="str">
        <f t="shared" ref="C143" si="32">C142</f>
        <v>Importer Sample 1</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21"/>
      <c r="P143" s="321" t="str">
        <f>IFERROR(IF(O143&lt;&gt;"",VLOOKUP(O143,'[2]Acc Co List'!$C$7:$F$52,4,FALSE),"-"),"")</f>
        <v>-</v>
      </c>
      <c r="Q143" s="324" t="str">
        <f>Q142</f>
        <v>Imp-Sls</v>
      </c>
    </row>
    <row r="144" spans="2:17" hidden="1" x14ac:dyDescent="0.25">
      <c r="B144" s="321" t="str">
        <f t="shared" ref="B144:D146" si="33">B143</f>
        <v>Importer Sample 1</v>
      </c>
      <c r="C144" s="321" t="str">
        <f t="shared" si="33"/>
        <v>Importer Sample 1</v>
      </c>
      <c r="D144" s="321" t="str">
        <f t="shared" si="33"/>
        <v>2 - Importer</v>
      </c>
      <c r="E144" s="268"/>
      <c r="F144" s="268"/>
      <c r="G144" s="268"/>
      <c r="H144" s="321" t="str">
        <f t="shared" ref="H144:H146" si="34">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21"/>
      <c r="P144" s="321" t="str">
        <f>IFERROR(IF(O144&lt;&gt;"",VLOOKUP(O144,'[2]Acc Co List'!$C$7:$F$52,4,FALSE),"-"),"")</f>
        <v>-</v>
      </c>
      <c r="Q144" s="324" t="str">
        <f>Q143</f>
        <v>Imp-Sls</v>
      </c>
    </row>
    <row r="145" spans="2:17" hidden="1" x14ac:dyDescent="0.25">
      <c r="B145" s="321" t="str">
        <f t="shared" si="33"/>
        <v>Importer Sample 1</v>
      </c>
      <c r="C145" s="321" t="str">
        <f t="shared" si="33"/>
        <v>Importer Sample 1</v>
      </c>
      <c r="D145" s="321" t="str">
        <f t="shared" si="33"/>
        <v>2 - Importer</v>
      </c>
      <c r="E145" s="268"/>
      <c r="F145" s="268"/>
      <c r="G145" s="268"/>
      <c r="H145" s="321" t="str">
        <f t="shared" si="34"/>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21"/>
      <c r="P145" s="321" t="str">
        <f>IFERROR(IF(O145&lt;&gt;"",VLOOKUP(O145,'[2]Acc Co List'!$C$7:$F$52,4,FALSE),"-"),"")</f>
        <v>-</v>
      </c>
      <c r="Q145" s="324" t="str">
        <f>Q144</f>
        <v>Imp-Sls</v>
      </c>
    </row>
    <row r="146" spans="2:17" hidden="1" x14ac:dyDescent="0.25">
      <c r="B146" s="321" t="str">
        <f t="shared" si="33"/>
        <v>Importer Sample 1</v>
      </c>
      <c r="C146" s="321" t="str">
        <f t="shared" si="33"/>
        <v>Importer Sample 1</v>
      </c>
      <c r="D146" s="321" t="str">
        <f t="shared" si="33"/>
        <v>2 - Importer</v>
      </c>
      <c r="E146" s="268"/>
      <c r="F146" s="268"/>
      <c r="G146" s="268"/>
      <c r="H146" s="321" t="str">
        <f t="shared" si="34"/>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21"/>
      <c r="P146" s="321" t="str">
        <f>IFERROR(IF(O146&lt;&gt;"",VLOOKUP(O146,'[2]Acc Co List'!$C$7:$F$52,4,FALSE),"-"),"")</f>
        <v>-</v>
      </c>
      <c r="Q146" s="324" t="str">
        <f>Q145</f>
        <v>Imp-Sls</v>
      </c>
    </row>
    <row r="147" spans="2:17" hidden="1" x14ac:dyDescent="0.25">
      <c r="B147" s="319" t="str">
        <f>B146</f>
        <v>Importer Sample 1</v>
      </c>
      <c r="C147" s="319" t="str">
        <f>B147</f>
        <v>Importer Sample 1</v>
      </c>
      <c r="D147" s="319" t="s">
        <v>599</v>
      </c>
      <c r="E147" s="268"/>
      <c r="F147" s="268"/>
      <c r="G147" s="268"/>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c r="P147" s="321" t="str">
        <f>IFERROR(IF(O147&lt;&gt;"",VLOOKUP(O147,'[2]Acc Co List'!$C$7:$F$52,4,FALSE),"-"),"")</f>
        <v>-</v>
      </c>
      <c r="Q147" s="322" t="s">
        <v>603</v>
      </c>
    </row>
    <row r="148" spans="2:17" hidden="1" x14ac:dyDescent="0.25">
      <c r="B148" s="321" t="str">
        <f>B147</f>
        <v>Importer Sample 1</v>
      </c>
      <c r="C148" s="321" t="str">
        <f t="shared" ref="C148" si="35">C147</f>
        <v>Importer Sample 1</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21"/>
      <c r="P148" s="321" t="str">
        <f>IFERROR(IF(O148&lt;&gt;"",VLOOKUP(O148,'[2]Acc Co List'!$C$7:$F$52,4,FALSE),"-"),"")</f>
        <v>-</v>
      </c>
      <c r="Q148" s="324" t="str">
        <f>Q147</f>
        <v>Imp-Sls</v>
      </c>
    </row>
    <row r="149" spans="2:17" hidden="1" x14ac:dyDescent="0.25">
      <c r="B149" s="321" t="str">
        <f t="shared" ref="B149:D151" si="36">B148</f>
        <v>Importer Sample 1</v>
      </c>
      <c r="C149" s="321" t="str">
        <f t="shared" si="36"/>
        <v>Importer Sample 1</v>
      </c>
      <c r="D149" s="321" t="str">
        <f t="shared" si="36"/>
        <v>2 - Importer</v>
      </c>
      <c r="E149" s="268"/>
      <c r="F149" s="268"/>
      <c r="G149" s="268"/>
      <c r="H149" s="321" t="str">
        <f t="shared" ref="H149:H151" si="37">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21"/>
      <c r="P149" s="321" t="str">
        <f>IFERROR(IF(O149&lt;&gt;"",VLOOKUP(O149,'[2]Acc Co List'!$C$7:$F$52,4,FALSE),"-"),"")</f>
        <v>-</v>
      </c>
      <c r="Q149" s="324" t="str">
        <f>Q148</f>
        <v>Imp-Sls</v>
      </c>
    </row>
    <row r="150" spans="2:17" hidden="1" x14ac:dyDescent="0.25">
      <c r="B150" s="321" t="str">
        <f t="shared" si="36"/>
        <v>Importer Sample 1</v>
      </c>
      <c r="C150" s="321" t="str">
        <f t="shared" si="36"/>
        <v>Importer Sample 1</v>
      </c>
      <c r="D150" s="321" t="str">
        <f t="shared" si="36"/>
        <v>2 - Importer</v>
      </c>
      <c r="E150" s="268"/>
      <c r="F150" s="268"/>
      <c r="G150" s="268"/>
      <c r="H150" s="321" t="str">
        <f t="shared" si="37"/>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21"/>
      <c r="P150" s="321" t="str">
        <f>IFERROR(IF(O150&lt;&gt;"",VLOOKUP(O150,'[2]Acc Co List'!$C$7:$F$52,4,FALSE),"-"),"")</f>
        <v>-</v>
      </c>
      <c r="Q150" s="324" t="str">
        <f>Q149</f>
        <v>Imp-Sls</v>
      </c>
    </row>
    <row r="151" spans="2:17" hidden="1" x14ac:dyDescent="0.25">
      <c r="B151" s="321" t="str">
        <f t="shared" si="36"/>
        <v>Importer Sample 1</v>
      </c>
      <c r="C151" s="321" t="str">
        <f t="shared" si="36"/>
        <v>Importer Sample 1</v>
      </c>
      <c r="D151" s="321" t="str">
        <f t="shared" si="36"/>
        <v>2 - Importer</v>
      </c>
      <c r="E151" s="268"/>
      <c r="F151" s="268"/>
      <c r="G151" s="268"/>
      <c r="H151" s="321" t="str">
        <f t="shared" si="37"/>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21"/>
      <c r="P151" s="321" t="str">
        <f>IFERROR(IF(O151&lt;&gt;"",VLOOKUP(O151,'[2]Acc Co List'!$C$7:$F$52,4,FALSE),"-"),"")</f>
        <v>-</v>
      </c>
      <c r="Q151" s="324" t="str">
        <f>Q150</f>
        <v>Imp-Sls</v>
      </c>
    </row>
    <row r="152" spans="2:17" hidden="1" x14ac:dyDescent="0.25">
      <c r="B152" s="319" t="str">
        <f>B127</f>
        <v>Importer Sample 1</v>
      </c>
      <c r="C152" s="319" t="str">
        <f>B152</f>
        <v>Importer Sample 1</v>
      </c>
      <c r="D152" s="319" t="s">
        <v>599</v>
      </c>
      <c r="E152" s="268"/>
      <c r="F152" s="268"/>
      <c r="G152" s="268"/>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c r="P152" s="321" t="str">
        <f>IFERROR(IF(O152&lt;&gt;"",VLOOKUP(O152,'[2]Acc Co List'!$C$7:$F$52,4,FALSE),"-"),"")</f>
        <v>-</v>
      </c>
      <c r="Q152" s="322" t="s">
        <v>603</v>
      </c>
    </row>
    <row r="153" spans="2:17" hidden="1" x14ac:dyDescent="0.25">
      <c r="B153" s="321" t="str">
        <f>B152</f>
        <v>Importer Sample 1</v>
      </c>
      <c r="C153" s="321" t="str">
        <f t="shared" ref="C153:D156" si="38">C152</f>
        <v>Importer Sample 1</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21"/>
      <c r="P153" s="321" t="str">
        <f>IFERROR(IF(O153&lt;&gt;"",VLOOKUP(O153,'[2]Acc Co List'!$C$7:$F$52,4,FALSE),"-"),"")</f>
        <v>-</v>
      </c>
      <c r="Q153" s="324" t="str">
        <f>Q152</f>
        <v>Imp-Sls</v>
      </c>
    </row>
    <row r="154" spans="2:17" hidden="1" x14ac:dyDescent="0.25">
      <c r="B154" s="321" t="str">
        <f t="shared" ref="B154:B156" si="39">B153</f>
        <v>Importer Sample 1</v>
      </c>
      <c r="C154" s="321" t="str">
        <f t="shared" si="38"/>
        <v>Importer Sample 1</v>
      </c>
      <c r="D154" s="321" t="str">
        <f t="shared" si="38"/>
        <v>2 - Importer</v>
      </c>
      <c r="E154" s="268"/>
      <c r="F154" s="268"/>
      <c r="G154" s="268"/>
      <c r="H154" s="321" t="str">
        <f t="shared" ref="H154:H156" si="40">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21"/>
      <c r="P154" s="321" t="str">
        <f>IFERROR(IF(O154&lt;&gt;"",VLOOKUP(O154,'[2]Acc Co List'!$C$7:$F$52,4,FALSE),"-"),"")</f>
        <v>-</v>
      </c>
      <c r="Q154" s="324" t="str">
        <f>Q153</f>
        <v>Imp-Sls</v>
      </c>
    </row>
    <row r="155" spans="2:17" hidden="1" x14ac:dyDescent="0.25">
      <c r="B155" s="321" t="str">
        <f t="shared" si="39"/>
        <v>Importer Sample 1</v>
      </c>
      <c r="C155" s="321" t="str">
        <f t="shared" si="38"/>
        <v>Importer Sample 1</v>
      </c>
      <c r="D155" s="321" t="str">
        <f t="shared" si="38"/>
        <v>2 - Importer</v>
      </c>
      <c r="E155" s="268"/>
      <c r="F155" s="268"/>
      <c r="G155" s="268"/>
      <c r="H155" s="321" t="str">
        <f t="shared" si="40"/>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21"/>
      <c r="P155" s="321" t="str">
        <f>IFERROR(IF(O155&lt;&gt;"",VLOOKUP(O155,'[2]Acc Co List'!$C$7:$F$52,4,FALSE),"-"),"")</f>
        <v>-</v>
      </c>
      <c r="Q155" s="324" t="str">
        <f>Q154</f>
        <v>Imp-Sls</v>
      </c>
    </row>
    <row r="156" spans="2:17" hidden="1" x14ac:dyDescent="0.25">
      <c r="B156" s="321" t="str">
        <f t="shared" si="39"/>
        <v>Importer Sample 1</v>
      </c>
      <c r="C156" s="321" t="str">
        <f t="shared" si="38"/>
        <v>Importer Sample 1</v>
      </c>
      <c r="D156" s="321" t="str">
        <f t="shared" si="38"/>
        <v>2 - Importer</v>
      </c>
      <c r="E156" s="268"/>
      <c r="F156" s="268"/>
      <c r="G156" s="268"/>
      <c r="H156" s="321" t="str">
        <f t="shared" si="40"/>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21"/>
      <c r="P156" s="321" t="str">
        <f>IFERROR(IF(O156&lt;&gt;"",VLOOKUP(O156,'[2]Acc Co List'!$C$7:$F$52,4,FALSE),"-"),"")</f>
        <v>-</v>
      </c>
      <c r="Q156" s="324" t="str">
        <f>Q155</f>
        <v>Imp-Sls</v>
      </c>
    </row>
    <row r="157" spans="2:17" hidden="1" x14ac:dyDescent="0.25"/>
  </sheetData>
  <sheetProtection algorithmName="SHA-512" hashValue="35KT+z4MmsIY6VCoOD6WUUuczqPWNpQyaVK5LL3a0kpqI5gUML5fpAeP9aHVI+sNagY3fxlbGBkYjN0zaQaz8w==" saltValue="naZqFD6ODQJO/vMHHjBj/A==" spinCount="100000" sheet="1" objects="1" scenarios="1" selectLockedCells="1"/>
  <mergeCells count="3">
    <mergeCell ref="B108:E108"/>
    <mergeCell ref="G109:I109"/>
    <mergeCell ref="J109:L109"/>
  </mergeCells>
  <dataValidations count="3">
    <dataValidation type="list" allowBlank="1" showInputMessage="1" showErrorMessage="1" sqref="Q127:Q156" xr:uid="{F6158F81-1A51-41CD-8347-089EA557E442}">
      <formula1>$P$1:$P$2</formula1>
    </dataValidation>
    <dataValidation type="list" allowBlank="1" showInputMessage="1" showErrorMessage="1" sqref="N127:N156" xr:uid="{1D62CB87-82CA-4C13-B797-691EC033B2FD}">
      <formula1>$M$1:$M$5</formula1>
    </dataValidation>
    <dataValidation type="list" allowBlank="1" showInputMessage="1" showErrorMessage="1" sqref="D127:D156" xr:uid="{93E2376B-FEBB-4725-A832-F012EF8B63D6}">
      <formula1>$C$1:$C$2</formula1>
    </dataValidation>
  </dataValidation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BFAA5-CC8D-429D-955F-267D68294F3B}">
  <dimension ref="B1:AV157"/>
  <sheetViews>
    <sheetView topLeftCell="P1" zoomScale="87" workbookViewId="0">
      <selection activeCell="AD24" sqref="AD24"/>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329</v>
      </c>
      <c r="J6" s="241" t="s">
        <v>574</v>
      </c>
      <c r="K6" s="274" t="str">
        <f>Confirm!E43</f>
        <v>-</v>
      </c>
      <c r="L6" s="274" t="str">
        <f>Confirm!F43</f>
        <v>-</v>
      </c>
      <c r="M6" s="274" t="str">
        <f>Confirm!G43</f>
        <v>-</v>
      </c>
      <c r="W6" s="236">
        <f>Intro!$E$77</f>
        <v>0</v>
      </c>
      <c r="X6" s="237" t="s">
        <v>569</v>
      </c>
      <c r="Y6" s="237" t="s">
        <v>570</v>
      </c>
      <c r="Z6" s="238" t="s">
        <v>571</v>
      </c>
      <c r="AA6" s="238" t="s">
        <v>572</v>
      </c>
      <c r="AB6" s="238"/>
      <c r="AC6" s="239"/>
      <c r="AD6" s="240" t="s">
        <v>329</v>
      </c>
      <c r="AE6" s="241" t="s">
        <v>574</v>
      </c>
      <c r="AF6" s="274" t="str">
        <f>Confirm!E44</f>
        <v>-</v>
      </c>
      <c r="AG6" s="274" t="str">
        <f>Confirm!F44</f>
        <v>-</v>
      </c>
      <c r="AH6" s="274" t="str">
        <f>Confirm!G44</f>
        <v>-</v>
      </c>
    </row>
    <row r="7" spans="2:48" x14ac:dyDescent="0.25">
      <c r="B7" s="236">
        <f>Intro!$E$77</f>
        <v>0</v>
      </c>
      <c r="C7" s="242" t="str">
        <f>C6</f>
        <v>Importer   |  Importateurs</v>
      </c>
      <c r="D7" s="242" t="s">
        <v>570</v>
      </c>
      <c r="E7" s="243" t="s">
        <v>575</v>
      </c>
      <c r="F7" s="243" t="s">
        <v>576</v>
      </c>
      <c r="G7" s="243"/>
      <c r="H7" s="242"/>
      <c r="I7" s="240" t="s">
        <v>329</v>
      </c>
      <c r="J7" s="245" t="s">
        <v>574</v>
      </c>
      <c r="K7" s="275" t="str">
        <f>Confirm!E54</f>
        <v>-</v>
      </c>
      <c r="L7" s="275" t="str">
        <f>Confirm!F54</f>
        <v>-</v>
      </c>
      <c r="M7" s="275" t="str">
        <f>Confirm!G54</f>
        <v>-</v>
      </c>
      <c r="W7" s="236">
        <f>Intro!$E$77</f>
        <v>0</v>
      </c>
      <c r="X7" s="242" t="str">
        <f>X6</f>
        <v>Importer   |  Importateurs</v>
      </c>
      <c r="Y7" s="242" t="s">
        <v>570</v>
      </c>
      <c r="Z7" s="243" t="s">
        <v>575</v>
      </c>
      <c r="AA7" s="243" t="s">
        <v>576</v>
      </c>
      <c r="AB7" s="243"/>
      <c r="AC7" s="242"/>
      <c r="AD7" s="240" t="s">
        <v>329</v>
      </c>
      <c r="AE7" s="245" t="s">
        <v>574</v>
      </c>
      <c r="AF7" s="275" t="str">
        <f>Confirm!E55</f>
        <v>-</v>
      </c>
      <c r="AG7" s="275" t="str">
        <f>Confirm!F55</f>
        <v>-</v>
      </c>
      <c r="AH7" s="275" t="str">
        <f>Confirm!G55</f>
        <v>-</v>
      </c>
    </row>
    <row r="8" spans="2:48" x14ac:dyDescent="0.25">
      <c r="B8" s="236">
        <f>Intro!$E$77</f>
        <v>0</v>
      </c>
      <c r="C8" s="246" t="str">
        <f>C7</f>
        <v>Importer   |  Importateurs</v>
      </c>
      <c r="D8" s="246" t="s">
        <v>570</v>
      </c>
      <c r="E8" s="247" t="s">
        <v>577</v>
      </c>
      <c r="F8" s="247" t="s">
        <v>576</v>
      </c>
      <c r="G8" s="247"/>
      <c r="H8" s="246"/>
      <c r="I8" s="240" t="s">
        <v>329</v>
      </c>
      <c r="J8" s="248" t="s">
        <v>574</v>
      </c>
      <c r="K8" s="276" t="str">
        <f>Confirm!E65</f>
        <v>-</v>
      </c>
      <c r="L8" s="276" t="str">
        <f>Confirm!F65</f>
        <v>-</v>
      </c>
      <c r="M8" s="276" t="str">
        <f>Confirm!G65</f>
        <v>-</v>
      </c>
      <c r="W8" s="236">
        <f>Intro!$E$77</f>
        <v>0</v>
      </c>
      <c r="X8" s="246" t="str">
        <f>X7</f>
        <v>Importer   |  Importateurs</v>
      </c>
      <c r="Y8" s="246" t="s">
        <v>570</v>
      </c>
      <c r="Z8" s="247" t="s">
        <v>577</v>
      </c>
      <c r="AA8" s="247" t="s">
        <v>576</v>
      </c>
      <c r="AB8" s="247"/>
      <c r="AC8" s="246"/>
      <c r="AD8" s="240" t="s">
        <v>329</v>
      </c>
      <c r="AE8" s="248" t="s">
        <v>574</v>
      </c>
      <c r="AF8" s="276" t="str">
        <f>Confirm!E66</f>
        <v>-</v>
      </c>
      <c r="AG8" s="276" t="str">
        <f>Confirm!F66</f>
        <v>-</v>
      </c>
      <c r="AH8" s="276" t="str">
        <f>Confirm!G66</f>
        <v>-</v>
      </c>
    </row>
    <row r="9" spans="2:48" x14ac:dyDescent="0.25">
      <c r="B9" s="236">
        <f>Intro!$E$77</f>
        <v>0</v>
      </c>
      <c r="C9" s="249" t="str">
        <f>C7</f>
        <v>Importer   |  Importateurs</v>
      </c>
      <c r="D9" s="249" t="s">
        <v>570</v>
      </c>
      <c r="E9" s="250" t="s">
        <v>578</v>
      </c>
      <c r="F9" s="250" t="s">
        <v>576</v>
      </c>
      <c r="G9" s="250" t="str">
        <f>Confirm!E79</f>
        <v>-</v>
      </c>
      <c r="H9" s="249"/>
      <c r="I9" s="240" t="s">
        <v>329</v>
      </c>
      <c r="J9" s="251" t="s">
        <v>574</v>
      </c>
      <c r="K9" s="277" t="str">
        <f>Confirm!E77</f>
        <v>-</v>
      </c>
      <c r="L9" s="277" t="str">
        <f>Confirm!F77</f>
        <v>-</v>
      </c>
      <c r="M9" s="277" t="str">
        <f>Confirm!G77</f>
        <v>-</v>
      </c>
      <c r="W9" s="236">
        <f>Intro!$E$77</f>
        <v>0</v>
      </c>
      <c r="X9" s="249" t="str">
        <f>X7</f>
        <v>Importer   |  Importateurs</v>
      </c>
      <c r="Y9" s="249" t="s">
        <v>570</v>
      </c>
      <c r="Z9" s="250" t="s">
        <v>578</v>
      </c>
      <c r="AA9" s="250" t="s">
        <v>576</v>
      </c>
      <c r="AB9" s="250" t="str">
        <f>Confirm!E79</f>
        <v>-</v>
      </c>
      <c r="AC9" s="249"/>
      <c r="AD9" s="240" t="s">
        <v>329</v>
      </c>
      <c r="AE9" s="251" t="s">
        <v>574</v>
      </c>
      <c r="AF9" s="277" t="str">
        <f>Confirm!E78</f>
        <v>-</v>
      </c>
      <c r="AG9" s="277" t="str">
        <f>Confirm!F78</f>
        <v>-</v>
      </c>
      <c r="AH9" s="277" t="str">
        <f>Confirm!G78</f>
        <v>-</v>
      </c>
    </row>
    <row r="10" spans="2:48" x14ac:dyDescent="0.25">
      <c r="B10" s="236">
        <f>Intro!$E$77</f>
        <v>0</v>
      </c>
      <c r="C10" s="246" t="str">
        <f t="shared" ref="C10:C12" si="0">C9</f>
        <v>Importer   |  Importateurs</v>
      </c>
      <c r="D10" s="246" t="s">
        <v>579</v>
      </c>
      <c r="E10" s="247" t="s">
        <v>580</v>
      </c>
      <c r="F10" s="247" t="s">
        <v>574</v>
      </c>
      <c r="G10" s="247"/>
      <c r="H10" s="246"/>
      <c r="I10" s="240" t="s">
        <v>329</v>
      </c>
      <c r="J10" s="248" t="s">
        <v>581</v>
      </c>
      <c r="K10" s="276" t="str">
        <f>Confirm!E99</f>
        <v>-</v>
      </c>
      <c r="L10" s="276" t="str">
        <f>Confirm!F99</f>
        <v>-</v>
      </c>
      <c r="M10" s="276" t="str">
        <f>Confirm!G99</f>
        <v>-</v>
      </c>
      <c r="W10" s="236">
        <f>Intro!$E$77</f>
        <v>0</v>
      </c>
      <c r="X10" s="246" t="str">
        <f t="shared" ref="X10:X12" si="1">X9</f>
        <v>Importer   |  Importateurs</v>
      </c>
      <c r="Y10" s="246" t="s">
        <v>579</v>
      </c>
      <c r="Z10" s="247" t="s">
        <v>580</v>
      </c>
      <c r="AA10" s="247" t="s">
        <v>574</v>
      </c>
      <c r="AB10" s="247"/>
      <c r="AC10" s="246"/>
      <c r="AD10" s="240" t="s">
        <v>329</v>
      </c>
      <c r="AE10" s="248" t="s">
        <v>581</v>
      </c>
      <c r="AF10" s="276" t="str">
        <f>Confirm!E102</f>
        <v>-</v>
      </c>
      <c r="AG10" s="276" t="str">
        <f>Confirm!F102</f>
        <v>-</v>
      </c>
      <c r="AH10" s="276" t="str">
        <f>Confirm!G102</f>
        <v>-</v>
      </c>
    </row>
    <row r="11" spans="2:48" x14ac:dyDescent="0.25">
      <c r="B11" s="236">
        <f>Intro!$E$77</f>
        <v>0</v>
      </c>
      <c r="C11" s="249" t="str">
        <f t="shared" si="0"/>
        <v>Importer   |  Importateurs</v>
      </c>
      <c r="D11" s="249" t="s">
        <v>579</v>
      </c>
      <c r="E11" s="250" t="s">
        <v>580</v>
      </c>
      <c r="F11" s="250" t="s">
        <v>574</v>
      </c>
      <c r="G11" s="250"/>
      <c r="H11" s="249"/>
      <c r="I11" s="240" t="s">
        <v>329</v>
      </c>
      <c r="J11" s="251" t="s">
        <v>582</v>
      </c>
      <c r="K11" s="277" t="str">
        <f>Confirm!E100</f>
        <v>-</v>
      </c>
      <c r="L11" s="277" t="str">
        <f>Confirm!F100</f>
        <v>-</v>
      </c>
      <c r="M11" s="277" t="str">
        <f>Confirm!G100</f>
        <v>-</v>
      </c>
      <c r="W11" s="236">
        <f>Intro!$E$77</f>
        <v>0</v>
      </c>
      <c r="X11" s="249" t="str">
        <f t="shared" si="1"/>
        <v>Importer   |  Importateurs</v>
      </c>
      <c r="Y11" s="249" t="s">
        <v>579</v>
      </c>
      <c r="Z11" s="250" t="s">
        <v>580</v>
      </c>
      <c r="AA11" s="250" t="s">
        <v>574</v>
      </c>
      <c r="AB11" s="250"/>
      <c r="AC11" s="249"/>
      <c r="AD11" s="240" t="s">
        <v>329</v>
      </c>
      <c r="AE11" s="251" t="s">
        <v>582</v>
      </c>
      <c r="AF11" s="277" t="str">
        <f>Confirm!E103</f>
        <v>-</v>
      </c>
      <c r="AG11" s="277" t="str">
        <f>Confirm!F103</f>
        <v>-</v>
      </c>
      <c r="AH11" s="277" t="str">
        <f>Confirm!G103</f>
        <v>-</v>
      </c>
    </row>
    <row r="12" spans="2:48" x14ac:dyDescent="0.25">
      <c r="B12" s="236">
        <f>Intro!$E$77</f>
        <v>0</v>
      </c>
      <c r="C12" s="246" t="str">
        <f t="shared" si="0"/>
        <v>Importer   |  Importateurs</v>
      </c>
      <c r="D12" s="246" t="s">
        <v>583</v>
      </c>
      <c r="E12" s="247" t="s">
        <v>580</v>
      </c>
      <c r="F12" s="247" t="s">
        <v>574</v>
      </c>
      <c r="G12" s="247"/>
      <c r="H12" s="246"/>
      <c r="I12" s="240" t="s">
        <v>329</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329</v>
      </c>
      <c r="AE12" s="248" t="s">
        <v>574</v>
      </c>
      <c r="AF12" s="276" t="str">
        <f>Confirm!E104</f>
        <v>-</v>
      </c>
      <c r="AG12" s="276" t="str">
        <f>Confirm!F104</f>
        <v>-</v>
      </c>
      <c r="AH12" s="276" t="str">
        <f>Confirm!G104</f>
        <v>-</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329</v>
      </c>
      <c r="R17">
        <f>'Imp-China|Chine -Exp1'!G48+'Imp-China|Chine -Exp 2'!G48+'Imp-China|Chine -Exp 3'!G48</f>
        <v>0</v>
      </c>
      <c r="S17">
        <f>'Imp-China|Chine -Exp1'!H48+'Imp-China|Chine -Exp 2'!H48+'Imp-China|Chine -Exp 3'!H48</f>
        <v>0</v>
      </c>
      <c r="T17">
        <f>'Imp-China|Chine -Exp1'!I48+'Imp-China|Chine -Exp 2'!I48+'Imp-China|Chine -Exp 3'!I48</f>
        <v>0</v>
      </c>
      <c r="V17">
        <f>('Imp-China|Chine -Exp1'!G49+'Imp-China|Chine -Exp 2'!G49+'Imp-China|Chine -Exp 3'!G49)/1000</f>
        <v>0</v>
      </c>
      <c r="W17">
        <f>('Imp-China|Chine -Exp1'!H49+'Imp-China|Chine -Exp 2'!H49+'Imp-China|Chine -Exp 3'!H49)/1000</f>
        <v>0</v>
      </c>
      <c r="X17">
        <f>('Imp-China|Chine -Exp1'!I49+'Imp-China|Chine -Exp 2'!I49+'Imp-China|Chine -Exp 3'!I49)/1000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329</v>
      </c>
      <c r="AP17">
        <f>'Imp-China|Chine -Exp1'!G52+'Imp-China|Chine -Exp 2'!G52+'Imp-China|Chine -Exp 3'!G52</f>
        <v>0</v>
      </c>
      <c r="AQ17">
        <f>'Imp-China|Chine -Exp1'!H52+'Imp-China|Chine -Exp 2'!H52+'Imp-China|Chine -Exp 3'!H52</f>
        <v>0</v>
      </c>
      <c r="AR17">
        <f>'Imp-China|Chine -Exp1'!I52+'Imp-China|Chine -Exp 2'!I52+'Imp-China|Chine -Exp 3'!I52</f>
        <v>0</v>
      </c>
      <c r="AT17">
        <f>('Imp-China|Chine -Exp1'!G53+'Imp-China|Chine -Exp 2'!G53+'Imp-China|Chine -Exp 3'!G53)/1000</f>
        <v>0</v>
      </c>
      <c r="AU17">
        <f>('Imp-China|Chine -Exp1'!H53+'Imp-China|Chine -Exp 2'!H53+'Imp-China|Chine -Exp 3'!H53)/1000</f>
        <v>0</v>
      </c>
      <c r="AV17">
        <f>('Imp-China|Chine -Exp1'!I53+'Imp-China|Chine -Exp 2'!I53+'Imp-China|Chine -Exp 3'!I53)/1000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329</v>
      </c>
      <c r="R18">
        <f>'Imp-China|Chine -Exp1'!G88+'Imp-China|Chine -Exp 2'!G88+'Imp-China|Chine -Exp 3'!G88</f>
        <v>0</v>
      </c>
      <c r="S18">
        <f>'Imp-China|Chine -Exp1'!H88+'Imp-China|Chine -Exp 2'!H88+'Imp-China|Chine -Exp 3'!H88</f>
        <v>0</v>
      </c>
      <c r="T18">
        <f>'Imp-China|Chine -Exp1'!I88+'Imp-China|Chine -Exp 2'!I88+'Imp-China|Chine -Exp 3'!I88</f>
        <v>0</v>
      </c>
      <c r="V18">
        <f>('Imp-China|Chine -Exp1'!G89+'Imp-China|Chine -Exp 2'!G89+'Imp-China|Chine -Exp 3'!G89)/1000</f>
        <v>0</v>
      </c>
      <c r="W18">
        <f>('Imp-China|Chine -Exp1'!H89+'Imp-China|Chine -Exp 2'!H89+'Imp-China|Chine -Exp 3'!H89)/1000</f>
        <v>0</v>
      </c>
      <c r="X18">
        <f>('Imp-China|Chine -Exp1'!I89+'Imp-China|Chine -Exp 2'!I89+'Imp-China|Chine -Exp 3'!I89)/1000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329</v>
      </c>
      <c r="AP18">
        <f>'Imp-China|Chine -Exp1'!G95+'Imp-China|Chine -Exp 2'!G95+'Imp-China|Chine -Exp 3'!G95</f>
        <v>0</v>
      </c>
      <c r="AQ18">
        <f>'Imp-China|Chine -Exp1'!H95+'Imp-China|Chine -Exp 2'!H95+'Imp-China|Chine -Exp 3'!H95</f>
        <v>0</v>
      </c>
      <c r="AR18">
        <f>'Imp-China|Chine -Exp1'!I95+'Imp-China|Chine -Exp 2'!I95+'Imp-China|Chine -Exp 3'!I95</f>
        <v>0</v>
      </c>
      <c r="AT18">
        <f>('Imp-China|Chine -Exp1'!G96+'Imp-China|Chine -Exp 2'!G96+'Imp-China|Chine -Exp 3'!G96)/1000</f>
        <v>0</v>
      </c>
      <c r="AU18">
        <f>('Imp-China|Chine -Exp1'!H96+'Imp-China|Chine -Exp 2'!H96+'Imp-China|Chine -Exp 3'!H96)/1000</f>
        <v>0</v>
      </c>
      <c r="AV18">
        <f>('Imp-China|Chine -Exp1'!I96+'Imp-China|Chine -Exp 2'!I96+'Imp-China|Chine -Exp 3'!I96)/1000</f>
        <v>0</v>
      </c>
    </row>
    <row r="19" spans="2:48" ht="24.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329</v>
      </c>
      <c r="R19">
        <f>'Imp-China|Chine -Exp1'!G91+'Imp-China|Chine -Exp 2'!G91+'Imp-China|Chine -Exp 3'!G91</f>
        <v>0</v>
      </c>
      <c r="S19">
        <f>'Imp-China|Chine -Exp1'!H91+'Imp-China|Chine -Exp 2'!H91+'Imp-China|Chine -Exp 3'!H91</f>
        <v>0</v>
      </c>
      <c r="T19">
        <f>'Imp-China|Chine -Exp1'!I91+'Imp-China|Chine -Exp 2'!I91+'Imp-China|Chine -Exp 3'!I91</f>
        <v>0</v>
      </c>
      <c r="V19">
        <f>('Imp-China|Chine -Exp1'!G92+'Imp-China|Chine -Exp 2'!G92+'Imp-China|Chine -Exp 3'!G92)/1000</f>
        <v>0</v>
      </c>
      <c r="W19">
        <f>('Imp-China|Chine -Exp1'!H92+'Imp-China|Chine -Exp 2'!H92+'Imp-China|Chine -Exp 3'!H92)/1000</f>
        <v>0</v>
      </c>
      <c r="X19">
        <f>('Imp-China|Chine -Exp1'!I92+'Imp-China|Chine -Exp 2'!I92+'Imp-China|Chine -Exp 3'!I92)/1000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329</v>
      </c>
      <c r="AP19">
        <f>'Imp-China|Chine -Exp1'!G98+'Imp-China|Chine -Exp 2'!G98+'Imp-China|Chine -Exp 3'!G98</f>
        <v>0</v>
      </c>
      <c r="AQ19">
        <f>'Imp-China|Chine -Exp1'!H98+'Imp-China|Chine -Exp 2'!H98+'Imp-China|Chine -Exp 3'!H98</f>
        <v>0</v>
      </c>
      <c r="AR19">
        <f>'Imp-China|Chine -Exp1'!I98+'Imp-China|Chine -Exp 2'!I98+'Imp-China|Chine -Exp 3'!I98</f>
        <v>0</v>
      </c>
      <c r="AT19">
        <f>('Imp-China|Chine -Exp1'!G99+'Imp-China|Chine -Exp 2'!G99+'Imp-China|Chine -Exp 3'!G99)/1000</f>
        <v>0</v>
      </c>
      <c r="AU19">
        <f>('Imp-China|Chine -Exp1'!H99+'Imp-China|Chine -Exp 2'!H99+'Imp-China|Chine -Exp 3'!H99)/1000</f>
        <v>0</v>
      </c>
      <c r="AV19">
        <f>('Imp-China|Chine -Exp1'!I99+'Imp-China|Chine -Exp 2'!I99+'Imp-China|Chine -Exp 3'!I99)/1000</f>
        <v>0</v>
      </c>
    </row>
    <row r="20" spans="2:48"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329</v>
      </c>
      <c r="R20">
        <f>'Imp-US|É-U'!G48</f>
        <v>0</v>
      </c>
      <c r="S20">
        <f>'Imp-US|É-U'!H48</f>
        <v>0</v>
      </c>
      <c r="T20">
        <f>'Imp-US|É-U'!I48</f>
        <v>0</v>
      </c>
      <c r="V20">
        <f>'Imp-US|É-U'!G49/1000</f>
        <v>0</v>
      </c>
      <c r="W20">
        <f>'Imp-US|É-U'!H49/1000</f>
        <v>0</v>
      </c>
      <c r="X20">
        <f>'Imp-US|É-U'!I49/1000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329</v>
      </c>
      <c r="AP20">
        <f>'Imp-US|É-U'!G52</f>
        <v>0</v>
      </c>
      <c r="AQ20">
        <f>'Imp-US|É-U'!H52</f>
        <v>0</v>
      </c>
      <c r="AR20">
        <f>'Imp-US|É-U'!I52</f>
        <v>0</v>
      </c>
      <c r="AT20">
        <f>'Imp-US|É-U'!G53/1000</f>
        <v>0</v>
      </c>
      <c r="AU20">
        <f>'Imp-US|É-U'!H53/1000</f>
        <v>0</v>
      </c>
      <c r="AV20">
        <f>'Imp-US|É-U'!I53/1000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329</v>
      </c>
      <c r="R21">
        <f>'Imp-US|É-U'!G88</f>
        <v>0</v>
      </c>
      <c r="S21">
        <f>'Imp-US|É-U'!H88</f>
        <v>0</v>
      </c>
      <c r="T21">
        <f>'Imp-US|É-U'!I88</f>
        <v>0</v>
      </c>
      <c r="V21">
        <f>'Imp-US|É-U'!G89/1000</f>
        <v>0</v>
      </c>
      <c r="W21">
        <f>'Imp-US|É-U'!H89/1000</f>
        <v>0</v>
      </c>
      <c r="X21">
        <f>'Imp-US|É-U'!I89/1000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329</v>
      </c>
      <c r="AP21">
        <f>'Imp-US|É-U'!G95</f>
        <v>0</v>
      </c>
      <c r="AQ21">
        <f>'Imp-US|É-U'!H95</f>
        <v>0</v>
      </c>
      <c r="AR21">
        <f>'Imp-US|É-U'!I95</f>
        <v>0</v>
      </c>
      <c r="AT21">
        <f>'Imp-US|É-U'!G96/1000</f>
        <v>0</v>
      </c>
      <c r="AU21">
        <f>'Imp-US|É-U'!H96/1000</f>
        <v>0</v>
      </c>
      <c r="AV21">
        <f>'Imp-US|É-U'!I96/1000</f>
        <v>0</v>
      </c>
    </row>
    <row r="22" spans="2:48" ht="24.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329</v>
      </c>
      <c r="R22">
        <f>'Imp-US|É-U'!G91</f>
        <v>0</v>
      </c>
      <c r="S22">
        <f>'Imp-US|É-U'!H91</f>
        <v>0</v>
      </c>
      <c r="T22">
        <f>'Imp-US|É-U'!I91</f>
        <v>0</v>
      </c>
      <c r="V22">
        <f>'Imp-US|É-U'!G92/1000</f>
        <v>0</v>
      </c>
      <c r="W22">
        <f>'Imp-US|É-U'!H92/1000</f>
        <v>0</v>
      </c>
      <c r="X22">
        <f>'Imp-US|É-U'!I92/1000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329</v>
      </c>
      <c r="AP22">
        <f>'Imp-US|É-U'!G98</f>
        <v>0</v>
      </c>
      <c r="AQ22">
        <f>'Imp-US|É-U'!H98</f>
        <v>0</v>
      </c>
      <c r="AR22">
        <f>'Imp-US|É-U'!I98</f>
        <v>0</v>
      </c>
      <c r="AT22">
        <f>'Imp-US|É-U'!G99/1000</f>
        <v>0</v>
      </c>
      <c r="AU22">
        <f>'Imp-US|É-U'!H99/1000</f>
        <v>0</v>
      </c>
      <c r="AV22">
        <f>'Imp-US|É-U'!I99/1000</f>
        <v>0</v>
      </c>
    </row>
    <row r="23" spans="2:48"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329</v>
      </c>
      <c r="R23">
        <f>'Imp-Mex'!G48</f>
        <v>0</v>
      </c>
      <c r="S23">
        <f>'Imp-Mex'!H48</f>
        <v>0</v>
      </c>
      <c r="T23">
        <f>'Imp-Mex'!I48</f>
        <v>0</v>
      </c>
      <c r="V23">
        <f>'Imp-Mex'!G49/1000</f>
        <v>0</v>
      </c>
      <c r="W23">
        <f>'Imp-Mex'!H49/1000</f>
        <v>0</v>
      </c>
      <c r="X23">
        <f>'Imp-Mex'!I49/1000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329</v>
      </c>
      <c r="AP23">
        <f>'Imp-Mex'!G52</f>
        <v>0</v>
      </c>
      <c r="AQ23">
        <f>'Imp-Mex'!H52</f>
        <v>0</v>
      </c>
      <c r="AR23">
        <f>'Imp-Mex'!I52</f>
        <v>0</v>
      </c>
      <c r="AT23">
        <f>'Imp-Mex'!G53/1000</f>
        <v>0</v>
      </c>
      <c r="AU23">
        <f>'Imp-Mex'!H53/1000</f>
        <v>0</v>
      </c>
      <c r="AV23">
        <f>'Imp-Mex'!I53/1000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329</v>
      </c>
      <c r="R24">
        <f>'Imp-Mex'!G88</f>
        <v>0</v>
      </c>
      <c r="S24">
        <f>'Imp-Mex'!H88</f>
        <v>0</v>
      </c>
      <c r="T24">
        <f>'Imp-Mex'!I88</f>
        <v>0</v>
      </c>
      <c r="V24">
        <f>'Imp-Mex'!G89/1000</f>
        <v>0</v>
      </c>
      <c r="W24">
        <f>'Imp-Mex'!H89/1000</f>
        <v>0</v>
      </c>
      <c r="X24">
        <f>'Imp-Mex'!I89/1000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329</v>
      </c>
      <c r="AP24">
        <f>'Imp-Mex'!G95</f>
        <v>0</v>
      </c>
      <c r="AQ24">
        <f>'Imp-Mex'!H95</f>
        <v>0</v>
      </c>
      <c r="AR24">
        <f>'Imp-Mex'!I95</f>
        <v>0</v>
      </c>
      <c r="AT24">
        <f>'Imp-Mex'!G96/1000</f>
        <v>0</v>
      </c>
      <c r="AU24">
        <f>'Imp-Mex'!H96/1000</f>
        <v>0</v>
      </c>
      <c r="AV24">
        <f>'Imp-Mex'!I96/1000</f>
        <v>0</v>
      </c>
    </row>
    <row r="25" spans="2:48" ht="24.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329</v>
      </c>
      <c r="R25">
        <f>'Imp-Mex'!G91</f>
        <v>0</v>
      </c>
      <c r="S25">
        <f>'Imp-Mex'!H91</f>
        <v>0</v>
      </c>
      <c r="T25">
        <f>'Imp-Mex'!I91</f>
        <v>0</v>
      </c>
      <c r="V25">
        <f>'Imp-Mex'!G92/1000</f>
        <v>0</v>
      </c>
      <c r="W25">
        <f>'Imp-Mex'!H92/1000</f>
        <v>0</v>
      </c>
      <c r="X25">
        <f>'Imp-Mex'!I92/1000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329</v>
      </c>
      <c r="AP25">
        <f>'Imp-Mex'!G98</f>
        <v>0</v>
      </c>
      <c r="AQ25">
        <f>'Imp-Mex'!H98</f>
        <v>0</v>
      </c>
      <c r="AR25">
        <f>'Imp-Mex'!I98</f>
        <v>0</v>
      </c>
      <c r="AT25">
        <f>'Imp-Mex'!G99/1000</f>
        <v>0</v>
      </c>
      <c r="AU25">
        <f>'Imp-Mex'!H99/1000</f>
        <v>0</v>
      </c>
      <c r="AV25">
        <f>'Imp-Mex'!I99/1000</f>
        <v>0</v>
      </c>
    </row>
    <row r="26" spans="2:48" x14ac:dyDescent="0.25">
      <c r="B26" s="267">
        <f>B25</f>
        <v>0</v>
      </c>
      <c r="C26" s="267">
        <f>C25</f>
        <v>0</v>
      </c>
      <c r="D26" s="267" t="s">
        <v>599</v>
      </c>
      <c r="E26" s="267">
        <f>E17</f>
        <v>0</v>
      </c>
      <c r="F26" s="268"/>
      <c r="G26" s="268"/>
      <c r="H26" s="268"/>
      <c r="I26" s="267" t="s">
        <v>605</v>
      </c>
      <c r="J26" s="267" t="s">
        <v>609</v>
      </c>
      <c r="K26" s="267" t="s">
        <v>610</v>
      </c>
      <c r="L26" s="272" t="s">
        <v>578</v>
      </c>
      <c r="M26" s="333" t="str">
        <f>$G$9</f>
        <v>-</v>
      </c>
      <c r="N26" s="267" t="s">
        <v>612</v>
      </c>
      <c r="O26" s="270" t="s">
        <v>602</v>
      </c>
      <c r="P26" s="267" t="s">
        <v>574</v>
      </c>
      <c r="Q26" s="266" t="s">
        <v>329</v>
      </c>
      <c r="R26">
        <f>'Imp-Other|Autre'!G48</f>
        <v>0</v>
      </c>
      <c r="S26">
        <f>'Imp-Other|Autre'!H48</f>
        <v>0</v>
      </c>
      <c r="T26">
        <f>'Imp-Other|Autre'!I48</f>
        <v>0</v>
      </c>
      <c r="V26">
        <f>'Imp-Other|Autre'!G49/1000</f>
        <v>0</v>
      </c>
      <c r="W26">
        <f>'Imp-Other|Autre'!H49/1000</f>
        <v>0</v>
      </c>
      <c r="X26">
        <f>'Imp-Other|Autre'!I49/1000</f>
        <v>0</v>
      </c>
      <c r="Z26" s="267">
        <f>Z25</f>
        <v>0</v>
      </c>
      <c r="AA26" s="267">
        <f>AA25</f>
        <v>0</v>
      </c>
      <c r="AB26" s="267" t="s">
        <v>599</v>
      </c>
      <c r="AC26" s="267" t="s">
        <v>600</v>
      </c>
      <c r="AD26" s="268"/>
      <c r="AE26" s="268"/>
      <c r="AF26" s="268"/>
      <c r="AG26" s="267" t="s">
        <v>605</v>
      </c>
      <c r="AH26" s="267" t="s">
        <v>609</v>
      </c>
      <c r="AI26" s="267" t="s">
        <v>610</v>
      </c>
      <c r="AJ26" s="272" t="s">
        <v>578</v>
      </c>
      <c r="AK26" s="333" t="str">
        <f>$AB$9</f>
        <v>-</v>
      </c>
      <c r="AL26" s="267" t="s">
        <v>612</v>
      </c>
      <c r="AM26" s="270" t="s">
        <v>602</v>
      </c>
      <c r="AN26" s="267" t="s">
        <v>574</v>
      </c>
      <c r="AO26" s="266" t="s">
        <v>329</v>
      </c>
      <c r="AP26">
        <f>'Imp-Other|Autre'!G52</f>
        <v>0</v>
      </c>
      <c r="AQ26">
        <f>'Imp-Other|Autre'!H52</f>
        <v>0</v>
      </c>
      <c r="AR26">
        <f>'Imp-Other|Autre'!I52</f>
        <v>0</v>
      </c>
      <c r="AT26">
        <f>'Imp-Other|Autre'!G53/1000</f>
        <v>0</v>
      </c>
      <c r="AU26">
        <f>'Imp-Other|Autre'!H53/1000</f>
        <v>0</v>
      </c>
      <c r="AV26">
        <f>'Imp-Other|Autre'!I53/1000</f>
        <v>0</v>
      </c>
    </row>
    <row r="27" spans="2:48"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329</v>
      </c>
      <c r="R27">
        <f>'Imp-Other|Autre'!G88</f>
        <v>0</v>
      </c>
      <c r="S27">
        <f>'Imp-Other|Autre'!H88</f>
        <v>0</v>
      </c>
      <c r="T27">
        <f>'Imp-Other|Autre'!I88</f>
        <v>0</v>
      </c>
      <c r="V27">
        <f>'Imp-Other|Autre'!G89/1000</f>
        <v>0</v>
      </c>
      <c r="W27">
        <f>'Imp-Other|Autre'!H89/1000</f>
        <v>0</v>
      </c>
      <c r="X27">
        <f>'Imp-Other|Autre'!I89/1000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329</v>
      </c>
      <c r="AP27">
        <f>'Imp-Other|Autre'!G95</f>
        <v>0</v>
      </c>
      <c r="AQ27">
        <f>'Imp-Other|Autre'!H95</f>
        <v>0</v>
      </c>
      <c r="AR27">
        <f>'Imp-Other|Autre'!I95</f>
        <v>0</v>
      </c>
      <c r="AT27">
        <f>'Imp-Other|Autre'!G96/1000</f>
        <v>0</v>
      </c>
      <c r="AU27">
        <f>'Imp-Other|Autre'!H96/1000</f>
        <v>0</v>
      </c>
      <c r="AV27">
        <f>'Imp-Other|Autre'!I96/1000</f>
        <v>0</v>
      </c>
    </row>
    <row r="28" spans="2:48"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329</v>
      </c>
      <c r="R28">
        <f>'Imp-Other|Autre'!G91</f>
        <v>0</v>
      </c>
      <c r="S28">
        <f>'Imp-Other|Autre'!H91</f>
        <v>0</v>
      </c>
      <c r="T28">
        <f>'Imp-Other|Autre'!I91</f>
        <v>0</v>
      </c>
      <c r="V28">
        <f>'Imp-Other|Autre'!G92/1000</f>
        <v>0</v>
      </c>
      <c r="W28">
        <f>'Imp-Other|Autre'!H92/1000</f>
        <v>0</v>
      </c>
      <c r="X28">
        <f>'Imp-Other|Autre'!I92/1000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329</v>
      </c>
      <c r="AP28">
        <f>'Imp-Other|Autre'!G98</f>
        <v>0</v>
      </c>
      <c r="AQ28">
        <f>'Imp-Other|Autre'!H98</f>
        <v>0</v>
      </c>
      <c r="AR28">
        <f>'Imp-Other|Autre'!I98</f>
        <v>0</v>
      </c>
      <c r="AT28">
        <f>'Imp-Other|Autre'!G99/1000</f>
        <v>0</v>
      </c>
      <c r="AU28">
        <f>'Imp-Other|Autre'!H99/1000</f>
        <v>0</v>
      </c>
      <c r="AV28">
        <f>'Imp-Other|Autre'!I99/1000</f>
        <v>0</v>
      </c>
    </row>
    <row r="30" spans="2:48" hidden="1" x14ac:dyDescent="0.25">
      <c r="B30" t="s">
        <v>645</v>
      </c>
    </row>
    <row r="31" spans="2:48" hidden="1" x14ac:dyDescent="0.25"/>
    <row r="32" spans="2:48" ht="26.25" hidden="1"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hidden="1"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-Exp1'!E150</f>
        <v>0</v>
      </c>
      <c r="AA33" s="282">
        <f>'Imp-China|Chine -Exp1'!F150</f>
        <v>0</v>
      </c>
      <c r="AB33" s="282">
        <f>'Imp-China|Chine -Exp1'!G150</f>
        <v>0</v>
      </c>
      <c r="AC33" s="282">
        <f>'Imp-China|Chine -Exp1'!H150</f>
        <v>0</v>
      </c>
      <c r="AD33" s="282">
        <f>'Imp-China|Chine -Exp1'!I150</f>
        <v>0</v>
      </c>
      <c r="AE33" s="282">
        <f>'Imp-China|Chine -Exp1'!J150</f>
        <v>0</v>
      </c>
      <c r="AF33" s="282">
        <f>'Imp-China|Chine -Exp1'!K150</f>
        <v>0</v>
      </c>
      <c r="AG33" s="282">
        <f>'Imp-China|Chine -Exp1'!L150</f>
        <v>0</v>
      </c>
    </row>
    <row r="34" spans="2:33" hidden="1"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f>
        <v>0</v>
      </c>
      <c r="AA34" s="286">
        <f>'Imp-China|Chine -Exp1'!F156</f>
        <v>0</v>
      </c>
      <c r="AB34" s="286">
        <f>'Imp-China|Chine -Exp1'!G156</f>
        <v>0</v>
      </c>
      <c r="AC34" s="286">
        <f>'Imp-China|Chine -Exp1'!H156</f>
        <v>0</v>
      </c>
      <c r="AD34" s="286">
        <f>'Imp-China|Chine -Exp1'!I156</f>
        <v>0</v>
      </c>
      <c r="AE34" s="286">
        <f>'Imp-China|Chine -Exp1'!J156</f>
        <v>0</v>
      </c>
      <c r="AF34" s="286">
        <f>'Imp-China|Chine -Exp1'!K156</f>
        <v>0</v>
      </c>
      <c r="AG34" s="286">
        <f>'Imp-China|Chine -Exp1'!L156</f>
        <v>0</v>
      </c>
    </row>
    <row r="35" spans="2:33" hidden="1"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f>
        <v>0</v>
      </c>
      <c r="AA35" s="289">
        <f>'Imp-China|Chine -Exp1'!F161</f>
        <v>0</v>
      </c>
      <c r="AB35" s="289">
        <f>'Imp-China|Chine -Exp1'!G161</f>
        <v>0</v>
      </c>
      <c r="AC35" s="289">
        <f>'Imp-China|Chine -Exp1'!H161</f>
        <v>0</v>
      </c>
      <c r="AD35" s="289">
        <f>'Imp-China|Chine -Exp1'!I161</f>
        <v>0</v>
      </c>
      <c r="AE35" s="289">
        <f>'Imp-China|Chine -Exp1'!J161</f>
        <v>0</v>
      </c>
      <c r="AF35" s="289">
        <f>'Imp-China|Chine -Exp1'!K161</f>
        <v>0</v>
      </c>
      <c r="AG35" s="289">
        <f>'Imp-China|Chine -Exp1'!L161</f>
        <v>0</v>
      </c>
    </row>
    <row r="36" spans="2:33" hidden="1"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f>
        <v>0</v>
      </c>
      <c r="AA36" s="286">
        <f>'Imp-China|Chine -Exp1'!F166</f>
        <v>0</v>
      </c>
      <c r="AB36" s="286">
        <f>'Imp-China|Chine -Exp1'!G166</f>
        <v>0</v>
      </c>
      <c r="AC36" s="286">
        <f>'Imp-China|Chine -Exp1'!H166</f>
        <v>0</v>
      </c>
      <c r="AD36" s="286">
        <f>'Imp-China|Chine -Exp1'!I166</f>
        <v>0</v>
      </c>
      <c r="AE36" s="286">
        <f>'Imp-China|Chine -Exp1'!J166</f>
        <v>0</v>
      </c>
      <c r="AF36" s="286">
        <f>'Imp-China|Chine -Exp1'!K166</f>
        <v>0</v>
      </c>
      <c r="AG36" s="286">
        <f>'Imp-China|Chine -Exp1'!L166</f>
        <v>0</v>
      </c>
    </row>
    <row r="37" spans="2:33" hidden="1"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f>
        <v>0</v>
      </c>
      <c r="AA37" s="289">
        <f>'Imp-China|Chine -Exp1'!F171</f>
        <v>0</v>
      </c>
      <c r="AB37" s="289">
        <f>'Imp-China|Chine -Exp1'!G171</f>
        <v>0</v>
      </c>
      <c r="AC37" s="289">
        <f>'Imp-China|Chine -Exp1'!H171</f>
        <v>0</v>
      </c>
      <c r="AD37" s="289">
        <f>'Imp-China|Chine -Exp1'!I171</f>
        <v>0</v>
      </c>
      <c r="AE37" s="289">
        <f>'Imp-China|Chine -Exp1'!J171</f>
        <v>0</v>
      </c>
      <c r="AF37" s="289">
        <f>'Imp-China|Chine -Exp1'!K171</f>
        <v>0</v>
      </c>
      <c r="AG37" s="289">
        <f>'Imp-China|Chine -Exp1'!L171</f>
        <v>0</v>
      </c>
    </row>
    <row r="38" spans="2:33" hidden="1"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f>
        <v>0</v>
      </c>
      <c r="AA38" s="286">
        <f>'Imp-China|Chine -Exp1'!F176</f>
        <v>0</v>
      </c>
      <c r="AB38" s="286">
        <f>'Imp-China|Chine -Exp1'!G176</f>
        <v>0</v>
      </c>
      <c r="AC38" s="286">
        <f>'Imp-China|Chine -Exp1'!H176</f>
        <v>0</v>
      </c>
      <c r="AD38" s="286">
        <f>'Imp-China|Chine -Exp1'!I176</f>
        <v>0</v>
      </c>
      <c r="AE38" s="286">
        <f>'Imp-China|Chine -Exp1'!J176</f>
        <v>0</v>
      </c>
      <c r="AF38" s="286">
        <f>'Imp-China|Chine -Exp1'!K176</f>
        <v>0</v>
      </c>
      <c r="AG38" s="286">
        <f>'Imp-China|Chine -Exp1'!L176</f>
        <v>0</v>
      </c>
    </row>
    <row r="39" spans="2:33" hidden="1"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f>
        <v>0</v>
      </c>
      <c r="AA39" s="289">
        <f>'Imp-China|Chine -Exp1'!F207</f>
        <v>0</v>
      </c>
      <c r="AB39" s="289">
        <f>'Imp-China|Chine -Exp1'!G207</f>
        <v>0</v>
      </c>
      <c r="AC39" s="289">
        <f>'Imp-China|Chine -Exp1'!H207</f>
        <v>0</v>
      </c>
      <c r="AD39" s="289">
        <f>'Imp-China|Chine -Exp1'!I207</f>
        <v>0</v>
      </c>
      <c r="AE39" s="289">
        <f>'Imp-China|Chine -Exp1'!J207</f>
        <v>0</v>
      </c>
      <c r="AF39" s="289">
        <f>'Imp-China|Chine -Exp1'!K207</f>
        <v>0</v>
      </c>
      <c r="AG39" s="289">
        <f>'Imp-China|Chine -Exp1'!L207</f>
        <v>0</v>
      </c>
    </row>
    <row r="40" spans="2:33" hidden="1"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f>
        <v>0</v>
      </c>
      <c r="AA40" s="286">
        <f>'Imp-China|Chine -Exp1'!F212</f>
        <v>0</v>
      </c>
      <c r="AB40" s="286">
        <f>'Imp-China|Chine -Exp1'!G212</f>
        <v>0</v>
      </c>
      <c r="AC40" s="286">
        <f>'Imp-China|Chine -Exp1'!H212</f>
        <v>0</v>
      </c>
      <c r="AD40" s="286">
        <f>'Imp-China|Chine -Exp1'!I212</f>
        <v>0</v>
      </c>
      <c r="AE40" s="286">
        <f>'Imp-China|Chine -Exp1'!J212</f>
        <v>0</v>
      </c>
      <c r="AF40" s="286">
        <f>'Imp-China|Chine -Exp1'!K212</f>
        <v>0</v>
      </c>
      <c r="AG40" s="286">
        <f>'Imp-China|Chine -Exp1'!L212</f>
        <v>0</v>
      </c>
    </row>
    <row r="41" spans="2:33" hidden="1"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f>
        <v>0</v>
      </c>
      <c r="AA41" s="289">
        <f>'Imp-China|Chine -Exp1'!F217</f>
        <v>0</v>
      </c>
      <c r="AB41" s="289">
        <f>'Imp-China|Chine -Exp1'!G217</f>
        <v>0</v>
      </c>
      <c r="AC41" s="289">
        <f>'Imp-China|Chine -Exp1'!H217</f>
        <v>0</v>
      </c>
      <c r="AD41" s="289">
        <f>'Imp-China|Chine -Exp1'!I217</f>
        <v>0</v>
      </c>
      <c r="AE41" s="289">
        <f>'Imp-China|Chine -Exp1'!J217</f>
        <v>0</v>
      </c>
      <c r="AF41" s="289">
        <f>'Imp-China|Chine -Exp1'!K217</f>
        <v>0</v>
      </c>
      <c r="AG41" s="289">
        <f>'Imp-China|Chine -Exp1'!L217</f>
        <v>0</v>
      </c>
    </row>
    <row r="42" spans="2:33" hidden="1"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f>
        <v>0</v>
      </c>
      <c r="AA42" s="286">
        <f>'Imp-China|Chine -Exp1'!F222</f>
        <v>0</v>
      </c>
      <c r="AB42" s="286">
        <f>'Imp-China|Chine -Exp1'!G222</f>
        <v>0</v>
      </c>
      <c r="AC42" s="286">
        <f>'Imp-China|Chine -Exp1'!H222</f>
        <v>0</v>
      </c>
      <c r="AD42" s="286">
        <f>'Imp-China|Chine -Exp1'!I222</f>
        <v>0</v>
      </c>
      <c r="AE42" s="286">
        <f>'Imp-China|Chine -Exp1'!J222</f>
        <v>0</v>
      </c>
      <c r="AF42" s="286">
        <f>'Imp-China|Chine -Exp1'!K222</f>
        <v>0</v>
      </c>
      <c r="AG42" s="286">
        <f>'Imp-China|Chine -Exp1'!L222</f>
        <v>0</v>
      </c>
    </row>
    <row r="43" spans="2:33" hidden="1"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f>
        <v>0</v>
      </c>
      <c r="AA43" s="289">
        <f>'Imp-China|Chine -Exp1'!F227</f>
        <v>0</v>
      </c>
      <c r="AB43" s="289">
        <f>'Imp-China|Chine -Exp1'!G227</f>
        <v>0</v>
      </c>
      <c r="AC43" s="289">
        <f>'Imp-China|Chine -Exp1'!H227</f>
        <v>0</v>
      </c>
      <c r="AD43" s="289">
        <f>'Imp-China|Chine -Exp1'!I227</f>
        <v>0</v>
      </c>
      <c r="AE43" s="289">
        <f>'Imp-China|Chine -Exp1'!J227</f>
        <v>0</v>
      </c>
      <c r="AF43" s="289">
        <f>'Imp-China|Chine -Exp1'!K227</f>
        <v>0</v>
      </c>
      <c r="AG43" s="289">
        <f>'Imp-China|Chine -Exp1'!L227</f>
        <v>0</v>
      </c>
    </row>
    <row r="44" spans="2:33" hidden="1"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f>
        <v>0</v>
      </c>
      <c r="AA44" s="286">
        <f>'Imp-China|Chine -Exp1'!F232</f>
        <v>0</v>
      </c>
      <c r="AB44" s="286">
        <f>'Imp-China|Chine -Exp1'!G232</f>
        <v>0</v>
      </c>
      <c r="AC44" s="286">
        <f>'Imp-China|Chine -Exp1'!H232</f>
        <v>0</v>
      </c>
      <c r="AD44" s="286">
        <f>'Imp-China|Chine -Exp1'!I232</f>
        <v>0</v>
      </c>
      <c r="AE44" s="286">
        <f>'Imp-China|Chine -Exp1'!J232</f>
        <v>0</v>
      </c>
      <c r="AF44" s="286">
        <f>'Imp-China|Chine -Exp1'!K232</f>
        <v>0</v>
      </c>
      <c r="AG44" s="286">
        <f>'Imp-China|Chine -Exp1'!L232</f>
        <v>0</v>
      </c>
    </row>
    <row r="45" spans="2:33" hidden="1"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f>
        <v>0</v>
      </c>
      <c r="AA45" s="289">
        <f>'Imp-China|Chine -Exp 2'!F151</f>
        <v>0</v>
      </c>
      <c r="AB45" s="289">
        <f>'Imp-China|Chine -Exp 2'!G151</f>
        <v>0</v>
      </c>
      <c r="AC45" s="289">
        <f>'Imp-China|Chine -Exp 2'!H151</f>
        <v>0</v>
      </c>
      <c r="AD45" s="289">
        <f>'Imp-China|Chine -Exp 2'!I151</f>
        <v>0</v>
      </c>
      <c r="AE45" s="289">
        <f>'Imp-China|Chine -Exp 2'!J151</f>
        <v>0</v>
      </c>
      <c r="AF45" s="289">
        <f>'Imp-China|Chine -Exp 2'!K151</f>
        <v>0</v>
      </c>
      <c r="AG45" s="289">
        <f>'Imp-China|Chine -Exp 2'!L151</f>
        <v>0</v>
      </c>
    </row>
    <row r="46" spans="2:33" hidden="1"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f>
        <v>0</v>
      </c>
      <c r="AA46" s="286">
        <f>'Imp-China|Chine -Exp 2'!F156</f>
        <v>0</v>
      </c>
      <c r="AB46" s="286">
        <f>'Imp-China|Chine -Exp 2'!G156</f>
        <v>0</v>
      </c>
      <c r="AC46" s="286">
        <f>'Imp-China|Chine -Exp 2'!H156</f>
        <v>0</v>
      </c>
      <c r="AD46" s="286">
        <f>'Imp-China|Chine -Exp 2'!I156</f>
        <v>0</v>
      </c>
      <c r="AE46" s="286">
        <f>'Imp-China|Chine -Exp 2'!J156</f>
        <v>0</v>
      </c>
      <c r="AF46" s="286">
        <f>'Imp-China|Chine -Exp 2'!K156</f>
        <v>0</v>
      </c>
      <c r="AG46" s="286">
        <f>'Imp-China|Chine -Exp 2'!L156</f>
        <v>0</v>
      </c>
    </row>
    <row r="47" spans="2:33" hidden="1"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f>
        <v>0</v>
      </c>
      <c r="AA47" s="289">
        <f>'Imp-China|Chine -Exp 2'!F161</f>
        <v>0</v>
      </c>
      <c r="AB47" s="289">
        <f>'Imp-China|Chine -Exp 2'!G161</f>
        <v>0</v>
      </c>
      <c r="AC47" s="289">
        <f>'Imp-China|Chine -Exp 2'!H161</f>
        <v>0</v>
      </c>
      <c r="AD47" s="289">
        <f>'Imp-China|Chine -Exp 2'!I161</f>
        <v>0</v>
      </c>
      <c r="AE47" s="289">
        <f>'Imp-China|Chine -Exp 2'!J161</f>
        <v>0</v>
      </c>
      <c r="AF47" s="289">
        <f>'Imp-China|Chine -Exp 2'!K161</f>
        <v>0</v>
      </c>
      <c r="AG47" s="289">
        <f>'Imp-China|Chine -Exp 2'!L161</f>
        <v>0</v>
      </c>
    </row>
    <row r="48" spans="2:33" hidden="1"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f>
        <v>0</v>
      </c>
      <c r="AA48" s="286">
        <f>'Imp-China|Chine -Exp 2'!F166</f>
        <v>0</v>
      </c>
      <c r="AB48" s="286">
        <f>'Imp-China|Chine -Exp 2'!G166</f>
        <v>0</v>
      </c>
      <c r="AC48" s="286">
        <f>'Imp-China|Chine -Exp 2'!H166</f>
        <v>0</v>
      </c>
      <c r="AD48" s="286">
        <f>'Imp-China|Chine -Exp 2'!I166</f>
        <v>0</v>
      </c>
      <c r="AE48" s="286">
        <f>'Imp-China|Chine -Exp 2'!J166</f>
        <v>0</v>
      </c>
      <c r="AF48" s="286">
        <f>'Imp-China|Chine -Exp 2'!K166</f>
        <v>0</v>
      </c>
      <c r="AG48" s="286">
        <f>'Imp-China|Chine -Exp 2'!L166</f>
        <v>0</v>
      </c>
    </row>
    <row r="49" spans="2:33" hidden="1"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f>
        <v>0</v>
      </c>
      <c r="AA49" s="289">
        <f>'Imp-China|Chine -Exp 2'!F171</f>
        <v>0</v>
      </c>
      <c r="AB49" s="289">
        <f>'Imp-China|Chine -Exp 2'!G171</f>
        <v>0</v>
      </c>
      <c r="AC49" s="289">
        <f>'Imp-China|Chine -Exp 2'!H171</f>
        <v>0</v>
      </c>
      <c r="AD49" s="289">
        <f>'Imp-China|Chine -Exp 2'!I171</f>
        <v>0</v>
      </c>
      <c r="AE49" s="289">
        <f>'Imp-China|Chine -Exp 2'!J171</f>
        <v>0</v>
      </c>
      <c r="AF49" s="289">
        <f>'Imp-China|Chine -Exp 2'!K171</f>
        <v>0</v>
      </c>
      <c r="AG49" s="289">
        <f>'Imp-China|Chine -Exp 2'!L171</f>
        <v>0</v>
      </c>
    </row>
    <row r="50" spans="2:33" hidden="1"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f>
        <v>0</v>
      </c>
      <c r="AA50" s="286">
        <f>'Imp-China|Chine -Exp 2'!F176</f>
        <v>0</v>
      </c>
      <c r="AB50" s="286">
        <f>'Imp-China|Chine -Exp 2'!G176</f>
        <v>0</v>
      </c>
      <c r="AC50" s="286">
        <f>'Imp-China|Chine -Exp 2'!H176</f>
        <v>0</v>
      </c>
      <c r="AD50" s="286">
        <f>'Imp-China|Chine -Exp 2'!I176</f>
        <v>0</v>
      </c>
      <c r="AE50" s="286">
        <f>'Imp-China|Chine -Exp 2'!J176</f>
        <v>0</v>
      </c>
      <c r="AF50" s="286">
        <f>'Imp-China|Chine -Exp 2'!K176</f>
        <v>0</v>
      </c>
      <c r="AG50" s="286">
        <f>'Imp-China|Chine -Exp 2'!L176</f>
        <v>0</v>
      </c>
    </row>
    <row r="51" spans="2:33" hidden="1"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f>
        <v>0</v>
      </c>
      <c r="AA51" s="289">
        <f>'Imp-China|Chine -Exp 2'!F207</f>
        <v>0</v>
      </c>
      <c r="AB51" s="289">
        <f>'Imp-China|Chine -Exp 2'!G207</f>
        <v>0</v>
      </c>
      <c r="AC51" s="289">
        <f>'Imp-China|Chine -Exp 2'!H207</f>
        <v>0</v>
      </c>
      <c r="AD51" s="289">
        <f>'Imp-China|Chine -Exp 2'!I207</f>
        <v>0</v>
      </c>
      <c r="AE51" s="289">
        <f>'Imp-China|Chine -Exp 2'!J207</f>
        <v>0</v>
      </c>
      <c r="AF51" s="289">
        <f>'Imp-China|Chine -Exp 2'!K207</f>
        <v>0</v>
      </c>
      <c r="AG51" s="289">
        <f>'Imp-China|Chine -Exp 2'!L207</f>
        <v>0</v>
      </c>
    </row>
    <row r="52" spans="2:33" hidden="1"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f>
        <v>0</v>
      </c>
      <c r="AA52" s="286">
        <f>'Imp-China|Chine -Exp 2'!F212</f>
        <v>0</v>
      </c>
      <c r="AB52" s="286">
        <f>'Imp-China|Chine -Exp 2'!G212</f>
        <v>0</v>
      </c>
      <c r="AC52" s="286">
        <f>'Imp-China|Chine -Exp 2'!H212</f>
        <v>0</v>
      </c>
      <c r="AD52" s="286">
        <f>'Imp-China|Chine -Exp 2'!I212</f>
        <v>0</v>
      </c>
      <c r="AE52" s="286">
        <f>'Imp-China|Chine -Exp 2'!J212</f>
        <v>0</v>
      </c>
      <c r="AF52" s="286">
        <f>'Imp-China|Chine -Exp 2'!K212</f>
        <v>0</v>
      </c>
      <c r="AG52" s="286">
        <f>'Imp-China|Chine -Exp 2'!L212</f>
        <v>0</v>
      </c>
    </row>
    <row r="53" spans="2:33" hidden="1"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f>
        <v>0</v>
      </c>
      <c r="AA53" s="289">
        <f>'Imp-China|Chine -Exp 2'!F217</f>
        <v>0</v>
      </c>
      <c r="AB53" s="289">
        <f>'Imp-China|Chine -Exp 2'!G217</f>
        <v>0</v>
      </c>
      <c r="AC53" s="289">
        <f>'Imp-China|Chine -Exp 2'!H217</f>
        <v>0</v>
      </c>
      <c r="AD53" s="289">
        <f>'Imp-China|Chine -Exp 2'!I217</f>
        <v>0</v>
      </c>
      <c r="AE53" s="289">
        <f>'Imp-China|Chine -Exp 2'!J217</f>
        <v>0</v>
      </c>
      <c r="AF53" s="289">
        <f>'Imp-China|Chine -Exp 2'!K217</f>
        <v>0</v>
      </c>
      <c r="AG53" s="289">
        <f>'Imp-China|Chine -Exp 2'!L217</f>
        <v>0</v>
      </c>
    </row>
    <row r="54" spans="2:33" hidden="1"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f>
        <v>0</v>
      </c>
      <c r="AA54" s="286">
        <f>'Imp-China|Chine -Exp 2'!F222</f>
        <v>0</v>
      </c>
      <c r="AB54" s="286">
        <f>'Imp-China|Chine -Exp 2'!G222</f>
        <v>0</v>
      </c>
      <c r="AC54" s="286">
        <f>'Imp-China|Chine -Exp 2'!H222</f>
        <v>0</v>
      </c>
      <c r="AD54" s="286">
        <f>'Imp-China|Chine -Exp 2'!I222</f>
        <v>0</v>
      </c>
      <c r="AE54" s="286">
        <f>'Imp-China|Chine -Exp 2'!J222</f>
        <v>0</v>
      </c>
      <c r="AF54" s="286">
        <f>'Imp-China|Chine -Exp 2'!K222</f>
        <v>0</v>
      </c>
      <c r="AG54" s="286">
        <f>'Imp-China|Chine -Exp 2'!L222</f>
        <v>0</v>
      </c>
    </row>
    <row r="55" spans="2:33" hidden="1"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f>
        <v>0</v>
      </c>
      <c r="AA55" s="289">
        <f>'Imp-China|Chine -Exp 2'!F227</f>
        <v>0</v>
      </c>
      <c r="AB55" s="289">
        <f>'Imp-China|Chine -Exp 2'!G227</f>
        <v>0</v>
      </c>
      <c r="AC55" s="289">
        <f>'Imp-China|Chine -Exp 2'!H227</f>
        <v>0</v>
      </c>
      <c r="AD55" s="289">
        <f>'Imp-China|Chine -Exp 2'!I227</f>
        <v>0</v>
      </c>
      <c r="AE55" s="289">
        <f>'Imp-China|Chine -Exp 2'!J227</f>
        <v>0</v>
      </c>
      <c r="AF55" s="289">
        <f>'Imp-China|Chine -Exp 2'!K227</f>
        <v>0</v>
      </c>
      <c r="AG55" s="289">
        <f>'Imp-China|Chine -Exp 2'!L227</f>
        <v>0</v>
      </c>
    </row>
    <row r="56" spans="2:33" hidden="1"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f>
        <v>0</v>
      </c>
      <c r="AA56" s="286">
        <f>'Imp-China|Chine -Exp 2'!F232</f>
        <v>0</v>
      </c>
      <c r="AB56" s="286">
        <f>'Imp-China|Chine -Exp 2'!G232</f>
        <v>0</v>
      </c>
      <c r="AC56" s="286">
        <f>'Imp-China|Chine -Exp 2'!H232</f>
        <v>0</v>
      </c>
      <c r="AD56" s="286">
        <f>'Imp-China|Chine -Exp 2'!I232</f>
        <v>0</v>
      </c>
      <c r="AE56" s="286">
        <f>'Imp-China|Chine -Exp 2'!J232</f>
        <v>0</v>
      </c>
      <c r="AF56" s="286">
        <f>'Imp-China|Chine -Exp 2'!K232</f>
        <v>0</v>
      </c>
      <c r="AG56" s="286">
        <f>'Imp-China|Chine -Exp 2'!L232</f>
        <v>0</v>
      </c>
    </row>
    <row r="57" spans="2:33" hidden="1"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f>
        <v>0</v>
      </c>
      <c r="AA57" s="289">
        <f>'Imp-China|Chine -Exp 3'!F151</f>
        <v>0</v>
      </c>
      <c r="AB57" s="289">
        <f>'Imp-China|Chine -Exp 3'!G151</f>
        <v>0</v>
      </c>
      <c r="AC57" s="289">
        <f>'Imp-China|Chine -Exp 3'!H151</f>
        <v>0</v>
      </c>
      <c r="AD57" s="289">
        <f>'Imp-China|Chine -Exp 3'!I151</f>
        <v>0</v>
      </c>
      <c r="AE57" s="289">
        <f>'Imp-China|Chine -Exp 3'!J151</f>
        <v>0</v>
      </c>
      <c r="AF57" s="289">
        <f>'Imp-China|Chine -Exp 3'!K151</f>
        <v>0</v>
      </c>
      <c r="AG57" s="289">
        <f>'Imp-China|Chine -Exp 3'!L151</f>
        <v>0</v>
      </c>
    </row>
    <row r="58" spans="2:33" hidden="1"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f>
        <v>0</v>
      </c>
      <c r="AA58" s="286">
        <f>'Imp-China|Chine -Exp 3'!F156</f>
        <v>0</v>
      </c>
      <c r="AB58" s="286">
        <f>'Imp-China|Chine -Exp 3'!G156</f>
        <v>0</v>
      </c>
      <c r="AC58" s="286">
        <f>'Imp-China|Chine -Exp 3'!H156</f>
        <v>0</v>
      </c>
      <c r="AD58" s="286">
        <f>'Imp-China|Chine -Exp 3'!I156</f>
        <v>0</v>
      </c>
      <c r="AE58" s="286">
        <f>'Imp-China|Chine -Exp 3'!J156</f>
        <v>0</v>
      </c>
      <c r="AF58" s="286">
        <f>'Imp-China|Chine -Exp 3'!K156</f>
        <v>0</v>
      </c>
      <c r="AG58" s="286">
        <f>'Imp-China|Chine -Exp 3'!L156</f>
        <v>0</v>
      </c>
    </row>
    <row r="59" spans="2:33" hidden="1"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f>
        <v>0</v>
      </c>
      <c r="AA59" s="289">
        <f>'Imp-China|Chine -Exp 3'!F161</f>
        <v>0</v>
      </c>
      <c r="AB59" s="289">
        <f>'Imp-China|Chine -Exp 3'!G161</f>
        <v>0</v>
      </c>
      <c r="AC59" s="289">
        <f>'Imp-China|Chine -Exp 3'!H161</f>
        <v>0</v>
      </c>
      <c r="AD59" s="289">
        <f>'Imp-China|Chine -Exp 3'!I161</f>
        <v>0</v>
      </c>
      <c r="AE59" s="289">
        <f>'Imp-China|Chine -Exp 3'!J161</f>
        <v>0</v>
      </c>
      <c r="AF59" s="289">
        <f>'Imp-China|Chine -Exp 3'!K161</f>
        <v>0</v>
      </c>
      <c r="AG59" s="289">
        <f>'Imp-China|Chine -Exp 3'!L161</f>
        <v>0</v>
      </c>
    </row>
    <row r="60" spans="2:33" hidden="1"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f>
        <v>0</v>
      </c>
      <c r="AA60" s="286">
        <f>'Imp-China|Chine -Exp 3'!F166</f>
        <v>0</v>
      </c>
      <c r="AB60" s="286">
        <f>'Imp-China|Chine -Exp 3'!G166</f>
        <v>0</v>
      </c>
      <c r="AC60" s="286">
        <f>'Imp-China|Chine -Exp 3'!H166</f>
        <v>0</v>
      </c>
      <c r="AD60" s="286">
        <f>'Imp-China|Chine -Exp 3'!I166</f>
        <v>0</v>
      </c>
      <c r="AE60" s="286">
        <f>'Imp-China|Chine -Exp 3'!J166</f>
        <v>0</v>
      </c>
      <c r="AF60" s="286">
        <f>'Imp-China|Chine -Exp 3'!K166</f>
        <v>0</v>
      </c>
      <c r="AG60" s="286">
        <f>'Imp-China|Chine -Exp 3'!L166</f>
        <v>0</v>
      </c>
    </row>
    <row r="61" spans="2:33" hidden="1"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f>
        <v>0</v>
      </c>
      <c r="AA61" s="289">
        <f>'Imp-China|Chine -Exp 3'!F171</f>
        <v>0</v>
      </c>
      <c r="AB61" s="289">
        <f>'Imp-China|Chine -Exp 3'!G171</f>
        <v>0</v>
      </c>
      <c r="AC61" s="289">
        <f>'Imp-China|Chine -Exp 3'!H171</f>
        <v>0</v>
      </c>
      <c r="AD61" s="289">
        <f>'Imp-China|Chine -Exp 3'!I171</f>
        <v>0</v>
      </c>
      <c r="AE61" s="289">
        <f>'Imp-China|Chine -Exp 3'!J171</f>
        <v>0</v>
      </c>
      <c r="AF61" s="289">
        <f>'Imp-China|Chine -Exp 3'!K171</f>
        <v>0</v>
      </c>
      <c r="AG61" s="289">
        <f>'Imp-China|Chine -Exp 3'!L171</f>
        <v>0</v>
      </c>
    </row>
    <row r="62" spans="2:33" hidden="1"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f>
        <v>0</v>
      </c>
      <c r="AA62" s="286">
        <f>'Imp-China|Chine -Exp 3'!F176</f>
        <v>0</v>
      </c>
      <c r="AB62" s="286">
        <f>'Imp-China|Chine -Exp 3'!G176</f>
        <v>0</v>
      </c>
      <c r="AC62" s="286">
        <f>'Imp-China|Chine -Exp 3'!H176</f>
        <v>0</v>
      </c>
      <c r="AD62" s="286">
        <f>'Imp-China|Chine -Exp 3'!I176</f>
        <v>0</v>
      </c>
      <c r="AE62" s="286">
        <f>'Imp-China|Chine -Exp 3'!J176</f>
        <v>0</v>
      </c>
      <c r="AF62" s="286">
        <f>'Imp-China|Chine -Exp 3'!K176</f>
        <v>0</v>
      </c>
      <c r="AG62" s="286">
        <f>'Imp-China|Chine -Exp 3'!L176</f>
        <v>0</v>
      </c>
    </row>
    <row r="63" spans="2:33" hidden="1"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f>
        <v>0</v>
      </c>
      <c r="AA63" s="289">
        <f>'Imp-China|Chine -Exp 3'!F207</f>
        <v>0</v>
      </c>
      <c r="AB63" s="289">
        <f>'Imp-China|Chine -Exp 3'!G207</f>
        <v>0</v>
      </c>
      <c r="AC63" s="289">
        <f>'Imp-China|Chine -Exp 3'!H207</f>
        <v>0</v>
      </c>
      <c r="AD63" s="289">
        <f>'Imp-China|Chine -Exp 3'!I207</f>
        <v>0</v>
      </c>
      <c r="AE63" s="289">
        <f>'Imp-China|Chine -Exp 3'!J207</f>
        <v>0</v>
      </c>
      <c r="AF63" s="289">
        <f>'Imp-China|Chine -Exp 3'!K207</f>
        <v>0</v>
      </c>
      <c r="AG63" s="289">
        <f>'Imp-China|Chine -Exp 3'!L207</f>
        <v>0</v>
      </c>
    </row>
    <row r="64" spans="2:33" hidden="1"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f>
        <v>0</v>
      </c>
      <c r="AA64" s="286">
        <f>'Imp-China|Chine -Exp 3'!F212</f>
        <v>0</v>
      </c>
      <c r="AB64" s="286">
        <f>'Imp-China|Chine -Exp 3'!G212</f>
        <v>0</v>
      </c>
      <c r="AC64" s="286">
        <f>'Imp-China|Chine -Exp 3'!H212</f>
        <v>0</v>
      </c>
      <c r="AD64" s="286">
        <f>'Imp-China|Chine -Exp 3'!I212</f>
        <v>0</v>
      </c>
      <c r="AE64" s="286">
        <f>'Imp-China|Chine -Exp 3'!J212</f>
        <v>0</v>
      </c>
      <c r="AF64" s="286">
        <f>'Imp-China|Chine -Exp 3'!K212</f>
        <v>0</v>
      </c>
      <c r="AG64" s="286">
        <f>'Imp-China|Chine -Exp 3'!L212</f>
        <v>0</v>
      </c>
    </row>
    <row r="65" spans="2:33" hidden="1"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f>
        <v>0</v>
      </c>
      <c r="AA65" s="289">
        <f>'Imp-China|Chine -Exp 3'!F217</f>
        <v>0</v>
      </c>
      <c r="AB65" s="289">
        <f>'Imp-China|Chine -Exp 3'!G217</f>
        <v>0</v>
      </c>
      <c r="AC65" s="289">
        <f>'Imp-China|Chine -Exp 3'!H217</f>
        <v>0</v>
      </c>
      <c r="AD65" s="289">
        <f>'Imp-China|Chine -Exp 3'!I217</f>
        <v>0</v>
      </c>
      <c r="AE65" s="289">
        <f>'Imp-China|Chine -Exp 3'!J217</f>
        <v>0</v>
      </c>
      <c r="AF65" s="289">
        <f>'Imp-China|Chine -Exp 3'!K217</f>
        <v>0</v>
      </c>
      <c r="AG65" s="289">
        <f>'Imp-China|Chine -Exp 3'!L217</f>
        <v>0</v>
      </c>
    </row>
    <row r="66" spans="2:33" hidden="1"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f>
        <v>0</v>
      </c>
      <c r="AA66" s="286">
        <f>'Imp-China|Chine -Exp 3'!F222</f>
        <v>0</v>
      </c>
      <c r="AB66" s="286">
        <f>'Imp-China|Chine -Exp 3'!G222</f>
        <v>0</v>
      </c>
      <c r="AC66" s="286">
        <f>'Imp-China|Chine -Exp 3'!H222</f>
        <v>0</v>
      </c>
      <c r="AD66" s="286">
        <f>'Imp-China|Chine -Exp 3'!I222</f>
        <v>0</v>
      </c>
      <c r="AE66" s="286">
        <f>'Imp-China|Chine -Exp 3'!J222</f>
        <v>0</v>
      </c>
      <c r="AF66" s="286">
        <f>'Imp-China|Chine -Exp 3'!K222</f>
        <v>0</v>
      </c>
      <c r="AG66" s="286">
        <f>'Imp-China|Chine -Exp 3'!L222</f>
        <v>0</v>
      </c>
    </row>
    <row r="67" spans="2:33" hidden="1"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f>
        <v>0</v>
      </c>
      <c r="AA67" s="289">
        <f>'Imp-China|Chine -Exp 3'!F227</f>
        <v>0</v>
      </c>
      <c r="AB67" s="289">
        <f>'Imp-China|Chine -Exp 3'!G227</f>
        <v>0</v>
      </c>
      <c r="AC67" s="289">
        <f>'Imp-China|Chine -Exp 3'!H227</f>
        <v>0</v>
      </c>
      <c r="AD67" s="289">
        <f>'Imp-China|Chine -Exp 3'!I227</f>
        <v>0</v>
      </c>
      <c r="AE67" s="289">
        <f>'Imp-China|Chine -Exp 3'!J227</f>
        <v>0</v>
      </c>
      <c r="AF67" s="289">
        <f>'Imp-China|Chine -Exp 3'!K227</f>
        <v>0</v>
      </c>
      <c r="AG67" s="289">
        <f>'Imp-China|Chine -Exp 3'!L227</f>
        <v>0</v>
      </c>
    </row>
    <row r="68" spans="2:33" hidden="1"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f>
        <v>0</v>
      </c>
      <c r="AA68" s="286">
        <f>'Imp-China|Chine -Exp 3'!F232</f>
        <v>0</v>
      </c>
      <c r="AB68" s="286">
        <f>'Imp-China|Chine -Exp 3'!G232</f>
        <v>0</v>
      </c>
      <c r="AC68" s="286">
        <f>'Imp-China|Chine -Exp 3'!H232</f>
        <v>0</v>
      </c>
      <c r="AD68" s="286">
        <f>'Imp-China|Chine -Exp 3'!I232</f>
        <v>0</v>
      </c>
      <c r="AE68" s="286">
        <f>'Imp-China|Chine -Exp 3'!J232</f>
        <v>0</v>
      </c>
      <c r="AF68" s="286">
        <f>'Imp-China|Chine -Exp 3'!K232</f>
        <v>0</v>
      </c>
      <c r="AG68" s="286">
        <f>'Imp-China|Chine -Exp 3'!L232</f>
        <v>0</v>
      </c>
    </row>
    <row r="69" spans="2:33" hidden="1"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f>
        <v>0</v>
      </c>
      <c r="AA69" s="289">
        <f>'Imp-US|É-U'!F151</f>
        <v>0</v>
      </c>
      <c r="AB69" s="289">
        <f>'Imp-US|É-U'!G151</f>
        <v>0</v>
      </c>
      <c r="AC69" s="289">
        <f>'Imp-US|É-U'!H151</f>
        <v>0</v>
      </c>
      <c r="AD69" s="289">
        <f>'Imp-US|É-U'!I151</f>
        <v>0</v>
      </c>
      <c r="AE69" s="289">
        <f>'Imp-US|É-U'!J151</f>
        <v>0</v>
      </c>
      <c r="AF69" s="289">
        <f>'Imp-US|É-U'!K151</f>
        <v>0</v>
      </c>
      <c r="AG69" s="289">
        <f>'Imp-US|É-U'!L151</f>
        <v>0</v>
      </c>
    </row>
    <row r="70" spans="2:33" hidden="1"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f>
        <v>0</v>
      </c>
      <c r="AA70" s="286">
        <f>'Imp-US|É-U'!F156</f>
        <v>0</v>
      </c>
      <c r="AB70" s="286">
        <f>'Imp-US|É-U'!G156</f>
        <v>0</v>
      </c>
      <c r="AC70" s="286">
        <f>'Imp-US|É-U'!H156</f>
        <v>0</v>
      </c>
      <c r="AD70" s="286">
        <f>'Imp-US|É-U'!I156</f>
        <v>0</v>
      </c>
      <c r="AE70" s="286">
        <f>'Imp-US|É-U'!J156</f>
        <v>0</v>
      </c>
      <c r="AF70" s="286">
        <f>'Imp-US|É-U'!K156</f>
        <v>0</v>
      </c>
      <c r="AG70" s="286">
        <f>'Imp-US|É-U'!L156</f>
        <v>0</v>
      </c>
    </row>
    <row r="71" spans="2:33" hidden="1"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f>
        <v>0</v>
      </c>
      <c r="AA71" s="289">
        <f>'Imp-US|É-U'!F161</f>
        <v>0</v>
      </c>
      <c r="AB71" s="289">
        <f>'Imp-US|É-U'!G161</f>
        <v>0</v>
      </c>
      <c r="AC71" s="289">
        <f>'Imp-US|É-U'!H161</f>
        <v>0</v>
      </c>
      <c r="AD71" s="289">
        <f>'Imp-US|É-U'!I161</f>
        <v>0</v>
      </c>
      <c r="AE71" s="289">
        <f>'Imp-US|É-U'!J161</f>
        <v>0</v>
      </c>
      <c r="AF71" s="289">
        <f>'Imp-US|É-U'!K161</f>
        <v>0</v>
      </c>
      <c r="AG71" s="289">
        <f>'Imp-US|É-U'!L161</f>
        <v>0</v>
      </c>
    </row>
    <row r="72" spans="2:33" hidden="1"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f>
        <v>0</v>
      </c>
      <c r="AA72" s="286">
        <f>'Imp-US|É-U'!F166</f>
        <v>0</v>
      </c>
      <c r="AB72" s="286">
        <f>'Imp-US|É-U'!G166</f>
        <v>0</v>
      </c>
      <c r="AC72" s="286">
        <f>'Imp-US|É-U'!H166</f>
        <v>0</v>
      </c>
      <c r="AD72" s="286">
        <f>'Imp-US|É-U'!I166</f>
        <v>0</v>
      </c>
      <c r="AE72" s="286">
        <f>'Imp-US|É-U'!J166</f>
        <v>0</v>
      </c>
      <c r="AF72" s="286">
        <f>'Imp-US|É-U'!K166</f>
        <v>0</v>
      </c>
      <c r="AG72" s="286">
        <f>'Imp-US|É-U'!L166</f>
        <v>0</v>
      </c>
    </row>
    <row r="73" spans="2:33" hidden="1"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f>
        <v>0</v>
      </c>
      <c r="AA73" s="289">
        <f>'Imp-US|É-U'!F171</f>
        <v>0</v>
      </c>
      <c r="AB73" s="289">
        <f>'Imp-US|É-U'!G171</f>
        <v>0</v>
      </c>
      <c r="AC73" s="289">
        <f>'Imp-US|É-U'!H171</f>
        <v>0</v>
      </c>
      <c r="AD73" s="289">
        <f>'Imp-US|É-U'!I171</f>
        <v>0</v>
      </c>
      <c r="AE73" s="289">
        <f>'Imp-US|É-U'!J171</f>
        <v>0</v>
      </c>
      <c r="AF73" s="289">
        <f>'Imp-US|É-U'!K171</f>
        <v>0</v>
      </c>
      <c r="AG73" s="289">
        <f>'Imp-US|É-U'!L171</f>
        <v>0</v>
      </c>
    </row>
    <row r="74" spans="2:33" hidden="1"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f>
        <v>0</v>
      </c>
      <c r="AA74" s="286">
        <f>'Imp-US|É-U'!F176</f>
        <v>0</v>
      </c>
      <c r="AB74" s="286">
        <f>'Imp-US|É-U'!G176</f>
        <v>0</v>
      </c>
      <c r="AC74" s="286">
        <f>'Imp-US|É-U'!H176</f>
        <v>0</v>
      </c>
      <c r="AD74" s="286">
        <f>'Imp-US|É-U'!I176</f>
        <v>0</v>
      </c>
      <c r="AE74" s="286">
        <f>'Imp-US|É-U'!J176</f>
        <v>0</v>
      </c>
      <c r="AF74" s="286">
        <f>'Imp-US|É-U'!K176</f>
        <v>0</v>
      </c>
      <c r="AG74" s="286">
        <f>'Imp-US|É-U'!L176</f>
        <v>0</v>
      </c>
    </row>
    <row r="75" spans="2:33" hidden="1"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f>
        <v>0</v>
      </c>
      <c r="AA75" s="289">
        <f>'Imp-US|É-U'!F207</f>
        <v>0</v>
      </c>
      <c r="AB75" s="289">
        <f>'Imp-US|É-U'!G207</f>
        <v>0</v>
      </c>
      <c r="AC75" s="289">
        <f>'Imp-US|É-U'!H207</f>
        <v>0</v>
      </c>
      <c r="AD75" s="289">
        <f>'Imp-US|É-U'!I207</f>
        <v>0</v>
      </c>
      <c r="AE75" s="289">
        <f>'Imp-US|É-U'!J207</f>
        <v>0</v>
      </c>
      <c r="AF75" s="289">
        <f>'Imp-US|É-U'!K207</f>
        <v>0</v>
      </c>
      <c r="AG75" s="289">
        <f>'Imp-US|É-U'!L207</f>
        <v>0</v>
      </c>
    </row>
    <row r="76" spans="2:33" hidden="1"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f>
        <v>0</v>
      </c>
      <c r="AA76" s="286">
        <f>'Imp-US|É-U'!F212</f>
        <v>0</v>
      </c>
      <c r="AB76" s="286">
        <f>'Imp-US|É-U'!G212</f>
        <v>0</v>
      </c>
      <c r="AC76" s="286">
        <f>'Imp-US|É-U'!H212</f>
        <v>0</v>
      </c>
      <c r="AD76" s="286">
        <f>'Imp-US|É-U'!I212</f>
        <v>0</v>
      </c>
      <c r="AE76" s="286">
        <f>'Imp-US|É-U'!J212</f>
        <v>0</v>
      </c>
      <c r="AF76" s="286">
        <f>'Imp-US|É-U'!K212</f>
        <v>0</v>
      </c>
      <c r="AG76" s="286">
        <f>'Imp-US|É-U'!L212</f>
        <v>0</v>
      </c>
    </row>
    <row r="77" spans="2:33" hidden="1"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f>
        <v>0</v>
      </c>
      <c r="AA77" s="289">
        <f>'Imp-US|É-U'!F217</f>
        <v>0</v>
      </c>
      <c r="AB77" s="289">
        <f>'Imp-US|É-U'!G217</f>
        <v>0</v>
      </c>
      <c r="AC77" s="289">
        <f>'Imp-US|É-U'!H217</f>
        <v>0</v>
      </c>
      <c r="AD77" s="289">
        <f>'Imp-US|É-U'!I217</f>
        <v>0</v>
      </c>
      <c r="AE77" s="289">
        <f>'Imp-US|É-U'!J217</f>
        <v>0</v>
      </c>
      <c r="AF77" s="289">
        <f>'Imp-US|É-U'!K217</f>
        <v>0</v>
      </c>
      <c r="AG77" s="289">
        <f>'Imp-US|É-U'!L217</f>
        <v>0</v>
      </c>
    </row>
    <row r="78" spans="2:33" hidden="1"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f>
        <v>0</v>
      </c>
      <c r="AA78" s="286">
        <f>'Imp-US|É-U'!F222</f>
        <v>0</v>
      </c>
      <c r="AB78" s="286">
        <f>'Imp-US|É-U'!G222</f>
        <v>0</v>
      </c>
      <c r="AC78" s="286">
        <f>'Imp-US|É-U'!H222</f>
        <v>0</v>
      </c>
      <c r="AD78" s="286">
        <f>'Imp-US|É-U'!I222</f>
        <v>0</v>
      </c>
      <c r="AE78" s="286">
        <f>'Imp-US|É-U'!J222</f>
        <v>0</v>
      </c>
      <c r="AF78" s="286">
        <f>'Imp-US|É-U'!K222</f>
        <v>0</v>
      </c>
      <c r="AG78" s="286">
        <f>'Imp-US|É-U'!L222</f>
        <v>0</v>
      </c>
    </row>
    <row r="79" spans="2:33" hidden="1"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f>
        <v>0</v>
      </c>
      <c r="AA79" s="289">
        <f>'Imp-US|É-U'!F227</f>
        <v>0</v>
      </c>
      <c r="AB79" s="289">
        <f>'Imp-US|É-U'!G227</f>
        <v>0</v>
      </c>
      <c r="AC79" s="289">
        <f>'Imp-US|É-U'!H227</f>
        <v>0</v>
      </c>
      <c r="AD79" s="289">
        <f>'Imp-US|É-U'!I227</f>
        <v>0</v>
      </c>
      <c r="AE79" s="289">
        <f>'Imp-US|É-U'!J227</f>
        <v>0</v>
      </c>
      <c r="AF79" s="289">
        <f>'Imp-US|É-U'!K227</f>
        <v>0</v>
      </c>
      <c r="AG79" s="289">
        <f>'Imp-US|É-U'!L227</f>
        <v>0</v>
      </c>
    </row>
    <row r="80" spans="2:33" hidden="1"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f>
        <v>0</v>
      </c>
      <c r="AA80" s="286">
        <f>'Imp-US|É-U'!F232</f>
        <v>0</v>
      </c>
      <c r="AB80" s="286">
        <f>'Imp-US|É-U'!G232</f>
        <v>0</v>
      </c>
      <c r="AC80" s="286">
        <f>'Imp-US|É-U'!H232</f>
        <v>0</v>
      </c>
      <c r="AD80" s="286">
        <f>'Imp-US|É-U'!I232</f>
        <v>0</v>
      </c>
      <c r="AE80" s="286">
        <f>'Imp-US|É-U'!J232</f>
        <v>0</v>
      </c>
      <c r="AF80" s="286">
        <f>'Imp-US|É-U'!K232</f>
        <v>0</v>
      </c>
      <c r="AG80" s="286">
        <f>'Imp-US|É-U'!L232</f>
        <v>0</v>
      </c>
    </row>
    <row r="81" spans="2:33" hidden="1"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f>
        <v>0</v>
      </c>
      <c r="AA81" s="289">
        <f>'Imp-Mex'!F151</f>
        <v>0</v>
      </c>
      <c r="AB81" s="289">
        <f>'Imp-Mex'!G151</f>
        <v>0</v>
      </c>
      <c r="AC81" s="289">
        <f>'Imp-Mex'!H151</f>
        <v>0</v>
      </c>
      <c r="AD81" s="289">
        <f>'Imp-Mex'!I151</f>
        <v>0</v>
      </c>
      <c r="AE81" s="289">
        <f>'Imp-Mex'!J151</f>
        <v>0</v>
      </c>
      <c r="AF81" s="289">
        <f>'Imp-Mex'!K151</f>
        <v>0</v>
      </c>
      <c r="AG81" s="289">
        <f>'Imp-Mex'!L151</f>
        <v>0</v>
      </c>
    </row>
    <row r="82" spans="2:33" hidden="1"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f>
        <v>0</v>
      </c>
      <c r="AA82" s="286">
        <f>'Imp-Mex'!F156</f>
        <v>0</v>
      </c>
      <c r="AB82" s="286">
        <f>'Imp-Mex'!G156</f>
        <v>0</v>
      </c>
      <c r="AC82" s="286">
        <f>'Imp-Mex'!H156</f>
        <v>0</v>
      </c>
      <c r="AD82" s="286">
        <f>'Imp-Mex'!I156</f>
        <v>0</v>
      </c>
      <c r="AE82" s="286">
        <f>'Imp-Mex'!J156</f>
        <v>0</v>
      </c>
      <c r="AF82" s="286">
        <f>'Imp-Mex'!K156</f>
        <v>0</v>
      </c>
      <c r="AG82" s="286">
        <f>'Imp-Mex'!L156</f>
        <v>0</v>
      </c>
    </row>
    <row r="83" spans="2:33" hidden="1"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f>
        <v>0</v>
      </c>
      <c r="AA83" s="289">
        <f>'Imp-Mex'!F161</f>
        <v>0</v>
      </c>
      <c r="AB83" s="289">
        <f>'Imp-Mex'!G161</f>
        <v>0</v>
      </c>
      <c r="AC83" s="289">
        <f>'Imp-Mex'!H161</f>
        <v>0</v>
      </c>
      <c r="AD83" s="289">
        <f>'Imp-Mex'!I161</f>
        <v>0</v>
      </c>
      <c r="AE83" s="289">
        <f>'Imp-Mex'!J161</f>
        <v>0</v>
      </c>
      <c r="AF83" s="289">
        <f>'Imp-Mex'!K161</f>
        <v>0</v>
      </c>
      <c r="AG83" s="289">
        <f>'Imp-Mex'!L161</f>
        <v>0</v>
      </c>
    </row>
    <row r="84" spans="2:33" hidden="1"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f>
        <v>0</v>
      </c>
      <c r="AA84" s="286">
        <f>'Imp-Mex'!F166</f>
        <v>0</v>
      </c>
      <c r="AB84" s="286">
        <f>'Imp-Mex'!G166</f>
        <v>0</v>
      </c>
      <c r="AC84" s="286">
        <f>'Imp-Mex'!H166</f>
        <v>0</v>
      </c>
      <c r="AD84" s="286">
        <f>'Imp-Mex'!I166</f>
        <v>0</v>
      </c>
      <c r="AE84" s="286">
        <f>'Imp-Mex'!J166</f>
        <v>0</v>
      </c>
      <c r="AF84" s="286">
        <f>'Imp-Mex'!K166</f>
        <v>0</v>
      </c>
      <c r="AG84" s="286">
        <f>'Imp-Mex'!L166</f>
        <v>0</v>
      </c>
    </row>
    <row r="85" spans="2:33" hidden="1"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f>
        <v>0</v>
      </c>
      <c r="AA85" s="289">
        <f>'Imp-Mex'!F171</f>
        <v>0</v>
      </c>
      <c r="AB85" s="289">
        <f>'Imp-Mex'!G171</f>
        <v>0</v>
      </c>
      <c r="AC85" s="289">
        <f>'Imp-Mex'!H171</f>
        <v>0</v>
      </c>
      <c r="AD85" s="289">
        <f>'Imp-Mex'!I171</f>
        <v>0</v>
      </c>
      <c r="AE85" s="289">
        <f>'Imp-Mex'!J171</f>
        <v>0</v>
      </c>
      <c r="AF85" s="289">
        <f>'Imp-Mex'!K171</f>
        <v>0</v>
      </c>
      <c r="AG85" s="289">
        <f>'Imp-Mex'!L171</f>
        <v>0</v>
      </c>
    </row>
    <row r="86" spans="2:33" hidden="1"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f>
        <v>0</v>
      </c>
      <c r="AA86" s="286">
        <f>'Imp-Mex'!F176</f>
        <v>0</v>
      </c>
      <c r="AB86" s="286">
        <f>'Imp-Mex'!G176</f>
        <v>0</v>
      </c>
      <c r="AC86" s="286">
        <f>'Imp-Mex'!H176</f>
        <v>0</v>
      </c>
      <c r="AD86" s="286">
        <f>'Imp-Mex'!I176</f>
        <v>0</v>
      </c>
      <c r="AE86" s="286">
        <f>'Imp-Mex'!J176</f>
        <v>0</v>
      </c>
      <c r="AF86" s="286">
        <f>'Imp-Mex'!K176</f>
        <v>0</v>
      </c>
      <c r="AG86" s="286">
        <f>'Imp-Mex'!L176</f>
        <v>0</v>
      </c>
    </row>
    <row r="87" spans="2:33" hidden="1"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f>
        <v>0</v>
      </c>
      <c r="AA87" s="289">
        <f>'Imp-Mex'!F207</f>
        <v>0</v>
      </c>
      <c r="AB87" s="289">
        <f>'Imp-Mex'!G207</f>
        <v>0</v>
      </c>
      <c r="AC87" s="289">
        <f>'Imp-Mex'!H207</f>
        <v>0</v>
      </c>
      <c r="AD87" s="289">
        <f>'Imp-Mex'!I207</f>
        <v>0</v>
      </c>
      <c r="AE87" s="289">
        <f>'Imp-Mex'!J207</f>
        <v>0</v>
      </c>
      <c r="AF87" s="289">
        <f>'Imp-Mex'!K207</f>
        <v>0</v>
      </c>
      <c r="AG87" s="289">
        <f>'Imp-Mex'!L207</f>
        <v>0</v>
      </c>
    </row>
    <row r="88" spans="2:33" hidden="1"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f>
        <v>0</v>
      </c>
      <c r="AA88" s="286">
        <f>'Imp-Mex'!F212</f>
        <v>0</v>
      </c>
      <c r="AB88" s="286">
        <f>'Imp-Mex'!G212</f>
        <v>0</v>
      </c>
      <c r="AC88" s="286">
        <f>'Imp-Mex'!H212</f>
        <v>0</v>
      </c>
      <c r="AD88" s="286">
        <f>'Imp-Mex'!I212</f>
        <v>0</v>
      </c>
      <c r="AE88" s="286">
        <f>'Imp-Mex'!J212</f>
        <v>0</v>
      </c>
      <c r="AF88" s="286">
        <f>'Imp-Mex'!K212</f>
        <v>0</v>
      </c>
      <c r="AG88" s="286">
        <f>'Imp-Mex'!L212</f>
        <v>0</v>
      </c>
    </row>
    <row r="89" spans="2:33" hidden="1"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f>
        <v>0</v>
      </c>
      <c r="AA89" s="289">
        <f>'Imp-Mex'!F217</f>
        <v>0</v>
      </c>
      <c r="AB89" s="289">
        <f>'Imp-Mex'!G217</f>
        <v>0</v>
      </c>
      <c r="AC89" s="289">
        <f>'Imp-Mex'!H217</f>
        <v>0</v>
      </c>
      <c r="AD89" s="289">
        <f>'Imp-Mex'!I217</f>
        <v>0</v>
      </c>
      <c r="AE89" s="289">
        <f>'Imp-Mex'!J217</f>
        <v>0</v>
      </c>
      <c r="AF89" s="289">
        <f>'Imp-Mex'!K217</f>
        <v>0</v>
      </c>
      <c r="AG89" s="289">
        <f>'Imp-Mex'!L217</f>
        <v>0</v>
      </c>
    </row>
    <row r="90" spans="2:33" hidden="1"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f>
        <v>0</v>
      </c>
      <c r="AA90" s="286">
        <f>'Imp-Mex'!F222</f>
        <v>0</v>
      </c>
      <c r="AB90" s="286">
        <f>'Imp-Mex'!G222</f>
        <v>0</v>
      </c>
      <c r="AC90" s="286">
        <f>'Imp-Mex'!H222</f>
        <v>0</v>
      </c>
      <c r="AD90" s="286">
        <f>'Imp-Mex'!I222</f>
        <v>0</v>
      </c>
      <c r="AE90" s="286">
        <f>'Imp-Mex'!J222</f>
        <v>0</v>
      </c>
      <c r="AF90" s="286">
        <f>'Imp-Mex'!K222</f>
        <v>0</v>
      </c>
      <c r="AG90" s="286">
        <f>'Imp-Mex'!L222</f>
        <v>0</v>
      </c>
    </row>
    <row r="91" spans="2:33" hidden="1"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f>
        <v>0</v>
      </c>
      <c r="AA91" s="289">
        <f>'Imp-Mex'!F227</f>
        <v>0</v>
      </c>
      <c r="AB91" s="289">
        <f>'Imp-Mex'!G227</f>
        <v>0</v>
      </c>
      <c r="AC91" s="289">
        <f>'Imp-Mex'!H227</f>
        <v>0</v>
      </c>
      <c r="AD91" s="289">
        <f>'Imp-Mex'!I227</f>
        <v>0</v>
      </c>
      <c r="AE91" s="289">
        <f>'Imp-Mex'!J227</f>
        <v>0</v>
      </c>
      <c r="AF91" s="289">
        <f>'Imp-Mex'!K227</f>
        <v>0</v>
      </c>
      <c r="AG91" s="289">
        <f>'Imp-Mex'!L227</f>
        <v>0</v>
      </c>
    </row>
    <row r="92" spans="2:33" hidden="1"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f>
        <v>0</v>
      </c>
      <c r="AA92" s="286">
        <f>'Imp-Mex'!F232</f>
        <v>0</v>
      </c>
      <c r="AB92" s="286">
        <f>'Imp-Mex'!G232</f>
        <v>0</v>
      </c>
      <c r="AC92" s="286">
        <f>'Imp-Mex'!H232</f>
        <v>0</v>
      </c>
      <c r="AD92" s="286">
        <f>'Imp-Mex'!I232</f>
        <v>0</v>
      </c>
      <c r="AE92" s="286">
        <f>'Imp-Mex'!J232</f>
        <v>0</v>
      </c>
      <c r="AF92" s="286">
        <f>'Imp-Mex'!K232</f>
        <v>0</v>
      </c>
      <c r="AG92" s="286">
        <f>'Imp-Mex'!L232</f>
        <v>0</v>
      </c>
    </row>
    <row r="93" spans="2:33" hidden="1"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f>
        <v>0</v>
      </c>
      <c r="AA93" s="289">
        <f>'Imp-Other|Autre'!F151</f>
        <v>0</v>
      </c>
      <c r="AB93" s="289">
        <f>'Imp-Other|Autre'!G151</f>
        <v>0</v>
      </c>
      <c r="AC93" s="289">
        <f>'Imp-Other|Autre'!H151</f>
        <v>0</v>
      </c>
      <c r="AD93" s="289">
        <f>'Imp-Other|Autre'!I151</f>
        <v>0</v>
      </c>
      <c r="AE93" s="289">
        <f>'Imp-Other|Autre'!J151</f>
        <v>0</v>
      </c>
      <c r="AF93" s="289">
        <f>'Imp-Other|Autre'!K151</f>
        <v>0</v>
      </c>
      <c r="AG93" s="289">
        <f>'Imp-Other|Autre'!L151</f>
        <v>0</v>
      </c>
    </row>
    <row r="94" spans="2:33" hidden="1"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f>
        <v>0</v>
      </c>
      <c r="AA94" s="286">
        <f>'Imp-Other|Autre'!F156</f>
        <v>0</v>
      </c>
      <c r="AB94" s="286">
        <f>'Imp-Other|Autre'!G156</f>
        <v>0</v>
      </c>
      <c r="AC94" s="286">
        <f>'Imp-Other|Autre'!H156</f>
        <v>0</v>
      </c>
      <c r="AD94" s="286">
        <f>'Imp-Other|Autre'!I156</f>
        <v>0</v>
      </c>
      <c r="AE94" s="286">
        <f>'Imp-Other|Autre'!J156</f>
        <v>0</v>
      </c>
      <c r="AF94" s="286">
        <f>'Imp-Other|Autre'!K156</f>
        <v>0</v>
      </c>
      <c r="AG94" s="286">
        <f>'Imp-Other|Autre'!L156</f>
        <v>0</v>
      </c>
    </row>
    <row r="95" spans="2:33" hidden="1"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f>
        <v>0</v>
      </c>
      <c r="AA95" s="289">
        <f>'Imp-Other|Autre'!F161</f>
        <v>0</v>
      </c>
      <c r="AB95" s="289">
        <f>'Imp-Other|Autre'!G161</f>
        <v>0</v>
      </c>
      <c r="AC95" s="289">
        <f>'Imp-Other|Autre'!H161</f>
        <v>0</v>
      </c>
      <c r="AD95" s="289">
        <f>'Imp-Other|Autre'!I161</f>
        <v>0</v>
      </c>
      <c r="AE95" s="289">
        <f>'Imp-Other|Autre'!J161</f>
        <v>0</v>
      </c>
      <c r="AF95" s="289">
        <f>'Imp-Other|Autre'!K161</f>
        <v>0</v>
      </c>
      <c r="AG95" s="289">
        <f>'Imp-Other|Autre'!L161</f>
        <v>0</v>
      </c>
    </row>
    <row r="96" spans="2:33" hidden="1"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f>
        <v>0</v>
      </c>
      <c r="AA96" s="286">
        <f>'Imp-Other|Autre'!F166</f>
        <v>0</v>
      </c>
      <c r="AB96" s="286">
        <f>'Imp-Other|Autre'!G166</f>
        <v>0</v>
      </c>
      <c r="AC96" s="286">
        <f>'Imp-Other|Autre'!H166</f>
        <v>0</v>
      </c>
      <c r="AD96" s="286">
        <f>'Imp-Other|Autre'!I166</f>
        <v>0</v>
      </c>
      <c r="AE96" s="286">
        <f>'Imp-Other|Autre'!J166</f>
        <v>0</v>
      </c>
      <c r="AF96" s="286">
        <f>'Imp-Other|Autre'!K166</f>
        <v>0</v>
      </c>
      <c r="AG96" s="286">
        <f>'Imp-Other|Autre'!L166</f>
        <v>0</v>
      </c>
    </row>
    <row r="97" spans="2:33" hidden="1"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f>
        <v>0</v>
      </c>
      <c r="AA97" s="289">
        <f>'Imp-Other|Autre'!F171</f>
        <v>0</v>
      </c>
      <c r="AB97" s="289">
        <f>'Imp-Other|Autre'!G171</f>
        <v>0</v>
      </c>
      <c r="AC97" s="289">
        <f>'Imp-Other|Autre'!H171</f>
        <v>0</v>
      </c>
      <c r="AD97" s="289">
        <f>'Imp-Other|Autre'!I171</f>
        <v>0</v>
      </c>
      <c r="AE97" s="289">
        <f>'Imp-Other|Autre'!J171</f>
        <v>0</v>
      </c>
      <c r="AF97" s="289">
        <f>'Imp-Other|Autre'!K171</f>
        <v>0</v>
      </c>
      <c r="AG97" s="289">
        <f>'Imp-Other|Autre'!L171</f>
        <v>0</v>
      </c>
    </row>
    <row r="98" spans="2:33" hidden="1"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f>
        <v>0</v>
      </c>
      <c r="AA98" s="286">
        <f>'Imp-Other|Autre'!F176</f>
        <v>0</v>
      </c>
      <c r="AB98" s="286">
        <f>'Imp-Other|Autre'!G176</f>
        <v>0</v>
      </c>
      <c r="AC98" s="286">
        <f>'Imp-Other|Autre'!H176</f>
        <v>0</v>
      </c>
      <c r="AD98" s="286">
        <f>'Imp-Other|Autre'!I176</f>
        <v>0</v>
      </c>
      <c r="AE98" s="286">
        <f>'Imp-Other|Autre'!J176</f>
        <v>0</v>
      </c>
      <c r="AF98" s="286">
        <f>'Imp-Other|Autre'!K176</f>
        <v>0</v>
      </c>
      <c r="AG98" s="286">
        <f>'Imp-Other|Autre'!L176</f>
        <v>0</v>
      </c>
    </row>
    <row r="99" spans="2:33" hidden="1"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f>
        <v>0</v>
      </c>
      <c r="AA99" s="289">
        <f>'Imp-Other|Autre'!F207</f>
        <v>0</v>
      </c>
      <c r="AB99" s="289">
        <f>'Imp-Other|Autre'!G207</f>
        <v>0</v>
      </c>
      <c r="AC99" s="289">
        <f>'Imp-Other|Autre'!H207</f>
        <v>0</v>
      </c>
      <c r="AD99" s="289">
        <f>'Imp-Other|Autre'!I207</f>
        <v>0</v>
      </c>
      <c r="AE99" s="289">
        <f>'Imp-Other|Autre'!J207</f>
        <v>0</v>
      </c>
      <c r="AF99" s="289">
        <f>'Imp-Other|Autre'!K207</f>
        <v>0</v>
      </c>
      <c r="AG99" s="289">
        <f>'Imp-Other|Autre'!L207</f>
        <v>0</v>
      </c>
    </row>
    <row r="100" spans="2:33" hidden="1"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f>
        <v>0</v>
      </c>
      <c r="AA100" s="286">
        <f>'Imp-Other|Autre'!F212</f>
        <v>0</v>
      </c>
      <c r="AB100" s="286">
        <f>'Imp-Other|Autre'!G212</f>
        <v>0</v>
      </c>
      <c r="AC100" s="286">
        <f>'Imp-Other|Autre'!H212</f>
        <v>0</v>
      </c>
      <c r="AD100" s="286">
        <f>'Imp-Other|Autre'!I212</f>
        <v>0</v>
      </c>
      <c r="AE100" s="286">
        <f>'Imp-Other|Autre'!J212</f>
        <v>0</v>
      </c>
      <c r="AF100" s="286">
        <f>'Imp-Other|Autre'!K212</f>
        <v>0</v>
      </c>
      <c r="AG100" s="286">
        <f>'Imp-Other|Autre'!L212</f>
        <v>0</v>
      </c>
    </row>
    <row r="101" spans="2:33" hidden="1"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f>
        <v>0</v>
      </c>
      <c r="AA101" s="289">
        <f>'Imp-Other|Autre'!F217</f>
        <v>0</v>
      </c>
      <c r="AB101" s="289">
        <f>'Imp-Other|Autre'!G217</f>
        <v>0</v>
      </c>
      <c r="AC101" s="289">
        <f>'Imp-Other|Autre'!H217</f>
        <v>0</v>
      </c>
      <c r="AD101" s="289">
        <f>'Imp-Other|Autre'!I217</f>
        <v>0</v>
      </c>
      <c r="AE101" s="289">
        <f>'Imp-Other|Autre'!J217</f>
        <v>0</v>
      </c>
      <c r="AF101" s="289">
        <f>'Imp-Other|Autre'!K217</f>
        <v>0</v>
      </c>
      <c r="AG101" s="289">
        <f>'Imp-Other|Autre'!L217</f>
        <v>0</v>
      </c>
    </row>
    <row r="102" spans="2:33" hidden="1"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f>
        <v>0</v>
      </c>
      <c r="AA102" s="286">
        <f>'Imp-Other|Autre'!F222</f>
        <v>0</v>
      </c>
      <c r="AB102" s="286">
        <f>'Imp-Other|Autre'!G222</f>
        <v>0</v>
      </c>
      <c r="AC102" s="286">
        <f>'Imp-Other|Autre'!H222</f>
        <v>0</v>
      </c>
      <c r="AD102" s="286">
        <f>'Imp-Other|Autre'!I222</f>
        <v>0</v>
      </c>
      <c r="AE102" s="286">
        <f>'Imp-Other|Autre'!J222</f>
        <v>0</v>
      </c>
      <c r="AF102" s="286">
        <f>'Imp-Other|Autre'!K222</f>
        <v>0</v>
      </c>
      <c r="AG102" s="286">
        <f>'Imp-Other|Autre'!L222</f>
        <v>0</v>
      </c>
    </row>
    <row r="103" spans="2:33" hidden="1"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f>
        <v>0</v>
      </c>
      <c r="AA103" s="289">
        <f>'Imp-Other|Autre'!F227</f>
        <v>0</v>
      </c>
      <c r="AB103" s="289">
        <f>'Imp-Other|Autre'!G227</f>
        <v>0</v>
      </c>
      <c r="AC103" s="289">
        <f>'Imp-Other|Autre'!H227</f>
        <v>0</v>
      </c>
      <c r="AD103" s="289">
        <f>'Imp-Other|Autre'!I227</f>
        <v>0</v>
      </c>
      <c r="AE103" s="289">
        <f>'Imp-Other|Autre'!J227</f>
        <v>0</v>
      </c>
      <c r="AF103" s="289">
        <f>'Imp-Other|Autre'!K227</f>
        <v>0</v>
      </c>
      <c r="AG103" s="289">
        <f>'Imp-Other|Autre'!L227</f>
        <v>0</v>
      </c>
    </row>
    <row r="104" spans="2:33" hidden="1"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f>
        <v>0</v>
      </c>
      <c r="AA104" s="286">
        <f>'Imp-Other|Autre'!F232</f>
        <v>0</v>
      </c>
      <c r="AB104" s="286">
        <f>'Imp-Other|Autre'!G232</f>
        <v>0</v>
      </c>
      <c r="AC104" s="286">
        <f>'Imp-Other|Autre'!H232</f>
        <v>0</v>
      </c>
      <c r="AD104" s="286">
        <f>'Imp-Other|Autre'!I232</f>
        <v>0</v>
      </c>
      <c r="AE104" s="286">
        <f>'Imp-Other|Autre'!J232</f>
        <v>0</v>
      </c>
      <c r="AF104" s="286">
        <f>'Imp-Other|Autre'!K232</f>
        <v>0</v>
      </c>
      <c r="AG104" s="286">
        <f>'Imp-Other|Autre'!L232</f>
        <v>0</v>
      </c>
    </row>
    <row r="105" spans="2:33" hidden="1" x14ac:dyDescent="0.25"/>
    <row r="106" spans="2:33" hidden="1" x14ac:dyDescent="0.25">
      <c r="B106" t="s">
        <v>654</v>
      </c>
    </row>
    <row r="107" spans="2:33" ht="15.75" hidden="1" thickBot="1" x14ac:dyDescent="0.3"/>
    <row r="108" spans="2:33" ht="15.75" hidden="1" thickBot="1" x14ac:dyDescent="0.3">
      <c r="B108" s="657" t="s">
        <v>656</v>
      </c>
      <c r="C108" s="658"/>
      <c r="D108" s="658"/>
      <c r="E108" s="658"/>
      <c r="F108" s="297"/>
      <c r="G108" s="298">
        <f>SUM(G112:G2560)</f>
        <v>0</v>
      </c>
      <c r="H108" s="298">
        <f>SUM(H112:H2560)</f>
        <v>0</v>
      </c>
      <c r="I108" s="298">
        <f>SUM(I112:I2560)</f>
        <v>0</v>
      </c>
      <c r="J108" s="299"/>
      <c r="K108" s="299"/>
      <c r="L108" s="299"/>
    </row>
    <row r="109" spans="2:33" ht="15.75" hidden="1" thickBot="1" x14ac:dyDescent="0.3">
      <c r="B109" s="300"/>
      <c r="C109" s="300"/>
      <c r="D109" s="300"/>
      <c r="E109" s="300"/>
      <c r="F109" s="300"/>
      <c r="G109" s="659" t="s">
        <v>657</v>
      </c>
      <c r="H109" s="660"/>
      <c r="I109" s="660"/>
      <c r="J109" s="661" t="s">
        <v>658</v>
      </c>
      <c r="K109" s="662"/>
      <c r="L109" s="662"/>
    </row>
    <row r="110" spans="2:33" hidden="1" x14ac:dyDescent="0.25">
      <c r="B110" s="301"/>
      <c r="C110" s="302"/>
      <c r="D110" s="302"/>
      <c r="E110" s="302"/>
      <c r="F110" s="302"/>
      <c r="G110" s="303"/>
      <c r="H110" s="303"/>
      <c r="I110" s="303"/>
      <c r="J110" s="303"/>
      <c r="K110" s="303"/>
      <c r="L110" s="303"/>
    </row>
    <row r="111" spans="2:33" hidden="1"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hidden="1" x14ac:dyDescent="0.25">
      <c r="B112" s="307" t="s">
        <v>663</v>
      </c>
      <c r="C112" s="308" t="s">
        <v>664</v>
      </c>
      <c r="D112" s="308" t="s">
        <v>665</v>
      </c>
      <c r="E112" s="308" t="s">
        <v>666</v>
      </c>
      <c r="F112" s="309" t="s">
        <v>667</v>
      </c>
      <c r="G112" s="307">
        <f>J112*(SUM(R18:T19,R21:T22,R24:T25,R27:T28))</f>
        <v>0</v>
      </c>
      <c r="H112" s="307">
        <f t="shared" ref="H112:I112" si="20">K112*(SUM(S18:U19,S21:U22,S24:U25,S27:U28))</f>
        <v>0</v>
      </c>
      <c r="I112" s="307">
        <f t="shared" si="20"/>
        <v>0</v>
      </c>
      <c r="J112" s="307">
        <f>Pro!G91</f>
        <v>0</v>
      </c>
      <c r="K112" s="307">
        <f>Pro!H91</f>
        <v>0</v>
      </c>
      <c r="L112" s="307">
        <f>Pro!I91</f>
        <v>0</v>
      </c>
    </row>
    <row r="113" spans="2:33" hidden="1" x14ac:dyDescent="0.25">
      <c r="B113" s="300" t="str">
        <f t="shared" ref="B113:D116" si="21">B112</f>
        <v>Importer 1</v>
      </c>
      <c r="C113" s="310" t="str">
        <f t="shared" si="21"/>
        <v>IMPORTER</v>
      </c>
      <c r="D113" s="310" t="str">
        <f t="shared" si="21"/>
        <v>Import Sales</v>
      </c>
      <c r="E113" s="310" t="s">
        <v>668</v>
      </c>
      <c r="F113" s="311" t="s">
        <v>669</v>
      </c>
      <c r="G113" s="300">
        <f>J113*(SUM(R18:T19,R21:T22,R24:T25,R27:T28))</f>
        <v>0</v>
      </c>
      <c r="H113" s="300">
        <f t="shared" ref="H113:I113" si="22">K113*(SUM(S18:U19,S21:U22,S24:U25,S27:U28))</f>
        <v>0</v>
      </c>
      <c r="I113" s="300">
        <f t="shared" si="22"/>
        <v>0</v>
      </c>
      <c r="J113" s="307">
        <f>Pro!G92</f>
        <v>0</v>
      </c>
      <c r="K113" s="307">
        <f>Pro!H92</f>
        <v>0</v>
      </c>
      <c r="L113" s="307">
        <f>Pro!I92</f>
        <v>0</v>
      </c>
    </row>
    <row r="114" spans="2:33" hidden="1" x14ac:dyDescent="0.25">
      <c r="B114" s="300" t="str">
        <f t="shared" si="21"/>
        <v>Importer 1</v>
      </c>
      <c r="C114" s="310" t="str">
        <f t="shared" si="21"/>
        <v>IMPORTER</v>
      </c>
      <c r="D114" s="310" t="str">
        <f t="shared" si="21"/>
        <v>Import Sales</v>
      </c>
      <c r="E114" s="310" t="s">
        <v>670</v>
      </c>
      <c r="F114" s="311" t="s">
        <v>671</v>
      </c>
      <c r="G114" s="300">
        <f>J114*(SUM(R18:T19,R21:T22,R24:T25,R27:T28))</f>
        <v>0</v>
      </c>
      <c r="H114" s="300">
        <f t="shared" ref="H114:I114" si="23">K114*(SUM(S18:U19,S21:U22,S24:U25,S27:U28))</f>
        <v>0</v>
      </c>
      <c r="I114" s="300">
        <f t="shared" si="23"/>
        <v>0</v>
      </c>
      <c r="J114" s="307">
        <f>Pro!G93</f>
        <v>0</v>
      </c>
      <c r="K114" s="307">
        <f>Pro!H93</f>
        <v>0</v>
      </c>
      <c r="L114" s="307">
        <f>Pro!I93</f>
        <v>0</v>
      </c>
    </row>
    <row r="115" spans="2:33" hidden="1" x14ac:dyDescent="0.25">
      <c r="B115" s="300" t="str">
        <f t="shared" si="21"/>
        <v>Importer 1</v>
      </c>
      <c r="C115" s="310" t="str">
        <f t="shared" si="21"/>
        <v>IMPORTER</v>
      </c>
      <c r="D115" s="310" t="str">
        <f t="shared" si="21"/>
        <v>Import Sales</v>
      </c>
      <c r="E115" s="310" t="s">
        <v>672</v>
      </c>
      <c r="F115" s="311" t="s">
        <v>673</v>
      </c>
      <c r="G115" s="300">
        <f>J115*(SUM(R18:T19,R21:T22,R24:T25,R27:T28))</f>
        <v>0</v>
      </c>
      <c r="H115" s="300">
        <f t="shared" ref="H115:I115" si="24">K115*(SUM(S18:U19,S21:U22,S24:U25,S27:U28))</f>
        <v>0</v>
      </c>
      <c r="I115" s="300">
        <f t="shared" si="24"/>
        <v>0</v>
      </c>
      <c r="J115" s="307">
        <f>Pro!G94</f>
        <v>0</v>
      </c>
      <c r="K115" s="307">
        <f>Pro!H94</f>
        <v>0</v>
      </c>
      <c r="L115" s="307">
        <f>Pro!I94</f>
        <v>0</v>
      </c>
    </row>
    <row r="116" spans="2:33" hidden="1" x14ac:dyDescent="0.25">
      <c r="B116" s="300" t="str">
        <f t="shared" si="21"/>
        <v>Importer 1</v>
      </c>
      <c r="C116" s="310" t="str">
        <f t="shared" si="21"/>
        <v>IMPORTER</v>
      </c>
      <c r="D116" s="310" t="str">
        <f t="shared" si="21"/>
        <v>Import Sales</v>
      </c>
      <c r="E116" s="310" t="s">
        <v>674</v>
      </c>
      <c r="F116" s="311" t="s">
        <v>675</v>
      </c>
      <c r="G116" s="300">
        <f>J116*(SUM(R18:T19,R21:T22,R24:T25,R27:T28))</f>
        <v>0</v>
      </c>
      <c r="H116" s="300">
        <f t="shared" ref="H116:I116" si="25">K116*(SUM(S18:U19,S21:U22,S24:U25,S27:U28))</f>
        <v>0</v>
      </c>
      <c r="I116" s="300">
        <f t="shared" si="25"/>
        <v>0</v>
      </c>
      <c r="J116" s="307">
        <f>Pro!G95</f>
        <v>0</v>
      </c>
      <c r="K116" s="307">
        <f>Pro!H95</f>
        <v>0</v>
      </c>
      <c r="L116" s="307">
        <f>Pro!I95</f>
        <v>0</v>
      </c>
    </row>
    <row r="117" spans="2:33" hidden="1" x14ac:dyDescent="0.25"/>
    <row r="118" spans="2:33" hidden="1" x14ac:dyDescent="0.25"/>
    <row r="119" spans="2:33" hidden="1" x14ac:dyDescent="0.25"/>
    <row r="120" spans="2:33" hidden="1" x14ac:dyDescent="0.25"/>
    <row r="121" spans="2:33" hidden="1" x14ac:dyDescent="0.25"/>
    <row r="122" spans="2:33" hidden="1" x14ac:dyDescent="0.25"/>
    <row r="123" spans="2:33" hidden="1" x14ac:dyDescent="0.25">
      <c r="B123" t="s">
        <v>655</v>
      </c>
    </row>
    <row r="124" spans="2:33" hidden="1" x14ac:dyDescent="0.25"/>
    <row r="125" spans="2:33" hidden="1" x14ac:dyDescent="0.25"/>
    <row r="126" spans="2:33" ht="36.75" hidden="1"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hidden="1" x14ac:dyDescent="0.25">
      <c r="B127" s="319" t="s">
        <v>679</v>
      </c>
      <c r="C127" s="319" t="str">
        <f>B127</f>
        <v>Importer Sample 1</v>
      </c>
      <c r="D127" s="319" t="s">
        <v>599</v>
      </c>
      <c r="E127" s="268"/>
      <c r="F127" s="268"/>
      <c r="G127" s="268"/>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c r="P127" s="321" t="str">
        <f>IFERROR(IF(O127&lt;&gt;"",VLOOKUP(O127,'[2]Acc Co List'!$C$7:$F$52,4,FALSE),"-"),"")</f>
        <v>-</v>
      </c>
      <c r="Q127" s="322" t="s">
        <v>603</v>
      </c>
    </row>
    <row r="128" spans="2:33" hidden="1" x14ac:dyDescent="0.25">
      <c r="B128" s="321" t="str">
        <f>B127</f>
        <v>Importer Sample 1</v>
      </c>
      <c r="C128" s="321" t="str">
        <f t="shared" ref="C128:C141" si="26">C127</f>
        <v>Importer Sample 1</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21"/>
      <c r="P128" s="321" t="str">
        <f>IFERROR(IF(O128&lt;&gt;"",VLOOKUP(O128,'[2]Acc Co List'!$C$7:$F$52,4,FALSE),"-"),"")</f>
        <v>-</v>
      </c>
      <c r="Q128" s="324" t="str">
        <f>Q127</f>
        <v>Imp-Sls</v>
      </c>
    </row>
    <row r="129" spans="2:17" hidden="1" x14ac:dyDescent="0.25">
      <c r="B129" s="321" t="str">
        <f t="shared" ref="B129:D141" si="27">B128</f>
        <v>Importer Sample 1</v>
      </c>
      <c r="C129" s="321" t="str">
        <f t="shared" si="26"/>
        <v>Importer Sample 1</v>
      </c>
      <c r="D129" s="321" t="str">
        <f t="shared" si="27"/>
        <v>2 - Importer</v>
      </c>
      <c r="E129" s="268"/>
      <c r="F129" s="268"/>
      <c r="G129" s="268"/>
      <c r="H129" s="321" t="str">
        <f t="shared" ref="H129:H131" si="28">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21"/>
      <c r="P129" s="321" t="str">
        <f>IFERROR(IF(O129&lt;&gt;"",VLOOKUP(O129,'[2]Acc Co List'!$C$7:$F$52,4,FALSE),"-"),"")</f>
        <v>-</v>
      </c>
      <c r="Q129" s="324" t="str">
        <f>Q128</f>
        <v>Imp-Sls</v>
      </c>
    </row>
    <row r="130" spans="2:17" hidden="1" x14ac:dyDescent="0.25">
      <c r="B130" s="321" t="str">
        <f t="shared" si="27"/>
        <v>Importer Sample 1</v>
      </c>
      <c r="C130" s="321" t="str">
        <f t="shared" si="26"/>
        <v>Importer Sample 1</v>
      </c>
      <c r="D130" s="321" t="str">
        <f t="shared" si="27"/>
        <v>2 - Importer</v>
      </c>
      <c r="E130" s="268"/>
      <c r="F130" s="268"/>
      <c r="G130" s="268"/>
      <c r="H130" s="321" t="str">
        <f t="shared" si="28"/>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21"/>
      <c r="P130" s="321" t="str">
        <f>IFERROR(IF(O130&lt;&gt;"",VLOOKUP(O130,'[2]Acc Co List'!$C$7:$F$52,4,FALSE),"-"),"")</f>
        <v>-</v>
      </c>
      <c r="Q130" s="324" t="str">
        <f>Q129</f>
        <v>Imp-Sls</v>
      </c>
    </row>
    <row r="131" spans="2:17" hidden="1" x14ac:dyDescent="0.25">
      <c r="B131" s="321" t="str">
        <f t="shared" si="27"/>
        <v>Importer Sample 1</v>
      </c>
      <c r="C131" s="321" t="str">
        <f t="shared" si="26"/>
        <v>Importer Sample 1</v>
      </c>
      <c r="D131" s="321" t="str">
        <f t="shared" si="27"/>
        <v>2 - Importer</v>
      </c>
      <c r="E131" s="268"/>
      <c r="F131" s="268"/>
      <c r="G131" s="268"/>
      <c r="H131" s="321" t="str">
        <f t="shared" si="28"/>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21"/>
      <c r="P131" s="321" t="str">
        <f>IFERROR(IF(O131&lt;&gt;"",VLOOKUP(O131,'[2]Acc Co List'!$C$7:$F$52,4,FALSE),"-"),"")</f>
        <v>-</v>
      </c>
      <c r="Q131" s="324" t="str">
        <f>Q130</f>
        <v>Imp-Sls</v>
      </c>
    </row>
    <row r="132" spans="2:17" hidden="1" x14ac:dyDescent="0.25">
      <c r="B132" s="325" t="str">
        <f t="shared" si="27"/>
        <v>Importer Sample 1</v>
      </c>
      <c r="C132" s="325" t="str">
        <f t="shared" si="26"/>
        <v>Importer Sample 1</v>
      </c>
      <c r="D132" s="325" t="str">
        <f>D131</f>
        <v>2 - Importer</v>
      </c>
      <c r="E132" s="268"/>
      <c r="F132" s="268"/>
      <c r="G132" s="268"/>
      <c r="H132" s="325" t="s">
        <v>623</v>
      </c>
      <c r="I132" s="325" t="str">
        <f>IF(K132&lt;&gt;"",VLOOKUP(H132,'[2]Exporter List'!$A$2:$E$26,4,FALSE),"-")</f>
        <v>Significant</v>
      </c>
      <c r="J132" s="325" t="str">
        <f>IF(H132&lt;&gt;"",VLOOKUP(H132,'[2]Exporter List'!$A$2:$E$26,2,FALSE),"-")</f>
        <v>1 - Subject</v>
      </c>
      <c r="K132" s="325" t="str">
        <f>IF(H132&lt;&gt;"",VLOOKUP(H132,'[2]Exporter List'!$A$2:$E$26,3,FALSE),"-")</f>
        <v>China  |  Chine</v>
      </c>
      <c r="L132" s="325"/>
      <c r="M132" s="325" t="str">
        <f>IF(I132&lt;&gt;"",VLOOKUP(H132,'[2]Exporter List'!$A$2:$E$26,5,FALSE),"-")</f>
        <v>Dumping and Subsidizing</v>
      </c>
      <c r="N132" s="326" t="s">
        <v>680</v>
      </c>
      <c r="O132" s="325"/>
      <c r="P132" s="325" t="str">
        <f>IFERROR(IF(O132&lt;&gt;"",VLOOKUP(O132,'[2]Acc Co List'!$C$7:$F$52,4,FALSE),"-"),"")</f>
        <v>-</v>
      </c>
      <c r="Q132" s="327" t="s">
        <v>603</v>
      </c>
    </row>
    <row r="133" spans="2:17" hidden="1" x14ac:dyDescent="0.25">
      <c r="B133" s="325" t="str">
        <f t="shared" si="27"/>
        <v>Importer Sample 1</v>
      </c>
      <c r="C133" s="325" t="str">
        <f t="shared" si="26"/>
        <v>Importer Sample 1</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25"/>
      <c r="P133" s="325" t="str">
        <f>IFERROR(IF(O133&lt;&gt;"",VLOOKUP(O133,'[2]Acc Co List'!$C$7:$F$52,4,FALSE),"-"),"")</f>
        <v>-</v>
      </c>
      <c r="Q133" s="327" t="str">
        <f t="shared" ref="Q133:Q140" si="29">Q132</f>
        <v>Imp-Sls</v>
      </c>
    </row>
    <row r="134" spans="2:17" hidden="1" x14ac:dyDescent="0.25">
      <c r="B134" s="325" t="str">
        <f t="shared" si="27"/>
        <v>Importer Sample 1</v>
      </c>
      <c r="C134" s="325" t="str">
        <f t="shared" si="26"/>
        <v>Importer Sample 1</v>
      </c>
      <c r="D134" s="325" t="str">
        <f t="shared" si="27"/>
        <v>2 - Importer</v>
      </c>
      <c r="E134" s="268"/>
      <c r="F134" s="268"/>
      <c r="G134" s="268"/>
      <c r="H134" s="325" t="str">
        <f t="shared" ref="H134:H136" si="30">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25"/>
      <c r="P134" s="325" t="str">
        <f>IFERROR(IF(O134&lt;&gt;"",VLOOKUP(O134,'[2]Acc Co List'!$C$7:$F$52,4,FALSE),"-"),"")</f>
        <v>-</v>
      </c>
      <c r="Q134" s="327" t="str">
        <f t="shared" si="29"/>
        <v>Imp-Sls</v>
      </c>
    </row>
    <row r="135" spans="2:17" hidden="1" x14ac:dyDescent="0.25">
      <c r="B135" s="325" t="str">
        <f t="shared" si="27"/>
        <v>Importer Sample 1</v>
      </c>
      <c r="C135" s="325" t="str">
        <f t="shared" si="26"/>
        <v>Importer Sample 1</v>
      </c>
      <c r="D135" s="325" t="str">
        <f t="shared" si="27"/>
        <v>2 - Importer</v>
      </c>
      <c r="E135" s="268"/>
      <c r="F135" s="268"/>
      <c r="G135" s="268"/>
      <c r="H135" s="325" t="str">
        <f t="shared" si="30"/>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25"/>
      <c r="P135" s="325" t="str">
        <f>IFERROR(IF(O135&lt;&gt;"",VLOOKUP(O135,'[2]Acc Co List'!$C$7:$F$52,4,FALSE),"-"),"")</f>
        <v>-</v>
      </c>
      <c r="Q135" s="327" t="str">
        <f t="shared" si="29"/>
        <v>Imp-Sls</v>
      </c>
    </row>
    <row r="136" spans="2:17" hidden="1" x14ac:dyDescent="0.25">
      <c r="B136" s="325" t="str">
        <f t="shared" si="27"/>
        <v>Importer Sample 1</v>
      </c>
      <c r="C136" s="325" t="str">
        <f t="shared" si="26"/>
        <v>Importer Sample 1</v>
      </c>
      <c r="D136" s="325" t="str">
        <f t="shared" si="27"/>
        <v>2 - Importer</v>
      </c>
      <c r="E136" s="268"/>
      <c r="F136" s="268"/>
      <c r="G136" s="268"/>
      <c r="H136" s="325" t="str">
        <f t="shared" si="30"/>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25"/>
      <c r="P136" s="325" t="str">
        <f>IFERROR(IF(O136&lt;&gt;"",VLOOKUP(O136,'[2]Acc Co List'!$C$7:$F$52,4,FALSE),"-"),"")</f>
        <v>-</v>
      </c>
      <c r="Q136" s="327" t="str">
        <f t="shared" si="29"/>
        <v>Imp-Sls</v>
      </c>
    </row>
    <row r="137" spans="2:17" hidden="1" x14ac:dyDescent="0.25">
      <c r="B137" s="325" t="str">
        <f t="shared" si="27"/>
        <v>Importer Sample 1</v>
      </c>
      <c r="C137" s="325" t="str">
        <f t="shared" si="26"/>
        <v>Importer Sample 1</v>
      </c>
      <c r="D137" s="325" t="str">
        <f t="shared" si="27"/>
        <v>2 - Importer</v>
      </c>
      <c r="E137" s="268"/>
      <c r="F137" s="268"/>
      <c r="G137" s="268"/>
      <c r="H137" s="325" t="s">
        <v>624</v>
      </c>
      <c r="I137" s="325" t="str">
        <f>IF(K137&lt;&gt;"",VLOOKUP(H137,'[2]Exporter List'!$A$2:$E$26,4,FALSE),"-")</f>
        <v>Significant</v>
      </c>
      <c r="J137" s="325" t="str">
        <f>IF(H137&lt;&gt;"",VLOOKUP(H137,'[2]Exporter List'!$A$2:$E$26,2,FALSE),"-")</f>
        <v>1 - Subject</v>
      </c>
      <c r="K137" s="325" t="str">
        <f>IF(H137&lt;&gt;"",VLOOKUP(H137,'[2]Exporter List'!$A$2:$E$26,3,FALSE),"-")</f>
        <v>China  |  Chine</v>
      </c>
      <c r="L137" s="325"/>
      <c r="M137" s="325" t="str">
        <f>IF(I137&lt;&gt;"",VLOOKUP(H137,'[2]Exporter List'!$A$2:$E$26,5,FALSE),"-")</f>
        <v>Dumping and Subsidizing</v>
      </c>
      <c r="N137" s="326" t="s">
        <v>680</v>
      </c>
      <c r="O137" s="325"/>
      <c r="P137" s="325" t="str">
        <f>IFERROR(IF(O137&lt;&gt;"",VLOOKUP(O137,'[2]Acc Co List'!$C$7:$F$52,4,FALSE),"-"),"")</f>
        <v>-</v>
      </c>
      <c r="Q137" s="327" t="s">
        <v>603</v>
      </c>
    </row>
    <row r="138" spans="2:17" hidden="1" x14ac:dyDescent="0.25">
      <c r="B138" s="325" t="str">
        <f t="shared" si="27"/>
        <v>Importer Sample 1</v>
      </c>
      <c r="C138" s="325" t="str">
        <f t="shared" si="26"/>
        <v>Importer Sample 1</v>
      </c>
      <c r="D138" s="325" t="str">
        <f t="shared" si="27"/>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25"/>
      <c r="P138" s="325" t="str">
        <f>IFERROR(IF(O138&lt;&gt;"",VLOOKUP(O138,'[2]Acc Co List'!$C$7:$F$52,4,FALSE),"-"),"")</f>
        <v>-</v>
      </c>
      <c r="Q138" s="327" t="str">
        <f t="shared" si="29"/>
        <v>Imp-Sls</v>
      </c>
    </row>
    <row r="139" spans="2:17" hidden="1" x14ac:dyDescent="0.25">
      <c r="B139" s="325" t="str">
        <f t="shared" si="27"/>
        <v>Importer Sample 1</v>
      </c>
      <c r="C139" s="325" t="str">
        <f t="shared" si="26"/>
        <v>Importer Sample 1</v>
      </c>
      <c r="D139" s="325" t="str">
        <f t="shared" si="27"/>
        <v>2 - Importer</v>
      </c>
      <c r="E139" s="268"/>
      <c r="F139" s="268"/>
      <c r="G139" s="268"/>
      <c r="H139" s="325" t="str">
        <f t="shared" ref="H139:H140" si="31">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25"/>
      <c r="P139" s="325" t="str">
        <f>IFERROR(IF(O139&lt;&gt;"",VLOOKUP(O139,'[2]Acc Co List'!$C$7:$F$52,4,FALSE),"-"),"")</f>
        <v>-</v>
      </c>
      <c r="Q139" s="327" t="str">
        <f t="shared" si="29"/>
        <v>Imp-Sls</v>
      </c>
    </row>
    <row r="140" spans="2:17" hidden="1" x14ac:dyDescent="0.25">
      <c r="B140" s="325" t="str">
        <f t="shared" si="27"/>
        <v>Importer Sample 1</v>
      </c>
      <c r="C140" s="325" t="str">
        <f t="shared" si="26"/>
        <v>Importer Sample 1</v>
      </c>
      <c r="D140" s="325" t="str">
        <f t="shared" si="27"/>
        <v>2 - Importer</v>
      </c>
      <c r="E140" s="268"/>
      <c r="F140" s="268"/>
      <c r="G140" s="268"/>
      <c r="H140" s="325" t="str">
        <f t="shared" si="31"/>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25"/>
      <c r="P140" s="325" t="str">
        <f>IFERROR(IF(O140&lt;&gt;"",VLOOKUP(O140,'[2]Acc Co List'!$C$7:$F$52,4,FALSE),"-"),"")</f>
        <v>-</v>
      </c>
      <c r="Q140" s="327" t="str">
        <f t="shared" si="29"/>
        <v>Imp-Sls</v>
      </c>
    </row>
    <row r="141" spans="2:17" hidden="1" x14ac:dyDescent="0.25">
      <c r="B141" s="325" t="str">
        <f t="shared" si="27"/>
        <v>Importer Sample 1</v>
      </c>
      <c r="C141" s="325" t="str">
        <f t="shared" si="26"/>
        <v>Importer Sample 1</v>
      </c>
      <c r="D141" s="325" t="str">
        <f t="shared" si="27"/>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25"/>
      <c r="P141" s="325"/>
      <c r="Q141" s="327" t="s">
        <v>603</v>
      </c>
    </row>
    <row r="142" spans="2:17" hidden="1" x14ac:dyDescent="0.25">
      <c r="B142" s="319" t="str">
        <f>B141</f>
        <v>Importer Sample 1</v>
      </c>
      <c r="C142" s="319" t="str">
        <f>B142</f>
        <v>Importer Sample 1</v>
      </c>
      <c r="D142" s="319" t="s">
        <v>599</v>
      </c>
      <c r="E142" s="268"/>
      <c r="F142" s="268"/>
      <c r="G142" s="268"/>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c r="P142" s="321" t="str">
        <f>IFERROR(IF(O142&lt;&gt;"",VLOOKUP(O142,'[2]Acc Co List'!$C$7:$F$52,4,FALSE),"-"),"")</f>
        <v>-</v>
      </c>
      <c r="Q142" s="322" t="s">
        <v>603</v>
      </c>
    </row>
    <row r="143" spans="2:17" hidden="1" x14ac:dyDescent="0.25">
      <c r="B143" s="321" t="str">
        <f>B142</f>
        <v>Importer Sample 1</v>
      </c>
      <c r="C143" s="321" t="str">
        <f t="shared" ref="C143" si="32">C142</f>
        <v>Importer Sample 1</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21"/>
      <c r="P143" s="321" t="str">
        <f>IFERROR(IF(O143&lt;&gt;"",VLOOKUP(O143,'[2]Acc Co List'!$C$7:$F$52,4,FALSE),"-"),"")</f>
        <v>-</v>
      </c>
      <c r="Q143" s="324" t="str">
        <f>Q142</f>
        <v>Imp-Sls</v>
      </c>
    </row>
    <row r="144" spans="2:17" hidden="1" x14ac:dyDescent="0.25">
      <c r="B144" s="321" t="str">
        <f t="shared" ref="B144:D146" si="33">B143</f>
        <v>Importer Sample 1</v>
      </c>
      <c r="C144" s="321" t="str">
        <f t="shared" si="33"/>
        <v>Importer Sample 1</v>
      </c>
      <c r="D144" s="321" t="str">
        <f t="shared" si="33"/>
        <v>2 - Importer</v>
      </c>
      <c r="E144" s="268"/>
      <c r="F144" s="268"/>
      <c r="G144" s="268"/>
      <c r="H144" s="321" t="str">
        <f t="shared" ref="H144:H146" si="34">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21"/>
      <c r="P144" s="321" t="str">
        <f>IFERROR(IF(O144&lt;&gt;"",VLOOKUP(O144,'[2]Acc Co List'!$C$7:$F$52,4,FALSE),"-"),"")</f>
        <v>-</v>
      </c>
      <c r="Q144" s="324" t="str">
        <f>Q143</f>
        <v>Imp-Sls</v>
      </c>
    </row>
    <row r="145" spans="2:17" hidden="1" x14ac:dyDescent="0.25">
      <c r="B145" s="321" t="str">
        <f t="shared" si="33"/>
        <v>Importer Sample 1</v>
      </c>
      <c r="C145" s="321" t="str">
        <f t="shared" si="33"/>
        <v>Importer Sample 1</v>
      </c>
      <c r="D145" s="321" t="str">
        <f t="shared" si="33"/>
        <v>2 - Importer</v>
      </c>
      <c r="E145" s="268"/>
      <c r="F145" s="268"/>
      <c r="G145" s="268"/>
      <c r="H145" s="321" t="str">
        <f t="shared" si="34"/>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21"/>
      <c r="P145" s="321" t="str">
        <f>IFERROR(IF(O145&lt;&gt;"",VLOOKUP(O145,'[2]Acc Co List'!$C$7:$F$52,4,FALSE),"-"),"")</f>
        <v>-</v>
      </c>
      <c r="Q145" s="324" t="str">
        <f>Q144</f>
        <v>Imp-Sls</v>
      </c>
    </row>
    <row r="146" spans="2:17" hidden="1" x14ac:dyDescent="0.25">
      <c r="B146" s="321" t="str">
        <f t="shared" si="33"/>
        <v>Importer Sample 1</v>
      </c>
      <c r="C146" s="321" t="str">
        <f t="shared" si="33"/>
        <v>Importer Sample 1</v>
      </c>
      <c r="D146" s="321" t="str">
        <f t="shared" si="33"/>
        <v>2 - Importer</v>
      </c>
      <c r="E146" s="268"/>
      <c r="F146" s="268"/>
      <c r="G146" s="268"/>
      <c r="H146" s="321" t="str">
        <f t="shared" si="34"/>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21"/>
      <c r="P146" s="321" t="str">
        <f>IFERROR(IF(O146&lt;&gt;"",VLOOKUP(O146,'[2]Acc Co List'!$C$7:$F$52,4,FALSE),"-"),"")</f>
        <v>-</v>
      </c>
      <c r="Q146" s="324" t="str">
        <f>Q145</f>
        <v>Imp-Sls</v>
      </c>
    </row>
    <row r="147" spans="2:17" hidden="1" x14ac:dyDescent="0.25">
      <c r="B147" s="319" t="str">
        <f>B146</f>
        <v>Importer Sample 1</v>
      </c>
      <c r="C147" s="319" t="str">
        <f>B147</f>
        <v>Importer Sample 1</v>
      </c>
      <c r="D147" s="319" t="s">
        <v>599</v>
      </c>
      <c r="E147" s="268"/>
      <c r="F147" s="268"/>
      <c r="G147" s="268"/>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c r="P147" s="321" t="str">
        <f>IFERROR(IF(O147&lt;&gt;"",VLOOKUP(O147,'[2]Acc Co List'!$C$7:$F$52,4,FALSE),"-"),"")</f>
        <v>-</v>
      </c>
      <c r="Q147" s="322" t="s">
        <v>603</v>
      </c>
    </row>
    <row r="148" spans="2:17" hidden="1" x14ac:dyDescent="0.25">
      <c r="B148" s="321" t="str">
        <f>B147</f>
        <v>Importer Sample 1</v>
      </c>
      <c r="C148" s="321" t="str">
        <f t="shared" ref="C148" si="35">C147</f>
        <v>Importer Sample 1</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21"/>
      <c r="P148" s="321" t="str">
        <f>IFERROR(IF(O148&lt;&gt;"",VLOOKUP(O148,'[2]Acc Co List'!$C$7:$F$52,4,FALSE),"-"),"")</f>
        <v>-</v>
      </c>
      <c r="Q148" s="324" t="str">
        <f>Q147</f>
        <v>Imp-Sls</v>
      </c>
    </row>
    <row r="149" spans="2:17" hidden="1" x14ac:dyDescent="0.25">
      <c r="B149" s="321" t="str">
        <f t="shared" ref="B149:D151" si="36">B148</f>
        <v>Importer Sample 1</v>
      </c>
      <c r="C149" s="321" t="str">
        <f t="shared" si="36"/>
        <v>Importer Sample 1</v>
      </c>
      <c r="D149" s="321" t="str">
        <f t="shared" si="36"/>
        <v>2 - Importer</v>
      </c>
      <c r="E149" s="268"/>
      <c r="F149" s="268"/>
      <c r="G149" s="268"/>
      <c r="H149" s="321" t="str">
        <f t="shared" ref="H149:H151" si="37">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21"/>
      <c r="P149" s="321" t="str">
        <f>IFERROR(IF(O149&lt;&gt;"",VLOOKUP(O149,'[2]Acc Co List'!$C$7:$F$52,4,FALSE),"-"),"")</f>
        <v>-</v>
      </c>
      <c r="Q149" s="324" t="str">
        <f>Q148</f>
        <v>Imp-Sls</v>
      </c>
    </row>
    <row r="150" spans="2:17" hidden="1" x14ac:dyDescent="0.25">
      <c r="B150" s="321" t="str">
        <f t="shared" si="36"/>
        <v>Importer Sample 1</v>
      </c>
      <c r="C150" s="321" t="str">
        <f t="shared" si="36"/>
        <v>Importer Sample 1</v>
      </c>
      <c r="D150" s="321" t="str">
        <f t="shared" si="36"/>
        <v>2 - Importer</v>
      </c>
      <c r="E150" s="268"/>
      <c r="F150" s="268"/>
      <c r="G150" s="268"/>
      <c r="H150" s="321" t="str">
        <f t="shared" si="37"/>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21"/>
      <c r="P150" s="321" t="str">
        <f>IFERROR(IF(O150&lt;&gt;"",VLOOKUP(O150,'[2]Acc Co List'!$C$7:$F$52,4,FALSE),"-"),"")</f>
        <v>-</v>
      </c>
      <c r="Q150" s="324" t="str">
        <f>Q149</f>
        <v>Imp-Sls</v>
      </c>
    </row>
    <row r="151" spans="2:17" hidden="1" x14ac:dyDescent="0.25">
      <c r="B151" s="321" t="str">
        <f t="shared" si="36"/>
        <v>Importer Sample 1</v>
      </c>
      <c r="C151" s="321" t="str">
        <f t="shared" si="36"/>
        <v>Importer Sample 1</v>
      </c>
      <c r="D151" s="321" t="str">
        <f t="shared" si="36"/>
        <v>2 - Importer</v>
      </c>
      <c r="E151" s="268"/>
      <c r="F151" s="268"/>
      <c r="G151" s="268"/>
      <c r="H151" s="321" t="str">
        <f t="shared" si="37"/>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21"/>
      <c r="P151" s="321" t="str">
        <f>IFERROR(IF(O151&lt;&gt;"",VLOOKUP(O151,'[2]Acc Co List'!$C$7:$F$52,4,FALSE),"-"),"")</f>
        <v>-</v>
      </c>
      <c r="Q151" s="324" t="str">
        <f>Q150</f>
        <v>Imp-Sls</v>
      </c>
    </row>
    <row r="152" spans="2:17" hidden="1" x14ac:dyDescent="0.25">
      <c r="B152" s="319" t="str">
        <f>B127</f>
        <v>Importer Sample 1</v>
      </c>
      <c r="C152" s="319" t="str">
        <f>B152</f>
        <v>Importer Sample 1</v>
      </c>
      <c r="D152" s="319" t="s">
        <v>599</v>
      </c>
      <c r="E152" s="268"/>
      <c r="F152" s="268"/>
      <c r="G152" s="268"/>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c r="P152" s="321" t="str">
        <f>IFERROR(IF(O152&lt;&gt;"",VLOOKUP(O152,'[2]Acc Co List'!$C$7:$F$52,4,FALSE),"-"),"")</f>
        <v>-</v>
      </c>
      <c r="Q152" s="322" t="s">
        <v>603</v>
      </c>
    </row>
    <row r="153" spans="2:17" hidden="1" x14ac:dyDescent="0.25">
      <c r="B153" s="321" t="str">
        <f>B152</f>
        <v>Importer Sample 1</v>
      </c>
      <c r="C153" s="321" t="str">
        <f t="shared" ref="C153:D156" si="38">C152</f>
        <v>Importer Sample 1</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21"/>
      <c r="P153" s="321" t="str">
        <f>IFERROR(IF(O153&lt;&gt;"",VLOOKUP(O153,'[2]Acc Co List'!$C$7:$F$52,4,FALSE),"-"),"")</f>
        <v>-</v>
      </c>
      <c r="Q153" s="324" t="str">
        <f>Q152</f>
        <v>Imp-Sls</v>
      </c>
    </row>
    <row r="154" spans="2:17" hidden="1" x14ac:dyDescent="0.25">
      <c r="B154" s="321" t="str">
        <f t="shared" ref="B154:B156" si="39">B153</f>
        <v>Importer Sample 1</v>
      </c>
      <c r="C154" s="321" t="str">
        <f t="shared" si="38"/>
        <v>Importer Sample 1</v>
      </c>
      <c r="D154" s="321" t="str">
        <f t="shared" si="38"/>
        <v>2 - Importer</v>
      </c>
      <c r="E154" s="268"/>
      <c r="F154" s="268"/>
      <c r="G154" s="268"/>
      <c r="H154" s="321" t="str">
        <f t="shared" ref="H154:H156" si="40">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21"/>
      <c r="P154" s="321" t="str">
        <f>IFERROR(IF(O154&lt;&gt;"",VLOOKUP(O154,'[2]Acc Co List'!$C$7:$F$52,4,FALSE),"-"),"")</f>
        <v>-</v>
      </c>
      <c r="Q154" s="324" t="str">
        <f>Q153</f>
        <v>Imp-Sls</v>
      </c>
    </row>
    <row r="155" spans="2:17" hidden="1" x14ac:dyDescent="0.25">
      <c r="B155" s="321" t="str">
        <f t="shared" si="39"/>
        <v>Importer Sample 1</v>
      </c>
      <c r="C155" s="321" t="str">
        <f t="shared" si="38"/>
        <v>Importer Sample 1</v>
      </c>
      <c r="D155" s="321" t="str">
        <f t="shared" si="38"/>
        <v>2 - Importer</v>
      </c>
      <c r="E155" s="268"/>
      <c r="F155" s="268"/>
      <c r="G155" s="268"/>
      <c r="H155" s="321" t="str">
        <f t="shared" si="40"/>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21"/>
      <c r="P155" s="321" t="str">
        <f>IFERROR(IF(O155&lt;&gt;"",VLOOKUP(O155,'[2]Acc Co List'!$C$7:$F$52,4,FALSE),"-"),"")</f>
        <v>-</v>
      </c>
      <c r="Q155" s="324" t="str">
        <f>Q154</f>
        <v>Imp-Sls</v>
      </c>
    </row>
    <row r="156" spans="2:17" hidden="1" x14ac:dyDescent="0.25">
      <c r="B156" s="321" t="str">
        <f t="shared" si="39"/>
        <v>Importer Sample 1</v>
      </c>
      <c r="C156" s="321" t="str">
        <f t="shared" si="38"/>
        <v>Importer Sample 1</v>
      </c>
      <c r="D156" s="321" t="str">
        <f t="shared" si="38"/>
        <v>2 - Importer</v>
      </c>
      <c r="E156" s="268"/>
      <c r="F156" s="268"/>
      <c r="G156" s="268"/>
      <c r="H156" s="321" t="str">
        <f t="shared" si="40"/>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21"/>
      <c r="P156" s="321" t="str">
        <f>IFERROR(IF(O156&lt;&gt;"",VLOOKUP(O156,'[2]Acc Co List'!$C$7:$F$52,4,FALSE),"-"),"")</f>
        <v>-</v>
      </c>
      <c r="Q156" s="324" t="str">
        <f>Q155</f>
        <v>Imp-Sls</v>
      </c>
    </row>
    <row r="157" spans="2:17" hidden="1" x14ac:dyDescent="0.25"/>
  </sheetData>
  <sheetProtection algorithmName="SHA-512" hashValue="0S2wsR8FiThGCgkgc7W6Tnfx7/WXgPCMY/VjYLvt6n4/lDCqZylV4QKMwO7KHNfVDT1PvzXX9IFHPHAe2w29Zw==" saltValue="w+zIf+Suf143DT2rcRImlQ==" spinCount="100000" sheet="1" objects="1" scenarios="1" selectLockedCells="1"/>
  <mergeCells count="3">
    <mergeCell ref="B108:E108"/>
    <mergeCell ref="G109:I109"/>
    <mergeCell ref="J109:L109"/>
  </mergeCells>
  <dataValidations count="3">
    <dataValidation type="list" allowBlank="1" showInputMessage="1" showErrorMessage="1" sqref="D127:D156" xr:uid="{09F6BE36-4F8D-417D-9BF2-4916658E0216}">
      <formula1>$C$1:$C$2</formula1>
    </dataValidation>
    <dataValidation type="list" allowBlank="1" showInputMessage="1" showErrorMessage="1" sqref="N127:N156" xr:uid="{A18A9226-D8F9-4F39-BF07-7F3F0D013746}">
      <formula1>$M$1:$M$5</formula1>
    </dataValidation>
    <dataValidation type="list" allowBlank="1" showInputMessage="1" showErrorMessage="1" sqref="Q127:Q156" xr:uid="{DBB93526-75AB-4BEB-89B8-563DCB4AD6D9}">
      <formula1>$P$1:$P$2</formula1>
    </dataValidation>
  </dataValidation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84C3-31FE-4B6E-B4AF-C3184C323576}">
  <dimension ref="A1:E53"/>
  <sheetViews>
    <sheetView topLeftCell="A22" workbookViewId="0">
      <selection activeCell="E46" sqref="E46"/>
    </sheetView>
  </sheetViews>
  <sheetFormatPr defaultRowHeight="15" x14ac:dyDescent="0.25"/>
  <cols>
    <col min="1" max="3" width="12.28515625" customWidth="1"/>
    <col min="4" max="4" width="122.28515625" customWidth="1"/>
    <col min="5" max="5" width="12.28515625" customWidth="1"/>
  </cols>
  <sheetData>
    <row r="1" spans="1:5" x14ac:dyDescent="0.25">
      <c r="A1" s="334" t="s">
        <v>695</v>
      </c>
      <c r="B1" s="334" t="s">
        <v>696</v>
      </c>
      <c r="C1" s="334" t="s">
        <v>697</v>
      </c>
      <c r="D1" s="335" t="s">
        <v>698</v>
      </c>
      <c r="E1" s="334" t="s">
        <v>699</v>
      </c>
    </row>
    <row r="2" spans="1:5" x14ac:dyDescent="0.25">
      <c r="A2">
        <f>Intro!E79</f>
        <v>0</v>
      </c>
      <c r="B2" t="s">
        <v>700</v>
      </c>
      <c r="C2" t="s">
        <v>701</v>
      </c>
      <c r="D2">
        <f>Public!B24</f>
        <v>0</v>
      </c>
    </row>
    <row r="3" spans="1:5" x14ac:dyDescent="0.25">
      <c r="C3" t="s">
        <v>473</v>
      </c>
      <c r="D3">
        <f>Public!B66</f>
        <v>0</v>
      </c>
    </row>
    <row r="4" spans="1:5" x14ac:dyDescent="0.25">
      <c r="C4" t="s">
        <v>702</v>
      </c>
      <c r="D4">
        <f>Public!B82</f>
        <v>0</v>
      </c>
    </row>
    <row r="5" spans="1:5" x14ac:dyDescent="0.25">
      <c r="C5" t="s">
        <v>703</v>
      </c>
      <c r="D5">
        <f>Public!B96</f>
        <v>0</v>
      </c>
    </row>
    <row r="6" spans="1:5" x14ac:dyDescent="0.25">
      <c r="C6" t="s">
        <v>704</v>
      </c>
      <c r="D6">
        <f>Public!B111</f>
        <v>0</v>
      </c>
    </row>
    <row r="7" spans="1:5" x14ac:dyDescent="0.25">
      <c r="C7" t="s">
        <v>705</v>
      </c>
      <c r="D7">
        <f>Public!B130</f>
        <v>0</v>
      </c>
    </row>
    <row r="8" spans="1:5" x14ac:dyDescent="0.25">
      <c r="C8" t="s">
        <v>706</v>
      </c>
      <c r="D8">
        <f>Public!D145</f>
        <v>0</v>
      </c>
    </row>
    <row r="9" spans="1:5" x14ac:dyDescent="0.25">
      <c r="C9" t="s">
        <v>707</v>
      </c>
      <c r="D9">
        <f>Public!D150</f>
        <v>0</v>
      </c>
    </row>
    <row r="10" spans="1:5" x14ac:dyDescent="0.25">
      <c r="C10" t="s">
        <v>708</v>
      </c>
      <c r="D10">
        <f>Public!D155</f>
        <v>0</v>
      </c>
    </row>
    <row r="11" spans="1:5" x14ac:dyDescent="0.25">
      <c r="C11" t="s">
        <v>709</v>
      </c>
      <c r="D11">
        <f>Public!B166</f>
        <v>0</v>
      </c>
    </row>
    <row r="12" spans="1:5" x14ac:dyDescent="0.25">
      <c r="C12" t="s">
        <v>710</v>
      </c>
      <c r="D12">
        <f>Public!B180</f>
        <v>0</v>
      </c>
    </row>
    <row r="13" spans="1:5" x14ac:dyDescent="0.25">
      <c r="C13" t="s">
        <v>711</v>
      </c>
      <c r="D13">
        <f>Public!B193</f>
        <v>0</v>
      </c>
    </row>
    <row r="14" spans="1:5" x14ac:dyDescent="0.25">
      <c r="C14" t="s">
        <v>712</v>
      </c>
      <c r="D14">
        <f>Public!B209</f>
        <v>0</v>
      </c>
    </row>
    <row r="15" spans="1:5" x14ac:dyDescent="0.25">
      <c r="C15" t="s">
        <v>713</v>
      </c>
      <c r="D15">
        <f>Public!B222</f>
        <v>0</v>
      </c>
    </row>
    <row r="16" spans="1:5" x14ac:dyDescent="0.25">
      <c r="C16" t="s">
        <v>714</v>
      </c>
      <c r="D16">
        <f>Public!B235</f>
        <v>0</v>
      </c>
    </row>
    <row r="17" spans="2:4" x14ac:dyDescent="0.25">
      <c r="C17" t="s">
        <v>715</v>
      </c>
      <c r="D17">
        <f>Public!B249</f>
        <v>0</v>
      </c>
    </row>
    <row r="18" spans="2:4" x14ac:dyDescent="0.25">
      <c r="C18" t="s">
        <v>716</v>
      </c>
      <c r="D18">
        <f>Public!B264</f>
        <v>0</v>
      </c>
    </row>
    <row r="19" spans="2:4" x14ac:dyDescent="0.25">
      <c r="C19" t="s">
        <v>717</v>
      </c>
      <c r="D19">
        <f>Public!B277</f>
        <v>0</v>
      </c>
    </row>
    <row r="20" spans="2:4" x14ac:dyDescent="0.25">
      <c r="C20" t="s">
        <v>718</v>
      </c>
      <c r="D20">
        <f>Public!B291</f>
        <v>0</v>
      </c>
    </row>
    <row r="21" spans="2:4" x14ac:dyDescent="0.25">
      <c r="C21" t="s">
        <v>719</v>
      </c>
      <c r="D21">
        <f>Public!B305</f>
        <v>0</v>
      </c>
    </row>
    <row r="22" spans="2:4" x14ac:dyDescent="0.25">
      <c r="C22" t="s">
        <v>720</v>
      </c>
      <c r="D22">
        <f>Public!B324</f>
        <v>0</v>
      </c>
    </row>
    <row r="23" spans="2:4" x14ac:dyDescent="0.25">
      <c r="C23" t="s">
        <v>721</v>
      </c>
      <c r="D23">
        <f>Public!B337</f>
        <v>0</v>
      </c>
    </row>
    <row r="24" spans="2:4" x14ac:dyDescent="0.25">
      <c r="C24" t="s">
        <v>722</v>
      </c>
      <c r="D24">
        <f>Public!B353</f>
        <v>0</v>
      </c>
    </row>
    <row r="25" spans="2:4" x14ac:dyDescent="0.25">
      <c r="C25" t="s">
        <v>723</v>
      </c>
      <c r="D25">
        <f>Public!B367</f>
        <v>0</v>
      </c>
    </row>
    <row r="26" spans="2:4" x14ac:dyDescent="0.25">
      <c r="C26" t="s">
        <v>724</v>
      </c>
      <c r="D26">
        <f>Public!B381</f>
        <v>0</v>
      </c>
    </row>
    <row r="27" spans="2:4" x14ac:dyDescent="0.25">
      <c r="C27" t="s">
        <v>725</v>
      </c>
      <c r="D27">
        <f>Public!B395</f>
        <v>0</v>
      </c>
    </row>
    <row r="28" spans="2:4" x14ac:dyDescent="0.25">
      <c r="B28" t="s">
        <v>726</v>
      </c>
      <c r="C28">
        <f>AddPub!D13</f>
        <v>0</v>
      </c>
      <c r="D28">
        <f>AddPub!E13</f>
        <v>0</v>
      </c>
    </row>
    <row r="29" spans="2:4" x14ac:dyDescent="0.25">
      <c r="B29" t="s">
        <v>727</v>
      </c>
      <c r="C29">
        <f>AddPub!D23</f>
        <v>0</v>
      </c>
      <c r="D29">
        <f>AddPub!E23</f>
        <v>0</v>
      </c>
    </row>
    <row r="30" spans="2:4" x14ac:dyDescent="0.25">
      <c r="B30" t="s">
        <v>728</v>
      </c>
      <c r="C30">
        <f>AddPub!D33</f>
        <v>0</v>
      </c>
      <c r="D30">
        <f>AddPub!E33</f>
        <v>0</v>
      </c>
    </row>
    <row r="31" spans="2:4" x14ac:dyDescent="0.25">
      <c r="B31" t="s">
        <v>729</v>
      </c>
      <c r="C31">
        <f>AddPub!D43</f>
        <v>0</v>
      </c>
      <c r="D31">
        <f>AddPub!E43</f>
        <v>0</v>
      </c>
    </row>
    <row r="32" spans="2:4" x14ac:dyDescent="0.25">
      <c r="B32" t="s">
        <v>730</v>
      </c>
      <c r="C32">
        <f>AddPub!D53</f>
        <v>0</v>
      </c>
      <c r="D32">
        <f>AddPub!E53</f>
        <v>0</v>
      </c>
    </row>
    <row r="33" spans="2:4" x14ac:dyDescent="0.25">
      <c r="B33" t="s">
        <v>731</v>
      </c>
      <c r="C33" t="s">
        <v>732</v>
      </c>
      <c r="D33">
        <f>Pro!B24</f>
        <v>0</v>
      </c>
    </row>
    <row r="34" spans="2:4" x14ac:dyDescent="0.25">
      <c r="C34" t="s">
        <v>701</v>
      </c>
      <c r="D34">
        <f>Pro!B40</f>
        <v>0</v>
      </c>
    </row>
    <row r="35" spans="2:4" x14ac:dyDescent="0.25">
      <c r="C35" t="s">
        <v>733</v>
      </c>
      <c r="D35">
        <f>Pro!B60</f>
        <v>0</v>
      </c>
    </row>
    <row r="36" spans="2:4" x14ac:dyDescent="0.25">
      <c r="C36" t="s">
        <v>473</v>
      </c>
      <c r="D36">
        <f>Pro!B73</f>
        <v>0</v>
      </c>
    </row>
    <row r="37" spans="2:4" x14ac:dyDescent="0.25">
      <c r="C37" t="s">
        <v>705</v>
      </c>
      <c r="D37">
        <f>Pro!B156</f>
        <v>0</v>
      </c>
    </row>
    <row r="38" spans="2:4" x14ac:dyDescent="0.25">
      <c r="C38" t="s">
        <v>734</v>
      </c>
      <c r="D38">
        <f>Pro!B170</f>
        <v>0</v>
      </c>
    </row>
    <row r="39" spans="2:4" x14ac:dyDescent="0.25">
      <c r="B39" t="s">
        <v>739</v>
      </c>
      <c r="C39" t="s">
        <v>704</v>
      </c>
      <c r="D39">
        <f>'Imp-China|Chine -Exp1'!B285</f>
        <v>0</v>
      </c>
    </row>
    <row r="40" spans="2:4" x14ac:dyDescent="0.25">
      <c r="B40" t="s">
        <v>740</v>
      </c>
      <c r="C40" t="s">
        <v>704</v>
      </c>
      <c r="D40">
        <f>'Imp-China|Chine -Exp 2'!B285</f>
        <v>0</v>
      </c>
    </row>
    <row r="41" spans="2:4" x14ac:dyDescent="0.25">
      <c r="B41" t="s">
        <v>741</v>
      </c>
      <c r="C41" t="s">
        <v>704</v>
      </c>
      <c r="D41">
        <f>'Imp-China|Chine -Exp 3'!B285</f>
        <v>0</v>
      </c>
    </row>
    <row r="42" spans="2:4" x14ac:dyDescent="0.25">
      <c r="B42" t="s">
        <v>742</v>
      </c>
      <c r="C42" t="s">
        <v>704</v>
      </c>
      <c r="D42">
        <f>'Imp-US|É-U'!B285</f>
        <v>0</v>
      </c>
    </row>
    <row r="43" spans="2:4" x14ac:dyDescent="0.25">
      <c r="B43" t="s">
        <v>743</v>
      </c>
      <c r="C43" t="s">
        <v>704</v>
      </c>
      <c r="D43">
        <f>'Imp-Mex'!B285</f>
        <v>0</v>
      </c>
    </row>
    <row r="44" spans="2:4" x14ac:dyDescent="0.25">
      <c r="B44" t="s">
        <v>329</v>
      </c>
      <c r="C44" t="s">
        <v>704</v>
      </c>
      <c r="D44">
        <f>'Imp-Other|Autre'!B285</f>
        <v>0</v>
      </c>
    </row>
    <row r="45" spans="2:4" x14ac:dyDescent="0.25">
      <c r="B45" t="s">
        <v>744</v>
      </c>
      <c r="C45" t="s">
        <v>701</v>
      </c>
      <c r="D45">
        <f>'Invent-Stock'!B50</f>
        <v>0</v>
      </c>
    </row>
    <row r="46" spans="2:4" x14ac:dyDescent="0.25">
      <c r="C46" t="s">
        <v>733</v>
      </c>
      <c r="D46">
        <f>'Invent-Stock'!B64</f>
        <v>0</v>
      </c>
    </row>
    <row r="47" spans="2:4" x14ac:dyDescent="0.25">
      <c r="C47" t="s">
        <v>473</v>
      </c>
      <c r="D47">
        <f>'Invent-Stock'!B78</f>
        <v>0</v>
      </c>
    </row>
    <row r="48" spans="2:4" x14ac:dyDescent="0.25">
      <c r="C48" t="s">
        <v>702</v>
      </c>
      <c r="D48">
        <f>'Invent-Stock'!B92</f>
        <v>0</v>
      </c>
    </row>
    <row r="49" spans="2:4" x14ac:dyDescent="0.25">
      <c r="B49" t="s">
        <v>745</v>
      </c>
      <c r="C49">
        <f>AddPro!D13</f>
        <v>0</v>
      </c>
      <c r="D49">
        <f>AddPro!E13</f>
        <v>0</v>
      </c>
    </row>
    <row r="50" spans="2:4" x14ac:dyDescent="0.25">
      <c r="B50" t="s">
        <v>746</v>
      </c>
      <c r="C50">
        <f>AddPro!D23</f>
        <v>0</v>
      </c>
      <c r="D50">
        <f>AddPro!E23</f>
        <v>0</v>
      </c>
    </row>
    <row r="51" spans="2:4" x14ac:dyDescent="0.25">
      <c r="B51" t="s">
        <v>747</v>
      </c>
      <c r="C51">
        <f>AddPro!D33</f>
        <v>0</v>
      </c>
      <c r="D51">
        <f>AddPro!E33</f>
        <v>0</v>
      </c>
    </row>
    <row r="52" spans="2:4" x14ac:dyDescent="0.25">
      <c r="B52" t="s">
        <v>748</v>
      </c>
      <c r="C52">
        <f>AddPro!D43</f>
        <v>0</v>
      </c>
      <c r="D52">
        <f>AddPro!E43</f>
        <v>0</v>
      </c>
    </row>
    <row r="53" spans="2:4" x14ac:dyDescent="0.25">
      <c r="B53" t="s">
        <v>749</v>
      </c>
      <c r="C53">
        <f>AddPro!D53</f>
        <v>0</v>
      </c>
      <c r="D53">
        <f>AddPro!E53</f>
        <v>0</v>
      </c>
    </row>
  </sheetData>
  <sheetProtection algorithmName="SHA-512" hashValue="Yrbr61zRNWyNnBk6kKh/oaDPmKVElUb+DpbP4HkU25RjclsZ1QUzrinYAMHDDDzkFidCxIvI25SGecErkG3asw==" saltValue="Qb+WFul6Yv9Ews0k6a6qOQ=="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1" t="s">
        <v>91</v>
      </c>
      <c r="P1" s="11" t="s">
        <v>107</v>
      </c>
    </row>
    <row r="2" spans="1:16" x14ac:dyDescent="0.25">
      <c r="B2" s="12" t="s">
        <v>65</v>
      </c>
      <c r="C2" s="12"/>
      <c r="D2" s="12"/>
      <c r="O2" s="2"/>
      <c r="P2" s="42"/>
    </row>
    <row r="3" spans="1:16" x14ac:dyDescent="0.25">
      <c r="B3" s="13"/>
      <c r="C3" s="13"/>
      <c r="D3" s="13"/>
      <c r="O3" s="2"/>
      <c r="P3" s="42"/>
    </row>
    <row r="4" spans="1:16" s="2" customFormat="1" x14ac:dyDescent="0.25">
      <c r="A4" s="4"/>
      <c r="B4" s="411" t="str">
        <f>IF(Intro!$G$22="English",O4,P4)</f>
        <v>IMPORTERS' QUESTIONNAIRE</v>
      </c>
      <c r="C4" s="412"/>
      <c r="D4" s="412"/>
      <c r="E4" s="412"/>
      <c r="F4" s="412"/>
      <c r="G4" s="412"/>
      <c r="H4" s="412"/>
      <c r="I4" s="412"/>
      <c r="J4" s="412"/>
      <c r="K4" s="412"/>
      <c r="L4" s="413"/>
      <c r="M4" s="5"/>
      <c r="N4" s="5"/>
      <c r="O4" s="19" t="s">
        <v>309</v>
      </c>
      <c r="P4" s="106" t="s">
        <v>310</v>
      </c>
    </row>
    <row r="5" spans="1:16" s="2" customFormat="1" x14ac:dyDescent="0.25">
      <c r="A5" s="4"/>
      <c r="B5" s="414" t="str">
        <f>Intro!B5</f>
        <v>NQ-2025-009</v>
      </c>
      <c r="C5" s="415"/>
      <c r="D5" s="415"/>
      <c r="E5" s="415"/>
      <c r="F5" s="415"/>
      <c r="G5" s="415"/>
      <c r="H5" s="415"/>
      <c r="I5" s="415"/>
      <c r="J5" s="415"/>
      <c r="K5" s="415"/>
      <c r="L5" s="416"/>
      <c r="M5" s="5"/>
      <c r="N5" s="5"/>
      <c r="O5" s="19"/>
      <c r="P5" s="9"/>
    </row>
    <row r="6" spans="1:16" s="6" customFormat="1" x14ac:dyDescent="0.25">
      <c r="A6" s="4"/>
      <c r="B6" s="417" t="str">
        <f>UPPER(IF(Intro!$G$22="English",Variables!B3,Variables!C3))</f>
        <v>TRUCK BODIES</v>
      </c>
      <c r="C6" s="418"/>
      <c r="D6" s="418"/>
      <c r="E6" s="418"/>
      <c r="F6" s="418"/>
      <c r="G6" s="418"/>
      <c r="H6" s="418"/>
      <c r="I6" s="418"/>
      <c r="J6" s="418"/>
      <c r="K6" s="418"/>
      <c r="L6" s="419"/>
      <c r="M6" s="19"/>
      <c r="N6" s="19"/>
      <c r="O6" s="15"/>
      <c r="P6" s="27"/>
    </row>
    <row r="7" spans="1:16" s="6" customFormat="1" x14ac:dyDescent="0.25">
      <c r="A7" s="4"/>
      <c r="B7" s="14"/>
      <c r="C7" s="14"/>
      <c r="D7" s="14"/>
      <c r="E7" s="3"/>
      <c r="F7" s="3"/>
      <c r="G7" s="3"/>
      <c r="H7" s="3"/>
      <c r="I7" s="3"/>
      <c r="J7" s="3"/>
      <c r="K7" s="3"/>
      <c r="L7" s="3"/>
      <c r="O7" s="15"/>
      <c r="P7" s="27"/>
    </row>
    <row r="8" spans="1:16" s="2" customFormat="1" x14ac:dyDescent="0.25">
      <c r="A8" s="4"/>
      <c r="B8" s="390" t="str">
        <f>UPPER(IF(Intro!$G$22="English",O8,P8))</f>
        <v>QUESTIONNAIRE OUTLINE</v>
      </c>
      <c r="C8" s="391"/>
      <c r="D8" s="391" t="str">
        <f>UPPER(IF(Intro!$G$22="English",P8,Q8))</f>
        <v>APERÇU DU QUESTIONNAIRE</v>
      </c>
      <c r="E8" s="391" t="str">
        <f>UPPER(IF(Intro!$G$22="English",Q8,R8))</f>
        <v/>
      </c>
      <c r="F8" s="391" t="str">
        <f>UPPER(IF(Intro!$G$22="English",R8,S8))</f>
        <v/>
      </c>
      <c r="G8" s="391" t="str">
        <f>UPPER(IF(Intro!$G$22="English",S8,T8))</f>
        <v/>
      </c>
      <c r="H8" s="391" t="str">
        <f>UPPER(IF(Intro!$G$22="English",T8,U8))</f>
        <v/>
      </c>
      <c r="I8" s="391" t="str">
        <f>UPPER(IF(Intro!$G$22="English",U8,V8))</f>
        <v/>
      </c>
      <c r="J8" s="391" t="str">
        <f>UPPER(IF(Intro!$G$22="English",V8,W8))</f>
        <v/>
      </c>
      <c r="K8" s="391" t="str">
        <f>UPPER(IF(Intro!$G$22="English",W8,X8))</f>
        <v/>
      </c>
      <c r="L8" s="392" t="str">
        <f>UPPER(IF(Intro!$G$22="English",X8,Y8))</f>
        <v/>
      </c>
      <c r="M8" s="6"/>
      <c r="N8" s="5"/>
      <c r="O8" s="107" t="s">
        <v>311</v>
      </c>
      <c r="P8" s="107" t="s">
        <v>312</v>
      </c>
    </row>
    <row r="9" spans="1:16" x14ac:dyDescent="0.25">
      <c r="B9" s="16"/>
      <c r="C9" s="35"/>
      <c r="D9" s="35"/>
      <c r="E9" s="36"/>
      <c r="F9" s="36"/>
      <c r="G9" s="36"/>
      <c r="H9" s="36"/>
      <c r="I9" s="36"/>
      <c r="J9" s="36"/>
      <c r="K9" s="36"/>
      <c r="L9" s="17"/>
      <c r="M9" s="10"/>
    </row>
    <row r="10" spans="1:16" s="39" customFormat="1" x14ac:dyDescent="0.25">
      <c r="A10" s="50"/>
      <c r="B10" s="360" t="str">
        <f>IF(Intro!$G$22="English",O10,P10)</f>
        <v xml:space="preserve">This questionnaire is divided into two parts:
</v>
      </c>
      <c r="C10" s="361"/>
      <c r="D10" s="361"/>
      <c r="E10" s="361"/>
      <c r="F10" s="361"/>
      <c r="G10" s="361"/>
      <c r="H10" s="361"/>
      <c r="I10" s="361"/>
      <c r="J10" s="361"/>
      <c r="K10" s="361"/>
      <c r="L10" s="362"/>
      <c r="O10" s="10" t="s">
        <v>111</v>
      </c>
      <c r="P10" s="10" t="s">
        <v>112</v>
      </c>
    </row>
    <row r="11" spans="1:16" s="39" customFormat="1" x14ac:dyDescent="0.25">
      <c r="A11" s="50"/>
      <c r="B11" s="80"/>
      <c r="C11" s="81"/>
      <c r="D11" s="81"/>
      <c r="E11" s="81"/>
      <c r="F11" s="81"/>
      <c r="G11" s="81"/>
      <c r="H11" s="81"/>
      <c r="I11" s="81"/>
      <c r="J11" s="81"/>
      <c r="K11" s="81"/>
      <c r="L11" s="82"/>
      <c r="O11" s="10"/>
      <c r="P11" s="10"/>
    </row>
    <row r="12" spans="1:16" s="39" customFormat="1" x14ac:dyDescent="0.25">
      <c r="A12" s="50"/>
      <c r="B12" s="360" t="str">
        <f>IF(Intro!$G$22="English",O12,P12)</f>
        <v xml:space="preserve">PART I (Blue Tabs) - Information requested in this part is public. Requests to treat any of this information as confidential must be fully justified in writing and accompanied by a redacted version for the public record.
</v>
      </c>
      <c r="C12" s="361"/>
      <c r="D12" s="361"/>
      <c r="E12" s="361"/>
      <c r="F12" s="361"/>
      <c r="G12" s="361"/>
      <c r="H12" s="361"/>
      <c r="I12" s="361"/>
      <c r="J12" s="361"/>
      <c r="K12" s="361"/>
      <c r="L12" s="362"/>
      <c r="O12" s="10" t="s">
        <v>113</v>
      </c>
      <c r="P12" s="10" t="s">
        <v>114</v>
      </c>
    </row>
    <row r="13" spans="1:16" s="39" customFormat="1" x14ac:dyDescent="0.25">
      <c r="A13" s="50"/>
      <c r="B13" s="360"/>
      <c r="C13" s="361"/>
      <c r="D13" s="361"/>
      <c r="E13" s="361"/>
      <c r="F13" s="361"/>
      <c r="G13" s="361"/>
      <c r="H13" s="361"/>
      <c r="I13" s="361"/>
      <c r="J13" s="361"/>
      <c r="K13" s="361"/>
      <c r="L13" s="362"/>
      <c r="O13" s="10"/>
      <c r="P13" s="10"/>
    </row>
    <row r="14" spans="1:16" s="39" customFormat="1" x14ac:dyDescent="0.25">
      <c r="A14" s="50"/>
      <c r="B14" s="80"/>
      <c r="C14" s="81"/>
      <c r="D14" s="81"/>
      <c r="E14" s="81"/>
      <c r="F14" s="81"/>
      <c r="G14" s="81"/>
      <c r="H14" s="81"/>
      <c r="I14" s="81"/>
      <c r="J14" s="81"/>
      <c r="K14" s="81"/>
      <c r="L14" s="82"/>
      <c r="O14" s="10"/>
      <c r="P14" s="10"/>
    </row>
    <row r="15" spans="1:16" s="39" customFormat="1" x14ac:dyDescent="0.25">
      <c r="A15" s="50"/>
      <c r="B15" s="360" t="str">
        <f>IF(Intro!$G$22="English",O15,P15)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361"/>
      <c r="D15" s="361"/>
      <c r="E15" s="361"/>
      <c r="F15" s="361"/>
      <c r="G15" s="361"/>
      <c r="H15" s="361"/>
      <c r="I15" s="361"/>
      <c r="J15" s="361"/>
      <c r="K15" s="361"/>
      <c r="L15" s="362"/>
      <c r="O15" s="10" t="s">
        <v>115</v>
      </c>
      <c r="P15" s="10" t="s">
        <v>116</v>
      </c>
    </row>
    <row r="16" spans="1:16" s="39" customFormat="1" x14ac:dyDescent="0.25">
      <c r="A16" s="50"/>
      <c r="B16" s="360"/>
      <c r="C16" s="361"/>
      <c r="D16" s="361"/>
      <c r="E16" s="361"/>
      <c r="F16" s="361"/>
      <c r="G16" s="361"/>
      <c r="H16" s="361"/>
      <c r="I16" s="361"/>
      <c r="J16" s="361"/>
      <c r="K16" s="361"/>
      <c r="L16" s="362"/>
      <c r="O16" s="10"/>
      <c r="P16" s="10"/>
    </row>
    <row r="17" spans="1:16" s="39" customFormat="1" x14ac:dyDescent="0.25">
      <c r="A17" s="50"/>
      <c r="B17" s="360"/>
      <c r="C17" s="361"/>
      <c r="D17" s="361"/>
      <c r="E17" s="361"/>
      <c r="F17" s="361"/>
      <c r="G17" s="361"/>
      <c r="H17" s="361"/>
      <c r="I17" s="361"/>
      <c r="J17" s="361"/>
      <c r="K17" s="361"/>
      <c r="L17" s="362"/>
      <c r="O17" s="10"/>
      <c r="P17" s="10"/>
    </row>
    <row r="18" spans="1:16" s="39" customFormat="1" x14ac:dyDescent="0.25">
      <c r="A18" s="50"/>
      <c r="B18" s="51"/>
      <c r="C18" s="52"/>
      <c r="D18" s="52"/>
      <c r="E18" s="52"/>
      <c r="F18" s="52"/>
      <c r="G18" s="52"/>
      <c r="H18" s="52"/>
      <c r="I18" s="52"/>
      <c r="J18" s="52"/>
      <c r="K18" s="52"/>
      <c r="L18" s="53"/>
      <c r="O18" s="10"/>
      <c r="P18" s="10"/>
    </row>
    <row r="19" spans="1:16" s="6" customFormat="1" x14ac:dyDescent="0.25">
      <c r="A19" s="4"/>
      <c r="B19" s="14"/>
      <c r="C19" s="14"/>
      <c r="D19" s="14"/>
      <c r="E19" s="3"/>
      <c r="F19" s="3"/>
      <c r="G19" s="3"/>
      <c r="H19" s="3"/>
      <c r="I19" s="3"/>
      <c r="J19" s="3"/>
      <c r="K19" s="3"/>
      <c r="L19" s="3"/>
      <c r="O19" s="15"/>
      <c r="P19" s="27"/>
    </row>
    <row r="20" spans="1:16" s="2" customFormat="1" x14ac:dyDescent="0.25">
      <c r="A20" s="4"/>
      <c r="B20" s="390" t="str">
        <f>UPPER(IF(Intro!$G$22="English",O20,P20))</f>
        <v>ADDITIONAL PRODUCT INFORMATION</v>
      </c>
      <c r="C20" s="391"/>
      <c r="D20" s="391" t="str">
        <f>UPPER(IF(Intro!$G$22="English",P20,Q20))</f>
        <v>RENSEIGNEMENTS ADDITIONNELS SUR LE PRODUIT</v>
      </c>
      <c r="E20" s="391" t="str">
        <f>UPPER(IF(Intro!$G$22="English",Q20,R20))</f>
        <v/>
      </c>
      <c r="F20" s="391" t="str">
        <f>UPPER(IF(Intro!$G$22="English",R20,S20))</f>
        <v/>
      </c>
      <c r="G20" s="391" t="str">
        <f>UPPER(IF(Intro!$G$22="English",S20,T20))</f>
        <v/>
      </c>
      <c r="H20" s="391" t="str">
        <f>UPPER(IF(Intro!$G$22="English",T20,U20))</f>
        <v/>
      </c>
      <c r="I20" s="391" t="str">
        <f>UPPER(IF(Intro!$G$22="English",U20,V20))</f>
        <v/>
      </c>
      <c r="J20" s="391" t="str">
        <f>UPPER(IF(Intro!$G$22="English",V20,W20))</f>
        <v/>
      </c>
      <c r="K20" s="391" t="str">
        <f>UPPER(IF(Intro!$G$22="English",W20,X20))</f>
        <v/>
      </c>
      <c r="L20" s="392" t="str">
        <f>UPPER(IF(Intro!$G$22="English",X20,Y20))</f>
        <v/>
      </c>
      <c r="M20" s="6"/>
      <c r="N20" s="5"/>
      <c r="O20" s="108" t="s">
        <v>313</v>
      </c>
      <c r="P20" s="108" t="s">
        <v>314</v>
      </c>
    </row>
    <row r="21" spans="1:16" x14ac:dyDescent="0.25">
      <c r="B21" s="16"/>
      <c r="C21" s="35"/>
      <c r="D21" s="35"/>
      <c r="E21" s="36"/>
      <c r="F21" s="36"/>
      <c r="G21" s="36"/>
      <c r="H21" s="36"/>
      <c r="I21" s="36"/>
      <c r="J21" s="36"/>
      <c r="K21" s="36"/>
      <c r="L21" s="17"/>
      <c r="M21" s="10"/>
    </row>
    <row r="22" spans="1:16" s="39" customFormat="1" ht="53.25" customHeight="1" x14ac:dyDescent="0.25">
      <c r="A22" s="50"/>
      <c r="B22" s="360" t="str">
        <f>IF(Intro!$G$22="English",O22,P22)</f>
        <v>A truck body is a broad term that describes the load-carrying structure mounted on a truck chassis (often also known as a “cab chassis”, a “cab and chassis”, or a “cut-away chassis”). A truck body can encompass a wide range of types, including enclosed cargo bodies, refrigerated bodies, and flatbeds.</v>
      </c>
      <c r="C22" s="361"/>
      <c r="D22" s="361"/>
      <c r="E22" s="361"/>
      <c r="F22" s="361"/>
      <c r="G22" s="361"/>
      <c r="H22" s="361"/>
      <c r="I22" s="361"/>
      <c r="J22" s="361"/>
      <c r="K22" s="361"/>
      <c r="L22" s="362"/>
      <c r="O22" s="10" t="s">
        <v>451</v>
      </c>
      <c r="P22" s="41" t="s">
        <v>452</v>
      </c>
    </row>
    <row r="23" spans="1:16" s="39" customFormat="1" ht="66" customHeight="1" x14ac:dyDescent="0.25">
      <c r="A23" s="50"/>
      <c r="B23" s="360" t="str">
        <f>IF(Intro!$G$22="English",O23,P23)</f>
        <v>For greater certainty, the subject goods include enclosed dry freight bodies, refrigerated bodies, and other cargo-carrying truck bodies, whether or not equipped with auxiliary equipment such as liftgates, cargo handling systems, or custom interior fittings, provided that the primary purpose of the body remains the transportation of goods. The presence of such auxiliary equipment or fittings does not alter the classification of the goods as subject truck bodies.</v>
      </c>
      <c r="C23" s="361"/>
      <c r="D23" s="361"/>
      <c r="E23" s="361"/>
      <c r="F23" s="361"/>
      <c r="G23" s="361"/>
      <c r="H23" s="361"/>
      <c r="I23" s="361"/>
      <c r="J23" s="361"/>
      <c r="K23" s="361"/>
      <c r="L23" s="362"/>
      <c r="O23" s="10" t="s">
        <v>453</v>
      </c>
      <c r="P23" s="10" t="s">
        <v>454</v>
      </c>
    </row>
    <row r="24" spans="1:16" s="39" customFormat="1" ht="36.75" customHeight="1" x14ac:dyDescent="0.25">
      <c r="A24" s="50"/>
      <c r="B24" s="360" t="str">
        <f>IF(Intro!$G$22="English",O24,P24)</f>
        <v>Truck bodies do not include the truck chassis, which include the vehicle’s frame and drivetrain; truck bodies relate only to the structure or fixture that attaches or affixes to the chassis of the vehicle. Trucks and vehicles and their parts, such as wheels, axles, cabs or suspensions are not subject goods.</v>
      </c>
      <c r="C24" s="361"/>
      <c r="D24" s="361"/>
      <c r="E24" s="361"/>
      <c r="F24" s="361"/>
      <c r="G24" s="361"/>
      <c r="H24" s="361"/>
      <c r="I24" s="361"/>
      <c r="J24" s="361"/>
      <c r="K24" s="361"/>
      <c r="L24" s="362"/>
      <c r="O24" s="10" t="s">
        <v>455</v>
      </c>
      <c r="P24" s="41" t="s">
        <v>456</v>
      </c>
    </row>
    <row r="25" spans="1:16" s="39" customFormat="1" ht="71.25" customHeight="1" x14ac:dyDescent="0.25">
      <c r="A25" s="50"/>
      <c r="B25" s="360" t="str">
        <f>IF(Intro!$G$22="English",O25,P25)</f>
        <v>Goods that are pulled by a truck or truck chassis, rather than mounted onto or affixed to the chassis, are not within the scope of the subject goods. The product definition is limited to truck bodies that form an integral structure of the vehicle itself, not separate towable equipment. For example, semi-trailers, container chassis, and other detachable trailers are not included because they are not “structures designed to be affixed to a truck chassis.” They are instead designed to be hitched to and hauled by a truck, rather than mounted on or affixed to a truck chassis.</v>
      </c>
      <c r="C25" s="361"/>
      <c r="D25" s="361"/>
      <c r="E25" s="361"/>
      <c r="F25" s="361"/>
      <c r="G25" s="361"/>
      <c r="H25" s="361"/>
      <c r="I25" s="361"/>
      <c r="J25" s="361"/>
      <c r="K25" s="361"/>
      <c r="L25" s="362"/>
      <c r="O25" s="10" t="s">
        <v>457</v>
      </c>
      <c r="P25" s="10" t="s">
        <v>458</v>
      </c>
    </row>
    <row r="26" spans="1:16" s="39" customFormat="1" ht="94.5" customHeight="1" x14ac:dyDescent="0.25">
      <c r="A26" s="50"/>
      <c r="B26" s="360" t="str">
        <f>IF(Intro!$G$22="English",O26,P26)</f>
        <v>As the subject goods expressly have as their primary purpose the transportation of goods (other than bulk liquids or gases), they do not include bodies designed primarily for the transportation of passengers or the provision of non-cargo services, such as recreational vehicles, motorhomes, firetrucks, buses, or designed primarily for other specialized service vehicles such as man-bucket trucks or boom trucks that do not have as their primary purpose the transportation of goods. For greater certainty, the determination of whether a truck body is included in the subject goods is made at the time of importation, based on its design and purpose at that point in time. The fact that equipment or features may later be added to the body post-importation, which alter its use or purpose, does not exclude it from the scope of the subject goods as defined at the time of entry.</v>
      </c>
      <c r="C26" s="361"/>
      <c r="D26" s="361"/>
      <c r="E26" s="361"/>
      <c r="F26" s="361"/>
      <c r="G26" s="361"/>
      <c r="H26" s="361"/>
      <c r="I26" s="361"/>
      <c r="J26" s="361"/>
      <c r="K26" s="361"/>
      <c r="L26" s="362"/>
      <c r="O26" s="10" t="s">
        <v>459</v>
      </c>
      <c r="P26" s="10" t="s">
        <v>460</v>
      </c>
    </row>
    <row r="27" spans="1:16" s="39" customFormat="1" ht="60" customHeight="1" x14ac:dyDescent="0.25">
      <c r="A27" s="50"/>
      <c r="B27" s="360" t="str">
        <f>IF(Intro!$G$22="English",O27,P27)</f>
        <v>The reference to “exterior length” in the product definition means the measurement taken from the outer surface of the front wall of the truck body to the outer surface at the rear of the truck body, excluding any ancillary equipment affixed to the structure. Such excluded equipment includes, but is not limited to, refrigeration units, liftgates, catwalks, aerodynamic fairings, lighting assemblies, or any other removable or accessory components.</v>
      </c>
      <c r="C27" s="361"/>
      <c r="D27" s="361"/>
      <c r="E27" s="361"/>
      <c r="F27" s="361"/>
      <c r="G27" s="361"/>
      <c r="H27" s="361"/>
      <c r="I27" s="361"/>
      <c r="J27" s="361"/>
      <c r="K27" s="361"/>
      <c r="L27" s="362"/>
      <c r="O27" s="10" t="s">
        <v>461</v>
      </c>
      <c r="P27" s="10" t="s">
        <v>462</v>
      </c>
    </row>
    <row r="28" spans="1:16" s="39" customFormat="1" ht="119.25" customHeight="1" x14ac:dyDescent="0.25">
      <c r="A28" s="50"/>
      <c r="B28" s="360" t="str">
        <f>IF(Intro!$G$22="English",O28,P28)</f>
        <v>The product definition expressly includes subassemblies that are designed and intended to be assembled or constructed into a truck body. This encompasses both completely knocked down (CKD) and semi-knocked down (SKD) truck bodies. In industry practice, CKD and SKD refer to kits consisting of all or most of the subassemblies required to construct a truck body, shipped in a disassembled state for ease of transport or to avoid or minimize duties. A CKD kit generally contains all essential subassemblies in a fully disassembled form, while an SKD kit contains some or most subassemblies that can be quickly joined together. The Subject goods include complete or substantially complete subassemblies such as subframes, structural frames, walls or wall panels, floors, rear frames, freight doors, roofs, interior fit-out, or electrical systems. The list of components described above is a non-exhaustive list and the absence of a good from that list does not mean the good is excluded.</v>
      </c>
      <c r="C28" s="361"/>
      <c r="D28" s="361"/>
      <c r="E28" s="361"/>
      <c r="F28" s="361"/>
      <c r="G28" s="361"/>
      <c r="H28" s="361"/>
      <c r="I28" s="361"/>
      <c r="J28" s="361"/>
      <c r="K28" s="361"/>
      <c r="L28" s="362"/>
      <c r="O28" s="10" t="s">
        <v>487</v>
      </c>
      <c r="P28" s="10" t="s">
        <v>488</v>
      </c>
    </row>
    <row r="29" spans="1:16" s="39" customFormat="1" ht="45" customHeight="1" x14ac:dyDescent="0.25">
      <c r="A29" s="50"/>
      <c r="B29" s="360" t="str">
        <f>IF(Intro!$G$22="English",O29,P29)</f>
        <v>Although the subject goods include unassembled truck bodies or unassembled assemblies or subassemblies thereof, the subject goods do not include the individual parts or components that may be used to manufacture a truck body or its subassemblies when imported as individual components. For example, steel I-beams, plywood sheets, or sheets of aluminum are not subject goods unless they form part of a subassembly or assembly.</v>
      </c>
      <c r="C29" s="361"/>
      <c r="D29" s="361"/>
      <c r="E29" s="361"/>
      <c r="F29" s="361"/>
      <c r="G29" s="361"/>
      <c r="H29" s="361"/>
      <c r="I29" s="361"/>
      <c r="J29" s="361"/>
      <c r="K29" s="361"/>
      <c r="L29" s="362"/>
      <c r="O29" s="41" t="s">
        <v>463</v>
      </c>
      <c r="P29" s="41" t="s">
        <v>486</v>
      </c>
    </row>
    <row r="30" spans="1:16" s="39" customFormat="1" x14ac:dyDescent="0.25">
      <c r="A30" s="50"/>
      <c r="B30" s="179"/>
      <c r="C30" s="180"/>
      <c r="D30" s="180"/>
      <c r="E30" s="180"/>
      <c r="F30" s="180"/>
      <c r="G30" s="180"/>
      <c r="H30" s="180"/>
      <c r="I30" s="180"/>
      <c r="J30" s="180"/>
      <c r="K30" s="180"/>
      <c r="L30" s="181"/>
      <c r="O30" s="10"/>
      <c r="P30" s="10"/>
    </row>
    <row r="31" spans="1:16" s="39" customFormat="1" x14ac:dyDescent="0.25">
      <c r="A31" s="50"/>
      <c r="B31" s="51"/>
      <c r="C31" s="52"/>
      <c r="D31" s="52"/>
      <c r="E31" s="52"/>
      <c r="F31" s="52"/>
      <c r="G31" s="52"/>
      <c r="H31" s="52"/>
      <c r="I31" s="52"/>
      <c r="J31" s="52"/>
      <c r="K31" s="52"/>
      <c r="L31" s="53"/>
      <c r="O31" s="10"/>
      <c r="P31" s="10"/>
    </row>
    <row r="32" spans="1:16" s="6" customFormat="1" x14ac:dyDescent="0.25">
      <c r="A32" s="4"/>
      <c r="B32" s="14"/>
      <c r="C32" s="14"/>
      <c r="D32" s="14"/>
      <c r="E32" s="3"/>
      <c r="F32" s="3"/>
      <c r="G32" s="3"/>
      <c r="H32" s="3"/>
      <c r="I32" s="3"/>
      <c r="J32" s="3"/>
      <c r="K32" s="3"/>
      <c r="L32" s="3"/>
      <c r="O32" s="15"/>
      <c r="P32" s="27"/>
    </row>
    <row r="33" spans="1:18" s="2" customFormat="1" x14ac:dyDescent="0.25">
      <c r="A33" s="4"/>
      <c r="B33" s="390" t="str">
        <f>UPPER(IF(Intro!$G$22="English",O33,P33))</f>
        <v>CUSTOMS TARIFF</v>
      </c>
      <c r="C33" s="391"/>
      <c r="D33" s="391" t="str">
        <f>UPPER(IF(Intro!$G$22="English",P33,Q33))</f>
        <v>TARIF DES DOUANES</v>
      </c>
      <c r="E33" s="391" t="str">
        <f>UPPER(IF(Intro!$G$22="English",Q33,R33))</f>
        <v/>
      </c>
      <c r="F33" s="391" t="str">
        <f>UPPER(IF(Intro!$G$22="English",R33,S33))</f>
        <v/>
      </c>
      <c r="G33" s="391" t="str">
        <f>UPPER(IF(Intro!$G$22="English",S33,T33))</f>
        <v/>
      </c>
      <c r="H33" s="391" t="str">
        <f>UPPER(IF(Intro!$G$22="English",T33,U33))</f>
        <v/>
      </c>
      <c r="I33" s="391" t="str">
        <f>UPPER(IF(Intro!$G$22="English",U33,V33))</f>
        <v/>
      </c>
      <c r="J33" s="391" t="str">
        <f>UPPER(IF(Intro!$G$22="English",V33,W33))</f>
        <v/>
      </c>
      <c r="K33" s="391" t="str">
        <f>UPPER(IF(Intro!$G$22="English",W33,X33))</f>
        <v/>
      </c>
      <c r="L33" s="392" t="str">
        <f>UPPER(IF(Intro!$G$22="English",X33,Y33))</f>
        <v/>
      </c>
      <c r="M33" s="6"/>
      <c r="N33" s="5"/>
      <c r="O33" s="19" t="s">
        <v>66</v>
      </c>
      <c r="P33" s="9" t="s">
        <v>67</v>
      </c>
    </row>
    <row r="34" spans="1:18" x14ac:dyDescent="0.25">
      <c r="B34" s="16"/>
      <c r="C34" s="35"/>
      <c r="D34" s="35"/>
      <c r="E34" s="36"/>
      <c r="F34" s="36"/>
      <c r="G34" s="36"/>
      <c r="H34" s="36"/>
      <c r="I34" s="36"/>
      <c r="J34" s="36"/>
      <c r="K34" s="36"/>
      <c r="L34" s="17"/>
      <c r="M34" s="10"/>
    </row>
    <row r="35" spans="1:18" s="39" customFormat="1" x14ac:dyDescent="0.25">
      <c r="A35" s="50"/>
      <c r="B35" s="378" t="str">
        <f>IF(Intro!$G$22="English",O35,P35)</f>
        <v>The goods are commonly classified in the Customs Tariff under the following Harmonized Commodity Description and Coding System (HS) number(s):</v>
      </c>
      <c r="C35" s="379"/>
      <c r="D35" s="379"/>
      <c r="E35" s="379"/>
      <c r="F35" s="379"/>
      <c r="G35" s="379"/>
      <c r="H35" s="379"/>
      <c r="I35" s="379"/>
      <c r="J35" s="379"/>
      <c r="K35" s="379"/>
      <c r="L35" s="380"/>
      <c r="O35" s="10" t="s">
        <v>351</v>
      </c>
      <c r="P35" s="10" t="s">
        <v>352</v>
      </c>
    </row>
    <row r="36" spans="1:18" s="39" customFormat="1" x14ac:dyDescent="0.25">
      <c r="A36" s="50"/>
      <c r="B36" s="378"/>
      <c r="C36" s="379"/>
      <c r="D36" s="379"/>
      <c r="E36" s="379"/>
      <c r="F36" s="379"/>
      <c r="G36" s="379"/>
      <c r="H36" s="379"/>
      <c r="I36" s="379"/>
      <c r="J36" s="379"/>
      <c r="K36" s="379"/>
      <c r="L36" s="380"/>
      <c r="O36" s="10"/>
      <c r="P36" s="10"/>
    </row>
    <row r="37" spans="1:18" s="39" customFormat="1" x14ac:dyDescent="0.25">
      <c r="A37" s="50"/>
      <c r="B37" s="378"/>
      <c r="C37" s="379"/>
      <c r="D37" s="463" t="str">
        <f>Variables!B21</f>
        <v>8707.90.90.10, 8707.90.90.39, 8707.90.90.40, 8707.90.90.90, 8708.29.99.90</v>
      </c>
      <c r="E37" s="464"/>
      <c r="F37" s="464"/>
      <c r="G37" s="464"/>
      <c r="H37" s="464"/>
      <c r="I37" s="464"/>
      <c r="J37" s="465"/>
      <c r="K37" s="69"/>
      <c r="L37" s="68"/>
      <c r="O37" s="10" t="str">
        <f>"Beginning "&amp;Variables!B19&amp;":"</f>
        <v>Beginning Date of change:</v>
      </c>
      <c r="P37" s="10" t="str">
        <f>"À partir du "&amp;Variables!C19&amp;" :"</f>
        <v>À partir du Date of change :</v>
      </c>
    </row>
    <row r="38" spans="1:18" s="39" customFormat="1" x14ac:dyDescent="0.25">
      <c r="A38" s="50"/>
      <c r="B38" s="378"/>
      <c r="C38" s="379"/>
      <c r="D38" s="466"/>
      <c r="E38" s="467"/>
      <c r="F38" s="467"/>
      <c r="G38" s="467"/>
      <c r="H38" s="467"/>
      <c r="I38" s="467"/>
      <c r="J38" s="468"/>
      <c r="K38" s="118"/>
      <c r="L38" s="117"/>
      <c r="O38" s="10"/>
      <c r="P38" s="10"/>
    </row>
    <row r="39" spans="1:18" s="39" customFormat="1" x14ac:dyDescent="0.25">
      <c r="A39" s="50"/>
      <c r="B39" s="378"/>
      <c r="C39" s="379"/>
      <c r="D39" s="469"/>
      <c r="E39" s="470"/>
      <c r="F39" s="470"/>
      <c r="G39" s="470"/>
      <c r="H39" s="470"/>
      <c r="I39" s="470"/>
      <c r="J39" s="471"/>
      <c r="K39" s="118"/>
      <c r="L39" s="117"/>
      <c r="O39" s="10"/>
      <c r="P39" s="10"/>
    </row>
    <row r="40" spans="1:18" s="39" customFormat="1" x14ac:dyDescent="0.25">
      <c r="A40" s="50"/>
      <c r="B40" s="51"/>
      <c r="C40" s="52"/>
      <c r="D40" s="52"/>
      <c r="E40" s="52"/>
      <c r="F40" s="52"/>
      <c r="G40" s="52"/>
      <c r="H40" s="52"/>
      <c r="I40" s="52"/>
      <c r="J40" s="52"/>
      <c r="K40" s="52"/>
      <c r="L40" s="53"/>
      <c r="O40" s="10"/>
      <c r="P40" s="10"/>
    </row>
    <row r="41" spans="1:18" s="6" customFormat="1" x14ac:dyDescent="0.25">
      <c r="A41" s="4"/>
      <c r="B41" s="14"/>
      <c r="C41" s="14"/>
      <c r="D41" s="14"/>
      <c r="E41" s="3"/>
      <c r="F41" s="3"/>
      <c r="G41" s="3"/>
      <c r="H41" s="3"/>
      <c r="I41" s="3"/>
      <c r="J41" s="3"/>
      <c r="K41" s="3"/>
      <c r="L41" s="3"/>
      <c r="O41" s="15"/>
      <c r="P41" s="27"/>
    </row>
    <row r="42" spans="1:18" s="2" customFormat="1" x14ac:dyDescent="0.25">
      <c r="A42" s="4"/>
      <c r="B42" s="462" t="str">
        <f>UPPER(IF(Intro!$G$22="English",O42,P42))</f>
        <v>GLOSSARY</v>
      </c>
      <c r="C42" s="462"/>
      <c r="D42" s="462" t="s">
        <v>196</v>
      </c>
      <c r="E42" s="462" t="s">
        <v>197</v>
      </c>
      <c r="F42" s="462" t="s">
        <v>197</v>
      </c>
      <c r="G42" s="462" t="s">
        <v>197</v>
      </c>
      <c r="H42" s="462" t="s">
        <v>197</v>
      </c>
      <c r="I42" s="462" t="s">
        <v>197</v>
      </c>
      <c r="J42" s="462" t="s">
        <v>197</v>
      </c>
      <c r="K42" s="462" t="s">
        <v>197</v>
      </c>
      <c r="L42" s="462" t="s">
        <v>197</v>
      </c>
      <c r="M42" s="6"/>
      <c r="N42" s="5"/>
      <c r="O42" s="19" t="s">
        <v>315</v>
      </c>
      <c r="P42" s="19" t="s">
        <v>196</v>
      </c>
    </row>
    <row r="43" spans="1:18" s="39" customFormat="1" x14ac:dyDescent="0.25">
      <c r="A43" s="50"/>
      <c r="B43" s="460" t="str">
        <f>IF(Intro!$G$22="English",O43,P43)</f>
        <v>Net delivered purchase value (laid-in cost)</v>
      </c>
      <c r="C43" s="461"/>
      <c r="D43" s="478" t="str">
        <f>IF(Intro!$G$22="English",O44,P44)</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43" s="478"/>
      <c r="F43" s="478"/>
      <c r="G43" s="478"/>
      <c r="H43" s="478"/>
      <c r="I43" s="478"/>
      <c r="J43" s="478"/>
      <c r="K43" s="478"/>
      <c r="L43" s="479"/>
      <c r="O43" s="10" t="s">
        <v>184</v>
      </c>
      <c r="P43" s="10" t="s">
        <v>389</v>
      </c>
    </row>
    <row r="44" spans="1:18" s="39" customFormat="1" x14ac:dyDescent="0.25">
      <c r="A44" s="50"/>
      <c r="B44" s="456"/>
      <c r="C44" s="457"/>
      <c r="D44" s="472"/>
      <c r="E44" s="472"/>
      <c r="F44" s="472"/>
      <c r="G44" s="472"/>
      <c r="H44" s="472"/>
      <c r="I44" s="472"/>
      <c r="J44" s="472"/>
      <c r="K44" s="472"/>
      <c r="L44" s="473"/>
      <c r="O44" s="15" t="s">
        <v>273</v>
      </c>
      <c r="P44" s="15" t="s">
        <v>274</v>
      </c>
      <c r="Q44" s="15"/>
      <c r="R44" s="15"/>
    </row>
    <row r="45" spans="1:18" s="39" customFormat="1" x14ac:dyDescent="0.25">
      <c r="A45" s="50"/>
      <c r="B45" s="456"/>
      <c r="C45" s="457"/>
      <c r="D45" s="472"/>
      <c r="E45" s="472"/>
      <c r="F45" s="472"/>
      <c r="G45" s="472"/>
      <c r="H45" s="472"/>
      <c r="I45" s="472"/>
      <c r="J45" s="472"/>
      <c r="K45" s="472"/>
      <c r="L45" s="473"/>
      <c r="O45" s="15"/>
      <c r="P45" s="15"/>
      <c r="Q45" s="15"/>
      <c r="R45" s="15"/>
    </row>
    <row r="46" spans="1:18" s="39" customFormat="1" x14ac:dyDescent="0.25">
      <c r="A46" s="50"/>
      <c r="B46" s="456"/>
      <c r="C46" s="457"/>
      <c r="D46" s="472"/>
      <c r="E46" s="472"/>
      <c r="F46" s="472"/>
      <c r="G46" s="472"/>
      <c r="H46" s="472"/>
      <c r="I46" s="472"/>
      <c r="J46" s="472"/>
      <c r="K46" s="472"/>
      <c r="L46" s="473"/>
      <c r="O46" s="10"/>
      <c r="P46" s="10"/>
      <c r="Q46" s="15"/>
      <c r="R46" s="15"/>
    </row>
    <row r="47" spans="1:18" s="39" customFormat="1" x14ac:dyDescent="0.25">
      <c r="A47" s="50"/>
      <c r="B47" s="456"/>
      <c r="C47" s="457"/>
      <c r="D47" s="472"/>
      <c r="E47" s="472"/>
      <c r="F47" s="472"/>
      <c r="G47" s="472"/>
      <c r="H47" s="472"/>
      <c r="I47" s="472"/>
      <c r="J47" s="472"/>
      <c r="K47" s="472"/>
      <c r="L47" s="473"/>
      <c r="O47" s="10"/>
      <c r="P47" s="10"/>
      <c r="Q47" s="15"/>
      <c r="R47" s="15"/>
    </row>
    <row r="48" spans="1:18" s="39" customFormat="1" x14ac:dyDescent="0.25">
      <c r="A48" s="50"/>
      <c r="B48" s="456" t="str">
        <f>IF(Intro!$G$22="English",O48,P48)</f>
        <v>Net delivered selling value</v>
      </c>
      <c r="C48" s="457"/>
      <c r="D48" s="472" t="str">
        <f>IF(Intro!$G$22="English",O49,P49)</f>
        <v>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v>
      </c>
      <c r="E48" s="472"/>
      <c r="F48" s="472"/>
      <c r="G48" s="472"/>
      <c r="H48" s="472"/>
      <c r="I48" s="472"/>
      <c r="J48" s="472"/>
      <c r="K48" s="472"/>
      <c r="L48" s="473"/>
      <c r="O48" s="10" t="s">
        <v>182</v>
      </c>
      <c r="P48" s="10" t="s">
        <v>183</v>
      </c>
    </row>
    <row r="49" spans="1:18" x14ac:dyDescent="0.25">
      <c r="B49" s="456"/>
      <c r="C49" s="457"/>
      <c r="D49" s="472"/>
      <c r="E49" s="472"/>
      <c r="F49" s="472"/>
      <c r="G49" s="472"/>
      <c r="H49" s="472"/>
      <c r="I49" s="472"/>
      <c r="J49" s="472"/>
      <c r="K49" s="472"/>
      <c r="L49" s="473"/>
      <c r="O49" s="10" t="s">
        <v>316</v>
      </c>
      <c r="P49" s="9" t="s">
        <v>317</v>
      </c>
    </row>
    <row r="50" spans="1:18" x14ac:dyDescent="0.25">
      <c r="B50" s="456"/>
      <c r="C50" s="457"/>
      <c r="D50" s="472"/>
      <c r="E50" s="472"/>
      <c r="F50" s="472"/>
      <c r="G50" s="472"/>
      <c r="H50" s="472"/>
      <c r="I50" s="472"/>
      <c r="J50" s="472"/>
      <c r="K50" s="472"/>
      <c r="L50" s="473"/>
    </row>
    <row r="51" spans="1:18" x14ac:dyDescent="0.25">
      <c r="B51" s="476"/>
      <c r="C51" s="477"/>
      <c r="D51" s="474"/>
      <c r="E51" s="474"/>
      <c r="F51" s="474"/>
      <c r="G51" s="474"/>
      <c r="H51" s="474"/>
      <c r="I51" s="474"/>
      <c r="J51" s="474"/>
      <c r="K51" s="474"/>
      <c r="L51" s="475"/>
    </row>
    <row r="52" spans="1:18" s="39" customFormat="1" x14ac:dyDescent="0.25">
      <c r="A52" s="50"/>
      <c r="B52" s="456" t="str">
        <f>IF(Intro!$G$22="English",O52,P52)</f>
        <v>Related firms</v>
      </c>
      <c r="C52" s="457"/>
      <c r="D52" s="374" t="str">
        <f>IF(Intro!$G$22="English",O53,P53)</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52" s="374"/>
      <c r="F52" s="374"/>
      <c r="G52" s="374"/>
      <c r="H52" s="374"/>
      <c r="I52" s="374"/>
      <c r="J52" s="374"/>
      <c r="K52" s="374"/>
      <c r="L52" s="453"/>
      <c r="O52" s="10" t="s">
        <v>284</v>
      </c>
      <c r="P52" s="10" t="s">
        <v>285</v>
      </c>
    </row>
    <row r="53" spans="1:18" s="39" customFormat="1" x14ac:dyDescent="0.25">
      <c r="A53" s="50"/>
      <c r="B53" s="456"/>
      <c r="C53" s="457"/>
      <c r="D53" s="374"/>
      <c r="E53" s="374"/>
      <c r="F53" s="374"/>
      <c r="G53" s="374"/>
      <c r="H53" s="374"/>
      <c r="I53" s="374"/>
      <c r="J53" s="374"/>
      <c r="K53" s="374"/>
      <c r="L53" s="453"/>
      <c r="O53" s="10" t="s">
        <v>277</v>
      </c>
      <c r="P53" s="10" t="s">
        <v>278</v>
      </c>
      <c r="Q53" s="10"/>
      <c r="R53" s="10"/>
    </row>
    <row r="54" spans="1:18" s="39" customFormat="1" x14ac:dyDescent="0.25">
      <c r="A54" s="50"/>
      <c r="B54" s="456"/>
      <c r="C54" s="457"/>
      <c r="D54" s="374"/>
      <c r="E54" s="374"/>
      <c r="F54" s="374"/>
      <c r="G54" s="374"/>
      <c r="H54" s="374"/>
      <c r="I54" s="374"/>
      <c r="J54" s="374"/>
      <c r="K54" s="374"/>
      <c r="L54" s="453"/>
      <c r="O54" s="10"/>
      <c r="P54" s="10"/>
      <c r="Q54" s="10"/>
      <c r="R54" s="10"/>
    </row>
    <row r="55" spans="1:18" s="39" customFormat="1" x14ac:dyDescent="0.25">
      <c r="A55" s="50"/>
      <c r="B55" s="458"/>
      <c r="C55" s="459"/>
      <c r="D55" s="454"/>
      <c r="E55" s="454"/>
      <c r="F55" s="454"/>
      <c r="G55" s="454"/>
      <c r="H55" s="454"/>
      <c r="I55" s="454"/>
      <c r="J55" s="454"/>
      <c r="K55" s="454"/>
      <c r="L55" s="455"/>
      <c r="O55" s="10"/>
      <c r="P55" s="10"/>
      <c r="Q55" s="10"/>
      <c r="R55" s="10"/>
    </row>
  </sheetData>
  <sheetProtection algorithmName="SHA-512" hashValue="tTeALSa6xK1v3Ow48CeEs9lFaVdFyP+QRTkrLBLYGkkkVHQBBoftqqWfjgT5J0uHzIRLmuboFvSSbdMiWRhITg==" saltValue="z7zzESOoFmk5hJ9RSOPWoA==" spinCount="100000" sheet="1" objects="1" scenarios="1" selectLockedCells="1"/>
  <mergeCells count="27">
    <mergeCell ref="B42:L42"/>
    <mergeCell ref="D37:J39"/>
    <mergeCell ref="B37:C39"/>
    <mergeCell ref="D48:L51"/>
    <mergeCell ref="B48:C51"/>
    <mergeCell ref="D43:L47"/>
    <mergeCell ref="D52:L55"/>
    <mergeCell ref="B52:C55"/>
    <mergeCell ref="B43:C47"/>
    <mergeCell ref="B5:L5"/>
    <mergeCell ref="B4:L4"/>
    <mergeCell ref="B6:L6"/>
    <mergeCell ref="B8:L8"/>
    <mergeCell ref="B10:L10"/>
    <mergeCell ref="B20:L20"/>
    <mergeCell ref="B33:L33"/>
    <mergeCell ref="B12:L13"/>
    <mergeCell ref="B15:L17"/>
    <mergeCell ref="B35:L36"/>
    <mergeCell ref="B22:L22"/>
    <mergeCell ref="B23:L23"/>
    <mergeCell ref="B24:L24"/>
    <mergeCell ref="B25:L25"/>
    <mergeCell ref="B26:L26"/>
    <mergeCell ref="B27:L27"/>
    <mergeCell ref="B28:L28"/>
    <mergeCell ref="B29:L29"/>
  </mergeCells>
  <printOptions horizontalCentered="1"/>
  <pageMargins left="0.25" right="0.25" top="0.75" bottom="0.75" header="0.3" footer="0.3"/>
  <pageSetup scale="63" firstPageNumber="3" fitToHeight="0" orientation="portrait" r:id="rId1"/>
  <headerFooter>
    <oddFooter>&amp;L&amp;A</oddFooter>
  </headerFooter>
  <rowBreaks count="1" manualBreakCount="1">
    <brk id="41"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403"/>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1" t="s">
        <v>91</v>
      </c>
      <c r="P1" s="11" t="s">
        <v>107</v>
      </c>
    </row>
    <row r="2" spans="1:21" x14ac:dyDescent="0.25">
      <c r="B2" s="12" t="s">
        <v>65</v>
      </c>
      <c r="C2" s="12"/>
      <c r="O2" s="2"/>
      <c r="P2" s="2"/>
    </row>
    <row r="3" spans="1:21" x14ac:dyDescent="0.25">
      <c r="B3" s="13"/>
      <c r="C3" s="13"/>
      <c r="O3" s="2"/>
      <c r="P3" s="2"/>
    </row>
    <row r="4" spans="1:21" s="2" customFormat="1" x14ac:dyDescent="0.25">
      <c r="A4" s="4"/>
      <c r="B4" s="384" t="str">
        <f>Info!B4</f>
        <v>IMPORTERS' QUESTIONNAIRE</v>
      </c>
      <c r="C4" s="385"/>
      <c r="D4" s="385"/>
      <c r="E4" s="385"/>
      <c r="F4" s="385"/>
      <c r="G4" s="385"/>
      <c r="H4" s="385"/>
      <c r="I4" s="385"/>
      <c r="J4" s="385"/>
      <c r="K4" s="385"/>
      <c r="L4" s="386"/>
      <c r="M4" s="5"/>
      <c r="N4" s="5"/>
      <c r="O4" s="19"/>
      <c r="P4" s="19"/>
    </row>
    <row r="5" spans="1:21" s="2" customFormat="1" x14ac:dyDescent="0.25">
      <c r="A5" s="4"/>
      <c r="B5" s="515" t="str">
        <f>Info!B5</f>
        <v>NQ-2025-009</v>
      </c>
      <c r="C5" s="516"/>
      <c r="D5" s="516"/>
      <c r="E5" s="516"/>
      <c r="F5" s="516"/>
      <c r="G5" s="516"/>
      <c r="H5" s="516"/>
      <c r="I5" s="516"/>
      <c r="J5" s="516"/>
      <c r="K5" s="516"/>
      <c r="L5" s="517"/>
      <c r="M5" s="5"/>
      <c r="N5" s="5"/>
      <c r="O5" s="19"/>
      <c r="P5" s="19"/>
    </row>
    <row r="6" spans="1:21" s="6" customFormat="1" ht="14.25" customHeight="1" x14ac:dyDescent="0.25">
      <c r="A6" s="4"/>
      <c r="B6" s="515" t="str">
        <f>Info!B6</f>
        <v>TRUCK BODIES</v>
      </c>
      <c r="C6" s="516"/>
      <c r="D6" s="516"/>
      <c r="E6" s="516"/>
      <c r="F6" s="516"/>
      <c r="G6" s="516"/>
      <c r="H6" s="516"/>
      <c r="I6" s="516"/>
      <c r="J6" s="516"/>
      <c r="K6" s="516"/>
      <c r="L6" s="517"/>
      <c r="M6" s="19"/>
      <c r="N6" s="19"/>
      <c r="O6" s="15"/>
      <c r="P6" s="15"/>
    </row>
    <row r="7" spans="1:21" s="6" customFormat="1" x14ac:dyDescent="0.25">
      <c r="A7" s="4"/>
      <c r="B7" s="163"/>
      <c r="C7" s="164"/>
      <c r="D7" s="164"/>
      <c r="E7" s="164"/>
      <c r="F7" s="164"/>
      <c r="G7" s="164"/>
      <c r="H7" s="164"/>
      <c r="I7" s="164"/>
      <c r="J7" s="164"/>
      <c r="K7" s="164"/>
      <c r="L7" s="165"/>
      <c r="M7" s="19"/>
      <c r="N7" s="19"/>
      <c r="O7" s="20"/>
    </row>
    <row r="8" spans="1:21" s="6" customFormat="1" x14ac:dyDescent="0.25">
      <c r="A8" s="4"/>
      <c r="B8" s="518" t="str">
        <f>IF(Intro!$G$22="English",O8,P8)</f>
        <v>The following questions refer to the goods as defined in the product description on the Intro tab.</v>
      </c>
      <c r="C8" s="519"/>
      <c r="D8" s="519"/>
      <c r="E8" s="519"/>
      <c r="F8" s="519"/>
      <c r="G8" s="519"/>
      <c r="H8" s="519"/>
      <c r="I8" s="519"/>
      <c r="J8" s="519"/>
      <c r="K8" s="519"/>
      <c r="L8" s="520"/>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518" t="str">
        <f>IF(Intro!$G$22="English",O9,P9)</f>
        <v xml:space="preserve">Product information and a glossary of terms can be found in the Info tab.
</v>
      </c>
      <c r="C9" s="519"/>
      <c r="D9" s="519"/>
      <c r="E9" s="519"/>
      <c r="F9" s="519"/>
      <c r="G9" s="519"/>
      <c r="H9" s="519"/>
      <c r="I9" s="519"/>
      <c r="J9" s="519"/>
      <c r="K9" s="519"/>
      <c r="L9" s="520"/>
      <c r="M9" s="19"/>
      <c r="N9" s="19"/>
      <c r="O9" s="15" t="s">
        <v>117</v>
      </c>
      <c r="P9" s="6" t="s">
        <v>118</v>
      </c>
    </row>
    <row r="10" spans="1:21" s="6" customFormat="1" x14ac:dyDescent="0.25">
      <c r="A10" s="4"/>
      <c r="B10" s="521" t="str">
        <f>IF(Intro!$G$22="English",O10,P10)</f>
        <v xml:space="preserve">Use the AddPub tab if more space is needed.
</v>
      </c>
      <c r="C10" s="522"/>
      <c r="D10" s="522"/>
      <c r="E10" s="522"/>
      <c r="F10" s="522"/>
      <c r="G10" s="522"/>
      <c r="H10" s="522"/>
      <c r="I10" s="522"/>
      <c r="J10" s="522"/>
      <c r="K10" s="522"/>
      <c r="L10" s="523"/>
      <c r="M10" s="19"/>
      <c r="N10" s="19"/>
      <c r="O10" s="15" t="s">
        <v>119</v>
      </c>
      <c r="P10" s="15" t="s">
        <v>120</v>
      </c>
    </row>
    <row r="11" spans="1:21" s="6" customFormat="1" x14ac:dyDescent="0.25">
      <c r="A11" s="4"/>
      <c r="B11" s="14"/>
      <c r="C11" s="14"/>
      <c r="D11" s="3"/>
      <c r="E11" s="3"/>
      <c r="F11" s="3"/>
      <c r="G11" s="3"/>
      <c r="H11" s="3"/>
      <c r="I11" s="3"/>
      <c r="J11" s="3"/>
      <c r="K11" s="3"/>
      <c r="L11" s="3"/>
      <c r="O11" s="15"/>
      <c r="P11" s="15"/>
    </row>
    <row r="12" spans="1:21" x14ac:dyDescent="0.25">
      <c r="B12" s="381" t="str">
        <f>IF(Intro!$G$22="English",O12,P12)</f>
        <v>GENERAL FIRM INFORMATION</v>
      </c>
      <c r="C12" s="382"/>
      <c r="D12" s="382"/>
      <c r="E12" s="382"/>
      <c r="F12" s="382"/>
      <c r="G12" s="382"/>
      <c r="H12" s="382"/>
      <c r="I12" s="382"/>
      <c r="J12" s="382"/>
      <c r="K12" s="382"/>
      <c r="L12" s="383"/>
      <c r="M12" s="39"/>
      <c r="O12" s="108" t="s">
        <v>318</v>
      </c>
      <c r="P12" s="108" t="s">
        <v>319</v>
      </c>
    </row>
    <row r="13" spans="1:21" x14ac:dyDescent="0.25">
      <c r="B13" s="480" t="s">
        <v>12</v>
      </c>
      <c r="C13" s="481"/>
      <c r="D13" s="481"/>
      <c r="E13" s="481"/>
      <c r="F13" s="481"/>
      <c r="G13" s="481"/>
      <c r="H13" s="481"/>
      <c r="I13" s="481"/>
      <c r="J13" s="481"/>
      <c r="K13" s="481"/>
      <c r="L13" s="482"/>
      <c r="M13" s="10"/>
    </row>
    <row r="14" spans="1:21" s="39" customFormat="1" x14ac:dyDescent="0.25">
      <c r="A14" s="50"/>
      <c r="B14" s="54"/>
      <c r="C14" s="96"/>
      <c r="D14" s="96"/>
      <c r="E14" s="96"/>
      <c r="F14" s="96"/>
      <c r="G14" s="96"/>
      <c r="H14" s="96"/>
      <c r="I14" s="96"/>
      <c r="J14" s="96"/>
      <c r="K14" s="96"/>
      <c r="L14" s="55"/>
      <c r="O14" s="10"/>
      <c r="P14" s="10"/>
      <c r="Q14" s="10"/>
      <c r="R14" s="10"/>
      <c r="S14" s="10"/>
      <c r="T14" s="10"/>
      <c r="U14" s="10"/>
    </row>
    <row r="15" spans="1:21" s="39" customFormat="1" ht="15" customHeight="1" x14ac:dyDescent="0.25">
      <c r="A15" s="50"/>
      <c r="B15" s="490" t="str">
        <f>IF(Intro!$G$22="English",O15,P15)</f>
        <v>Indicate your firm's trade level with respect to the goods in Canada:</v>
      </c>
      <c r="C15" s="491"/>
      <c r="D15" s="491"/>
      <c r="E15" s="491"/>
      <c r="F15" s="491"/>
      <c r="G15" s="505"/>
      <c r="H15" s="506"/>
      <c r="I15" s="506"/>
      <c r="J15" s="507"/>
      <c r="K15" s="83"/>
      <c r="L15" s="84"/>
      <c r="O15" s="10" t="s">
        <v>153</v>
      </c>
      <c r="P15" s="10" t="s">
        <v>213</v>
      </c>
      <c r="R15" s="10"/>
      <c r="S15" s="10"/>
      <c r="T15" s="10"/>
      <c r="U15" s="10"/>
    </row>
    <row r="16" spans="1:21" s="39" customFormat="1" ht="15" customHeight="1" x14ac:dyDescent="0.25">
      <c r="A16" s="50"/>
      <c r="B16" s="490"/>
      <c r="C16" s="491"/>
      <c r="D16" s="491"/>
      <c r="E16" s="491"/>
      <c r="F16" s="491"/>
      <c r="G16" s="508"/>
      <c r="H16" s="509"/>
      <c r="I16" s="509"/>
      <c r="J16" s="510"/>
      <c r="K16" s="116"/>
      <c r="L16" s="117"/>
      <c r="O16" s="10"/>
      <c r="P16" s="10"/>
      <c r="R16" s="10"/>
      <c r="S16" s="10"/>
      <c r="T16" s="10"/>
      <c r="U16" s="10"/>
    </row>
    <row r="17" spans="1:21" s="39" customFormat="1" x14ac:dyDescent="0.25">
      <c r="A17" s="50"/>
      <c r="B17" s="54"/>
      <c r="C17" s="96"/>
      <c r="D17" s="96"/>
      <c r="E17" s="96"/>
      <c r="F17" s="96"/>
      <c r="G17" s="96"/>
      <c r="H17" s="96"/>
      <c r="I17" s="96"/>
      <c r="J17" s="96"/>
      <c r="K17" s="96"/>
      <c r="L17" s="55"/>
      <c r="O17" s="10"/>
      <c r="P17" s="10"/>
      <c r="R17" s="10"/>
      <c r="S17" s="10"/>
      <c r="T17" s="10"/>
      <c r="U17" s="10"/>
    </row>
    <row r="18" spans="1:21" ht="14.25" customHeight="1" x14ac:dyDescent="0.25">
      <c r="B18" s="490" t="str">
        <f>IF(Intro!$G$22="English",O18,P18)</f>
        <v>If not listed above, other trade level is:</v>
      </c>
      <c r="C18" s="491"/>
      <c r="D18" s="491"/>
      <c r="E18" s="491"/>
      <c r="F18" s="525"/>
      <c r="G18" s="524"/>
      <c r="H18" s="524"/>
      <c r="I18" s="524"/>
      <c r="J18" s="524"/>
      <c r="K18" s="96"/>
      <c r="L18" s="55"/>
      <c r="M18" s="10"/>
      <c r="O18" s="10" t="s">
        <v>222</v>
      </c>
      <c r="P18" s="10" t="s">
        <v>223</v>
      </c>
    </row>
    <row r="19" spans="1:21" s="39" customFormat="1" x14ac:dyDescent="0.25">
      <c r="A19" s="50"/>
      <c r="B19" s="51"/>
      <c r="C19" s="52"/>
      <c r="D19" s="52"/>
      <c r="E19" s="52"/>
      <c r="F19" s="52"/>
      <c r="G19" s="52"/>
      <c r="H19" s="52"/>
      <c r="I19" s="52"/>
      <c r="J19" s="52"/>
      <c r="K19" s="52"/>
      <c r="L19" s="53"/>
      <c r="N19" s="10"/>
      <c r="O19" s="10"/>
      <c r="P19" s="10"/>
      <c r="T19" s="10"/>
      <c r="U19" s="10"/>
    </row>
    <row r="20" spans="1:21" x14ac:dyDescent="0.25">
      <c r="B20" s="483" t="s">
        <v>15</v>
      </c>
      <c r="C20" s="484"/>
      <c r="D20" s="484"/>
      <c r="E20" s="484"/>
      <c r="F20" s="484"/>
      <c r="G20" s="484"/>
      <c r="H20" s="484"/>
      <c r="I20" s="484"/>
      <c r="J20" s="484"/>
      <c r="K20" s="484"/>
      <c r="L20" s="485"/>
      <c r="M20" s="10"/>
      <c r="P20" s="39"/>
    </row>
    <row r="21" spans="1:21" x14ac:dyDescent="0.25">
      <c r="B21" s="16"/>
      <c r="C21" s="35"/>
      <c r="D21" s="36"/>
      <c r="E21" s="36"/>
      <c r="F21" s="36"/>
      <c r="G21" s="36"/>
      <c r="H21" s="36"/>
      <c r="I21" s="36"/>
      <c r="J21" s="36"/>
      <c r="K21" s="36"/>
      <c r="L21" s="17"/>
      <c r="M21" s="10"/>
    </row>
    <row r="22" spans="1:21" x14ac:dyDescent="0.25">
      <c r="B22" s="360" t="str">
        <f>IF(Intro!$G$22="English",O22,P22)</f>
        <v>Provide a brief history of your firm, with particular emphasis on activities regarding the goods.</v>
      </c>
      <c r="C22" s="361"/>
      <c r="D22" s="361"/>
      <c r="E22" s="361"/>
      <c r="F22" s="361"/>
      <c r="G22" s="361"/>
      <c r="H22" s="361"/>
      <c r="I22" s="361"/>
      <c r="J22" s="361"/>
      <c r="K22" s="361"/>
      <c r="L22" s="362"/>
      <c r="M22" s="10"/>
      <c r="O22" s="18" t="s">
        <v>72</v>
      </c>
      <c r="P22" s="10" t="s">
        <v>73</v>
      </c>
    </row>
    <row r="23" spans="1:21" s="39" customFormat="1" x14ac:dyDescent="0.25">
      <c r="A23" s="50"/>
      <c r="B23" s="54"/>
      <c r="C23" s="96"/>
      <c r="D23" s="96"/>
      <c r="E23" s="96"/>
      <c r="F23" s="96"/>
      <c r="G23" s="96"/>
      <c r="H23" s="96"/>
      <c r="I23" s="96"/>
      <c r="J23" s="96"/>
      <c r="K23" s="96"/>
      <c r="L23" s="55"/>
      <c r="O23" s="10"/>
      <c r="P23" s="10"/>
      <c r="Q23" s="10"/>
      <c r="R23" s="10"/>
      <c r="S23" s="10"/>
      <c r="T23" s="10"/>
      <c r="U23" s="10"/>
    </row>
    <row r="24" spans="1:21" s="11" customFormat="1" x14ac:dyDescent="0.25">
      <c r="A24" s="8"/>
      <c r="B24" s="495"/>
      <c r="C24" s="496"/>
      <c r="D24" s="496"/>
      <c r="E24" s="496"/>
      <c r="F24" s="496"/>
      <c r="G24" s="496"/>
      <c r="H24" s="496"/>
      <c r="I24" s="496"/>
      <c r="J24" s="496"/>
      <c r="K24" s="496"/>
      <c r="L24" s="497"/>
      <c r="M24" s="39"/>
      <c r="Q24" s="10"/>
    </row>
    <row r="25" spans="1:21" s="11" customFormat="1" x14ac:dyDescent="0.25">
      <c r="A25" s="8"/>
      <c r="B25" s="495"/>
      <c r="C25" s="496"/>
      <c r="D25" s="496"/>
      <c r="E25" s="496"/>
      <c r="F25" s="496"/>
      <c r="G25" s="496"/>
      <c r="H25" s="496"/>
      <c r="I25" s="496"/>
      <c r="J25" s="496"/>
      <c r="K25" s="496"/>
      <c r="L25" s="497"/>
      <c r="M25" s="39"/>
      <c r="Q25" s="10"/>
    </row>
    <row r="26" spans="1:21" s="11" customFormat="1" x14ac:dyDescent="0.25">
      <c r="A26" s="8"/>
      <c r="B26" s="495"/>
      <c r="C26" s="496"/>
      <c r="D26" s="496"/>
      <c r="E26" s="496"/>
      <c r="F26" s="496"/>
      <c r="G26" s="496"/>
      <c r="H26" s="496"/>
      <c r="I26" s="496"/>
      <c r="J26" s="496"/>
      <c r="K26" s="496"/>
      <c r="L26" s="497"/>
      <c r="M26" s="39"/>
      <c r="Q26" s="10"/>
    </row>
    <row r="27" spans="1:21" s="11" customFormat="1" x14ac:dyDescent="0.25">
      <c r="A27" s="8"/>
      <c r="B27" s="495"/>
      <c r="C27" s="496"/>
      <c r="D27" s="496"/>
      <c r="E27" s="496"/>
      <c r="F27" s="496"/>
      <c r="G27" s="496"/>
      <c r="H27" s="496"/>
      <c r="I27" s="496"/>
      <c r="J27" s="496"/>
      <c r="K27" s="496"/>
      <c r="L27" s="497"/>
      <c r="M27" s="39"/>
      <c r="Q27" s="10"/>
    </row>
    <row r="28" spans="1:21" s="11" customFormat="1" x14ac:dyDescent="0.25">
      <c r="A28" s="8"/>
      <c r="B28" s="495"/>
      <c r="C28" s="496"/>
      <c r="D28" s="496"/>
      <c r="E28" s="496"/>
      <c r="F28" s="496"/>
      <c r="G28" s="496"/>
      <c r="H28" s="496"/>
      <c r="I28" s="496"/>
      <c r="J28" s="496"/>
      <c r="K28" s="496"/>
      <c r="L28" s="497"/>
      <c r="M28" s="39"/>
      <c r="Q28" s="10"/>
    </row>
    <row r="29" spans="1:21" s="11" customFormat="1" x14ac:dyDescent="0.25">
      <c r="A29" s="8"/>
      <c r="B29" s="495"/>
      <c r="C29" s="496"/>
      <c r="D29" s="496"/>
      <c r="E29" s="496"/>
      <c r="F29" s="496"/>
      <c r="G29" s="496"/>
      <c r="H29" s="496"/>
      <c r="I29" s="496"/>
      <c r="J29" s="496"/>
      <c r="K29" s="496"/>
      <c r="L29" s="497"/>
      <c r="M29" s="39"/>
      <c r="Q29" s="10"/>
    </row>
    <row r="30" spans="1:21" s="11" customFormat="1" x14ac:dyDescent="0.25">
      <c r="A30" s="8"/>
      <c r="B30" s="495"/>
      <c r="C30" s="496"/>
      <c r="D30" s="496"/>
      <c r="E30" s="496"/>
      <c r="F30" s="496"/>
      <c r="G30" s="496"/>
      <c r="H30" s="496"/>
      <c r="I30" s="496"/>
      <c r="J30" s="496"/>
      <c r="K30" s="496"/>
      <c r="L30" s="497"/>
      <c r="M30" s="39"/>
      <c r="Q30" s="10"/>
    </row>
    <row r="31" spans="1:21" s="11" customFormat="1" x14ac:dyDescent="0.25">
      <c r="A31" s="8"/>
      <c r="B31" s="495"/>
      <c r="C31" s="496"/>
      <c r="D31" s="496"/>
      <c r="E31" s="496"/>
      <c r="F31" s="496"/>
      <c r="G31" s="496"/>
      <c r="H31" s="496"/>
      <c r="I31" s="496"/>
      <c r="J31" s="496"/>
      <c r="K31" s="496"/>
      <c r="L31" s="497"/>
      <c r="M31" s="39"/>
      <c r="Q31" s="10"/>
    </row>
    <row r="32" spans="1:21" s="39" customFormat="1" x14ac:dyDescent="0.25">
      <c r="A32" s="50"/>
      <c r="B32" s="51"/>
      <c r="C32" s="52"/>
      <c r="D32" s="52"/>
      <c r="E32" s="52"/>
      <c r="F32" s="52"/>
      <c r="G32" s="52"/>
      <c r="H32" s="52"/>
      <c r="I32" s="52"/>
      <c r="J32" s="52"/>
      <c r="K32" s="52"/>
      <c r="L32" s="53"/>
      <c r="O32" s="10"/>
      <c r="P32" s="10"/>
      <c r="Q32" s="10"/>
      <c r="R32" s="10"/>
      <c r="S32" s="10"/>
      <c r="T32" s="10"/>
      <c r="U32" s="10"/>
    </row>
    <row r="33" spans="1:21" s="11" customFormat="1" x14ac:dyDescent="0.25">
      <c r="A33" s="8"/>
      <c r="B33" s="483" t="s">
        <v>16</v>
      </c>
      <c r="C33" s="484"/>
      <c r="D33" s="484"/>
      <c r="E33" s="484"/>
      <c r="F33" s="484"/>
      <c r="G33" s="484"/>
      <c r="H33" s="484"/>
      <c r="I33" s="484"/>
      <c r="J33" s="484"/>
      <c r="K33" s="484"/>
      <c r="L33" s="485"/>
      <c r="M33" s="74"/>
    </row>
    <row r="34" spans="1:21" s="39" customFormat="1" x14ac:dyDescent="0.25">
      <c r="A34" s="50"/>
      <c r="B34" s="54"/>
      <c r="C34" s="96"/>
      <c r="D34" s="96"/>
      <c r="E34" s="96"/>
      <c r="F34" s="96"/>
      <c r="G34" s="96"/>
      <c r="H34" s="96"/>
      <c r="I34" s="96"/>
      <c r="J34" s="96"/>
      <c r="K34" s="96"/>
      <c r="L34" s="55"/>
      <c r="O34" s="10"/>
      <c r="P34" s="10"/>
      <c r="Q34" s="10"/>
      <c r="R34" s="10"/>
      <c r="S34" s="10"/>
      <c r="T34" s="10"/>
      <c r="U34" s="10"/>
    </row>
    <row r="35" spans="1:21" s="39" customFormat="1" ht="14.1" customHeight="1" x14ac:dyDescent="0.25">
      <c r="A35" s="50"/>
      <c r="B35" s="378" t="str">
        <f>IF(Intro!$G$22="English",O35,P35)</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35" s="379"/>
      <c r="D35" s="379"/>
      <c r="E35" s="379"/>
      <c r="F35" s="379"/>
      <c r="G35" s="379"/>
      <c r="H35" s="379"/>
      <c r="I35" s="379"/>
      <c r="J35" s="379"/>
      <c r="K35" s="379"/>
      <c r="L35" s="380"/>
      <c r="O35" s="10" t="s">
        <v>282</v>
      </c>
      <c r="P35" s="10" t="s">
        <v>283</v>
      </c>
      <c r="Q35" s="10"/>
      <c r="R35" s="10"/>
      <c r="S35" s="10"/>
      <c r="T35" s="10"/>
      <c r="U35" s="10"/>
    </row>
    <row r="36" spans="1:21" s="39" customFormat="1" x14ac:dyDescent="0.25">
      <c r="A36" s="50"/>
      <c r="B36" s="378"/>
      <c r="C36" s="379"/>
      <c r="D36" s="379"/>
      <c r="E36" s="379"/>
      <c r="F36" s="379"/>
      <c r="G36" s="379"/>
      <c r="H36" s="379"/>
      <c r="I36" s="379"/>
      <c r="J36" s="379"/>
      <c r="K36" s="379"/>
      <c r="L36" s="380"/>
      <c r="O36" s="10"/>
      <c r="P36" s="10"/>
      <c r="Q36" s="10"/>
      <c r="R36" s="10"/>
      <c r="S36" s="10"/>
      <c r="T36" s="10"/>
      <c r="U36" s="10"/>
    </row>
    <row r="37" spans="1:21" s="39" customFormat="1" x14ac:dyDescent="0.25">
      <c r="A37" s="50"/>
      <c r="B37" s="378"/>
      <c r="C37" s="379"/>
      <c r="D37" s="379"/>
      <c r="E37" s="379"/>
      <c r="F37" s="379"/>
      <c r="G37" s="379"/>
      <c r="H37" s="379"/>
      <c r="I37" s="379"/>
      <c r="J37" s="379"/>
      <c r="K37" s="379"/>
      <c r="L37" s="380"/>
      <c r="O37" s="10"/>
      <c r="P37" s="10"/>
      <c r="Q37" s="10"/>
      <c r="R37" s="10"/>
      <c r="S37" s="10"/>
      <c r="T37" s="10"/>
      <c r="U37" s="10"/>
    </row>
    <row r="38" spans="1:21" s="39" customFormat="1" x14ac:dyDescent="0.25">
      <c r="A38" s="50"/>
      <c r="B38" s="54"/>
      <c r="C38" s="96"/>
      <c r="D38" s="96"/>
      <c r="E38" s="96"/>
      <c r="F38" s="96"/>
      <c r="G38" s="96"/>
      <c r="H38" s="96"/>
      <c r="I38" s="96"/>
      <c r="J38" s="96"/>
      <c r="K38" s="96"/>
      <c r="L38" s="55"/>
      <c r="O38" s="10"/>
      <c r="P38" s="10"/>
      <c r="Q38" s="10"/>
      <c r="R38" s="10"/>
      <c r="S38" s="10"/>
      <c r="T38" s="10"/>
      <c r="U38" s="10"/>
    </row>
    <row r="39" spans="1:21" x14ac:dyDescent="0.25">
      <c r="B39" s="526"/>
      <c r="C39" s="486" t="str">
        <f>IF(Intro!$G$22="English",O39,P39)</f>
        <v>Firm Name</v>
      </c>
      <c r="D39" s="486"/>
      <c r="E39" s="486" t="str">
        <f>IF(Intro!$G$22="English",O40,P40)</f>
        <v>Firm Address</v>
      </c>
      <c r="F39" s="486"/>
      <c r="G39" s="486" t="str">
        <f>IF(Intro!$G$22="English",O41,P41)</f>
        <v>Nature of association</v>
      </c>
      <c r="H39" s="486"/>
      <c r="I39" s="486"/>
      <c r="J39" s="486" t="str">
        <f>IF(Intro!$G$22="English",O42,P42)</f>
        <v>Role in the Industry</v>
      </c>
      <c r="K39" s="486"/>
      <c r="L39" s="489"/>
      <c r="M39" s="10"/>
      <c r="O39" s="10" t="s">
        <v>1</v>
      </c>
      <c r="P39" s="10" t="s">
        <v>13</v>
      </c>
    </row>
    <row r="40" spans="1:21" x14ac:dyDescent="0.25">
      <c r="B40" s="526"/>
      <c r="C40" s="486"/>
      <c r="D40" s="486"/>
      <c r="E40" s="486"/>
      <c r="F40" s="486"/>
      <c r="G40" s="486"/>
      <c r="H40" s="486"/>
      <c r="I40" s="486"/>
      <c r="J40" s="486"/>
      <c r="K40" s="486"/>
      <c r="L40" s="489"/>
      <c r="M40" s="10"/>
      <c r="O40" s="10" t="s">
        <v>2</v>
      </c>
      <c r="P40" s="10" t="s">
        <v>3</v>
      </c>
    </row>
    <row r="41" spans="1:21" x14ac:dyDescent="0.25">
      <c r="B41" s="487">
        <v>1</v>
      </c>
      <c r="C41" s="488"/>
      <c r="D41" s="369"/>
      <c r="E41" s="369"/>
      <c r="F41" s="369"/>
      <c r="G41" s="369"/>
      <c r="H41" s="369"/>
      <c r="I41" s="369"/>
      <c r="J41" s="369"/>
      <c r="K41" s="369"/>
      <c r="L41" s="370"/>
      <c r="M41" s="10"/>
      <c r="O41" s="10" t="s">
        <v>209</v>
      </c>
      <c r="P41" s="10" t="s">
        <v>251</v>
      </c>
    </row>
    <row r="42" spans="1:21" x14ac:dyDescent="0.25">
      <c r="B42" s="487"/>
      <c r="C42" s="488"/>
      <c r="D42" s="369"/>
      <c r="E42" s="371"/>
      <c r="F42" s="371"/>
      <c r="G42" s="371"/>
      <c r="H42" s="371"/>
      <c r="I42" s="371"/>
      <c r="J42" s="371"/>
      <c r="K42" s="371"/>
      <c r="L42" s="372"/>
      <c r="M42" s="10"/>
      <c r="O42" s="10" t="s">
        <v>14</v>
      </c>
      <c r="P42" s="10" t="s">
        <v>63</v>
      </c>
    </row>
    <row r="43" spans="1:21" x14ac:dyDescent="0.25">
      <c r="B43" s="487">
        <v>2</v>
      </c>
      <c r="C43" s="488"/>
      <c r="D43" s="369"/>
      <c r="E43" s="369"/>
      <c r="F43" s="369"/>
      <c r="G43" s="369"/>
      <c r="H43" s="369"/>
      <c r="I43" s="369"/>
      <c r="J43" s="369"/>
      <c r="K43" s="369"/>
      <c r="L43" s="370"/>
      <c r="M43" s="10"/>
    </row>
    <row r="44" spans="1:21" x14ac:dyDescent="0.25">
      <c r="B44" s="487"/>
      <c r="C44" s="488"/>
      <c r="D44" s="369"/>
      <c r="E44" s="371"/>
      <c r="F44" s="371"/>
      <c r="G44" s="371"/>
      <c r="H44" s="371"/>
      <c r="I44" s="371"/>
      <c r="J44" s="371"/>
      <c r="K44" s="371"/>
      <c r="L44" s="372"/>
      <c r="M44" s="10"/>
    </row>
    <row r="45" spans="1:21" x14ac:dyDescent="0.25">
      <c r="B45" s="487">
        <v>3</v>
      </c>
      <c r="C45" s="488"/>
      <c r="D45" s="369"/>
      <c r="E45" s="369"/>
      <c r="F45" s="369"/>
      <c r="G45" s="369"/>
      <c r="H45" s="369"/>
      <c r="I45" s="369"/>
      <c r="J45" s="369"/>
      <c r="K45" s="369"/>
      <c r="L45" s="370"/>
      <c r="M45" s="10"/>
    </row>
    <row r="46" spans="1:21" x14ac:dyDescent="0.25">
      <c r="B46" s="487"/>
      <c r="C46" s="488"/>
      <c r="D46" s="369"/>
      <c r="E46" s="371"/>
      <c r="F46" s="371"/>
      <c r="G46" s="371"/>
      <c r="H46" s="371"/>
      <c r="I46" s="371"/>
      <c r="J46" s="371"/>
      <c r="K46" s="371"/>
      <c r="L46" s="372"/>
      <c r="M46" s="10"/>
    </row>
    <row r="47" spans="1:21" x14ac:dyDescent="0.25">
      <c r="B47" s="487">
        <v>4</v>
      </c>
      <c r="C47" s="488"/>
      <c r="D47" s="369"/>
      <c r="E47" s="369"/>
      <c r="F47" s="369"/>
      <c r="G47" s="369"/>
      <c r="H47" s="369"/>
      <c r="I47" s="369"/>
      <c r="J47" s="369"/>
      <c r="K47" s="369"/>
      <c r="L47" s="370"/>
      <c r="M47" s="10"/>
    </row>
    <row r="48" spans="1:21" x14ac:dyDescent="0.25">
      <c r="B48" s="487"/>
      <c r="C48" s="488"/>
      <c r="D48" s="369"/>
      <c r="E48" s="371"/>
      <c r="F48" s="371"/>
      <c r="G48" s="371"/>
      <c r="H48" s="371"/>
      <c r="I48" s="371"/>
      <c r="J48" s="371"/>
      <c r="K48" s="371"/>
      <c r="L48" s="372"/>
      <c r="M48" s="10"/>
    </row>
    <row r="49" spans="1:21" x14ac:dyDescent="0.25">
      <c r="B49" s="487">
        <v>5</v>
      </c>
      <c r="C49" s="488"/>
      <c r="D49" s="369"/>
      <c r="E49" s="369"/>
      <c r="F49" s="369"/>
      <c r="G49" s="369"/>
      <c r="H49" s="369"/>
      <c r="I49" s="369"/>
      <c r="J49" s="369"/>
      <c r="K49" s="369"/>
      <c r="L49" s="370"/>
      <c r="M49" s="10"/>
    </row>
    <row r="50" spans="1:21" x14ac:dyDescent="0.25">
      <c r="B50" s="487"/>
      <c r="C50" s="488"/>
      <c r="D50" s="369"/>
      <c r="E50" s="371"/>
      <c r="F50" s="371"/>
      <c r="G50" s="371"/>
      <c r="H50" s="371"/>
      <c r="I50" s="371"/>
      <c r="J50" s="371"/>
      <c r="K50" s="371"/>
      <c r="L50" s="372"/>
      <c r="M50" s="10"/>
    </row>
    <row r="51" spans="1:21" x14ac:dyDescent="0.25">
      <c r="B51" s="487">
        <v>6</v>
      </c>
      <c r="C51" s="488"/>
      <c r="D51" s="369"/>
      <c r="E51" s="369"/>
      <c r="F51" s="369"/>
      <c r="G51" s="369"/>
      <c r="H51" s="369"/>
      <c r="I51" s="369"/>
      <c r="J51" s="369"/>
      <c r="K51" s="369"/>
      <c r="L51" s="370"/>
      <c r="M51" s="10"/>
    </row>
    <row r="52" spans="1:21" x14ac:dyDescent="0.25">
      <c r="B52" s="487"/>
      <c r="C52" s="488"/>
      <c r="D52" s="369"/>
      <c r="E52" s="371"/>
      <c r="F52" s="371"/>
      <c r="G52" s="371"/>
      <c r="H52" s="371"/>
      <c r="I52" s="371"/>
      <c r="J52" s="371"/>
      <c r="K52" s="371"/>
      <c r="L52" s="372"/>
      <c r="M52" s="10"/>
    </row>
    <row r="53" spans="1:21" x14ac:dyDescent="0.25">
      <c r="B53" s="487">
        <v>7</v>
      </c>
      <c r="C53" s="488"/>
      <c r="D53" s="369"/>
      <c r="E53" s="369"/>
      <c r="F53" s="369"/>
      <c r="G53" s="369"/>
      <c r="H53" s="369"/>
      <c r="I53" s="369"/>
      <c r="J53" s="369"/>
      <c r="K53" s="369"/>
      <c r="L53" s="370"/>
      <c r="M53" s="10"/>
    </row>
    <row r="54" spans="1:21" x14ac:dyDescent="0.25">
      <c r="B54" s="487"/>
      <c r="C54" s="488"/>
      <c r="D54" s="369"/>
      <c r="E54" s="371"/>
      <c r="F54" s="371"/>
      <c r="G54" s="371"/>
      <c r="H54" s="371"/>
      <c r="I54" s="371"/>
      <c r="J54" s="371"/>
      <c r="K54" s="371"/>
      <c r="L54" s="372"/>
      <c r="M54" s="10"/>
    </row>
    <row r="55" spans="1:21" x14ac:dyDescent="0.25">
      <c r="B55" s="487">
        <v>8</v>
      </c>
      <c r="C55" s="488"/>
      <c r="D55" s="369"/>
      <c r="E55" s="369"/>
      <c r="F55" s="369"/>
      <c r="G55" s="369"/>
      <c r="H55" s="369"/>
      <c r="I55" s="369"/>
      <c r="J55" s="369"/>
      <c r="K55" s="369"/>
      <c r="L55" s="370"/>
      <c r="M55" s="10"/>
    </row>
    <row r="56" spans="1:21" x14ac:dyDescent="0.25">
      <c r="B56" s="487"/>
      <c r="C56" s="488"/>
      <c r="D56" s="369"/>
      <c r="E56" s="371"/>
      <c r="F56" s="371"/>
      <c r="G56" s="371"/>
      <c r="H56" s="371"/>
      <c r="I56" s="371"/>
      <c r="J56" s="371"/>
      <c r="K56" s="371"/>
      <c r="L56" s="372"/>
      <c r="M56" s="10"/>
    </row>
    <row r="57" spans="1:21" x14ac:dyDescent="0.25">
      <c r="B57" s="487">
        <v>9</v>
      </c>
      <c r="C57" s="488"/>
      <c r="D57" s="369"/>
      <c r="E57" s="369"/>
      <c r="F57" s="369"/>
      <c r="G57" s="369"/>
      <c r="H57" s="369"/>
      <c r="I57" s="369"/>
      <c r="J57" s="369"/>
      <c r="K57" s="369"/>
      <c r="L57" s="370"/>
      <c r="M57" s="10"/>
    </row>
    <row r="58" spans="1:21" x14ac:dyDescent="0.25">
      <c r="B58" s="487"/>
      <c r="C58" s="488"/>
      <c r="D58" s="369"/>
      <c r="E58" s="371"/>
      <c r="F58" s="371"/>
      <c r="G58" s="371"/>
      <c r="H58" s="371"/>
      <c r="I58" s="371"/>
      <c r="J58" s="371"/>
      <c r="K58" s="371"/>
      <c r="L58" s="372"/>
      <c r="M58" s="10"/>
    </row>
    <row r="59" spans="1:21" x14ac:dyDescent="0.25">
      <c r="B59" s="487">
        <v>10</v>
      </c>
      <c r="C59" s="488"/>
      <c r="D59" s="369"/>
      <c r="E59" s="369"/>
      <c r="F59" s="369"/>
      <c r="G59" s="369"/>
      <c r="H59" s="369"/>
      <c r="I59" s="369"/>
      <c r="J59" s="369"/>
      <c r="K59" s="369"/>
      <c r="L59" s="370"/>
      <c r="M59" s="10"/>
    </row>
    <row r="60" spans="1:21" x14ac:dyDescent="0.25">
      <c r="B60" s="487"/>
      <c r="C60" s="488"/>
      <c r="D60" s="369"/>
      <c r="E60" s="371"/>
      <c r="F60" s="371"/>
      <c r="G60" s="371"/>
      <c r="H60" s="371"/>
      <c r="I60" s="371"/>
      <c r="J60" s="371"/>
      <c r="K60" s="371"/>
      <c r="L60" s="372"/>
      <c r="M60" s="10"/>
    </row>
    <row r="61" spans="1:21" s="39" customFormat="1" x14ac:dyDescent="0.25">
      <c r="A61" s="50"/>
      <c r="B61" s="51"/>
      <c r="C61" s="52"/>
      <c r="D61" s="52"/>
      <c r="E61" s="52"/>
      <c r="F61" s="52"/>
      <c r="G61" s="52"/>
      <c r="H61" s="52"/>
      <c r="I61" s="52"/>
      <c r="J61" s="52"/>
      <c r="K61" s="52"/>
      <c r="L61" s="53"/>
      <c r="O61" s="10"/>
      <c r="P61" s="10"/>
      <c r="Q61" s="10"/>
      <c r="R61" s="10"/>
      <c r="S61" s="10"/>
      <c r="T61" s="10"/>
      <c r="U61" s="10"/>
    </row>
    <row r="62" spans="1:21" s="11" customFormat="1" x14ac:dyDescent="0.25">
      <c r="A62" s="7"/>
      <c r="B62" s="483" t="s">
        <v>17</v>
      </c>
      <c r="C62" s="484"/>
      <c r="D62" s="484"/>
      <c r="E62" s="484"/>
      <c r="F62" s="484"/>
      <c r="G62" s="484"/>
      <c r="H62" s="484"/>
      <c r="I62" s="484"/>
      <c r="J62" s="484"/>
      <c r="K62" s="484"/>
      <c r="L62" s="485"/>
      <c r="M62" s="74"/>
    </row>
    <row r="63" spans="1:21" s="39" customFormat="1" x14ac:dyDescent="0.25">
      <c r="A63" s="50"/>
      <c r="B63" s="54"/>
      <c r="C63" s="96"/>
      <c r="D63" s="96"/>
      <c r="E63" s="96"/>
      <c r="F63" s="96"/>
      <c r="G63" s="96"/>
      <c r="H63" s="96"/>
      <c r="I63" s="96"/>
      <c r="J63" s="96"/>
      <c r="K63" s="96"/>
      <c r="L63" s="55"/>
      <c r="O63" s="10"/>
      <c r="P63" s="10"/>
      <c r="Q63" s="10"/>
      <c r="R63" s="10"/>
      <c r="S63" s="10"/>
      <c r="T63" s="10"/>
      <c r="U63" s="10"/>
    </row>
    <row r="64" spans="1:21" s="39" customFormat="1" x14ac:dyDescent="0.25">
      <c r="A64" s="50"/>
      <c r="B64" s="360" t="str">
        <f>IF(Intro!$G$22="English",O64,P64)</f>
        <v>Provide details of any change of majority ownership of your firm since January 1, 2023.</v>
      </c>
      <c r="C64" s="361"/>
      <c r="D64" s="361"/>
      <c r="E64" s="361"/>
      <c r="F64" s="361"/>
      <c r="G64" s="361"/>
      <c r="H64" s="361"/>
      <c r="I64" s="361"/>
      <c r="J64" s="361"/>
      <c r="K64" s="361"/>
      <c r="L64" s="362"/>
      <c r="O64" s="10" t="str">
        <f>"Provide details of any change of majority ownership of your firm since January 1, "&amp;Variables!B6&amp;"."</f>
        <v>Provide details of any change of majority ownership of your firm since January 1, 2023.</v>
      </c>
      <c r="P64" s="10" t="str">
        <f>"Fournissez des détails sur tout changement de propriétés majoritaire de votre entreprise depuis le 1er janvier "&amp;Variables!B6&amp;"."</f>
        <v>Fournissez des détails sur tout changement de propriétés majoritaire de votre entreprise depuis le 1er janvier 2023.</v>
      </c>
      <c r="Q64" s="10"/>
      <c r="R64" s="10"/>
      <c r="S64" s="10"/>
      <c r="T64" s="10"/>
      <c r="U64" s="10"/>
    </row>
    <row r="65" spans="1:21" s="39" customFormat="1" x14ac:dyDescent="0.25">
      <c r="A65" s="50"/>
      <c r="B65" s="54"/>
      <c r="C65" s="96"/>
      <c r="D65" s="96"/>
      <c r="E65" s="96"/>
      <c r="F65" s="96"/>
      <c r="G65" s="96"/>
      <c r="H65" s="96"/>
      <c r="I65" s="96"/>
      <c r="J65" s="96"/>
      <c r="K65" s="96"/>
      <c r="L65" s="55"/>
      <c r="O65" s="10"/>
      <c r="P65" s="10"/>
      <c r="Q65" s="10"/>
      <c r="R65" s="10"/>
      <c r="S65" s="10"/>
      <c r="T65" s="10"/>
      <c r="U65" s="10"/>
    </row>
    <row r="66" spans="1:21" s="11" customFormat="1" x14ac:dyDescent="0.25">
      <c r="A66" s="8"/>
      <c r="B66" s="495"/>
      <c r="C66" s="496"/>
      <c r="D66" s="496"/>
      <c r="E66" s="496"/>
      <c r="F66" s="496"/>
      <c r="G66" s="496"/>
      <c r="H66" s="496"/>
      <c r="I66" s="496"/>
      <c r="J66" s="496"/>
      <c r="K66" s="496"/>
      <c r="L66" s="497"/>
      <c r="M66" s="39"/>
      <c r="Q66" s="10"/>
    </row>
    <row r="67" spans="1:21" s="11" customFormat="1" x14ac:dyDescent="0.25">
      <c r="A67" s="8"/>
      <c r="B67" s="495"/>
      <c r="C67" s="496"/>
      <c r="D67" s="496"/>
      <c r="E67" s="496"/>
      <c r="F67" s="496"/>
      <c r="G67" s="496"/>
      <c r="H67" s="496"/>
      <c r="I67" s="496"/>
      <c r="J67" s="496"/>
      <c r="K67" s="496"/>
      <c r="L67" s="497"/>
      <c r="M67" s="39"/>
      <c r="Q67" s="10"/>
    </row>
    <row r="68" spans="1:21" s="11" customFormat="1" x14ac:dyDescent="0.25">
      <c r="A68" s="8"/>
      <c r="B68" s="495"/>
      <c r="C68" s="496"/>
      <c r="D68" s="496"/>
      <c r="E68" s="496"/>
      <c r="F68" s="496"/>
      <c r="G68" s="496"/>
      <c r="H68" s="496"/>
      <c r="I68" s="496"/>
      <c r="J68" s="496"/>
      <c r="K68" s="496"/>
      <c r="L68" s="497"/>
      <c r="M68" s="39"/>
      <c r="Q68" s="10"/>
    </row>
    <row r="69" spans="1:21" s="11" customFormat="1" x14ac:dyDescent="0.25">
      <c r="A69" s="8"/>
      <c r="B69" s="495"/>
      <c r="C69" s="496"/>
      <c r="D69" s="496"/>
      <c r="E69" s="496"/>
      <c r="F69" s="496"/>
      <c r="G69" s="496"/>
      <c r="H69" s="496"/>
      <c r="I69" s="496"/>
      <c r="J69" s="496"/>
      <c r="K69" s="496"/>
      <c r="L69" s="497"/>
      <c r="M69" s="39"/>
      <c r="Q69" s="10"/>
    </row>
    <row r="70" spans="1:21" s="11" customFormat="1" x14ac:dyDescent="0.25">
      <c r="A70" s="8"/>
      <c r="B70" s="495"/>
      <c r="C70" s="496"/>
      <c r="D70" s="496"/>
      <c r="E70" s="496"/>
      <c r="F70" s="496"/>
      <c r="G70" s="496"/>
      <c r="H70" s="496"/>
      <c r="I70" s="496"/>
      <c r="J70" s="496"/>
      <c r="K70" s="496"/>
      <c r="L70" s="497"/>
      <c r="M70" s="39"/>
      <c r="Q70" s="10"/>
    </row>
    <row r="71" spans="1:21" s="11" customFormat="1" x14ac:dyDescent="0.25">
      <c r="A71" s="8"/>
      <c r="B71" s="495"/>
      <c r="C71" s="496"/>
      <c r="D71" s="496"/>
      <c r="E71" s="496"/>
      <c r="F71" s="496"/>
      <c r="G71" s="496"/>
      <c r="H71" s="496"/>
      <c r="I71" s="496"/>
      <c r="J71" s="496"/>
      <c r="K71" s="496"/>
      <c r="L71" s="497"/>
      <c r="M71" s="39"/>
      <c r="Q71" s="10"/>
    </row>
    <row r="72" spans="1:21" s="11" customFormat="1" x14ac:dyDescent="0.25">
      <c r="A72" s="8"/>
      <c r="B72" s="495"/>
      <c r="C72" s="496"/>
      <c r="D72" s="496"/>
      <c r="E72" s="496"/>
      <c r="F72" s="496"/>
      <c r="G72" s="496"/>
      <c r="H72" s="496"/>
      <c r="I72" s="496"/>
      <c r="J72" s="496"/>
      <c r="K72" s="496"/>
      <c r="L72" s="497"/>
      <c r="M72" s="39"/>
      <c r="Q72" s="10"/>
    </row>
    <row r="73" spans="1:21" s="11" customFormat="1" x14ac:dyDescent="0.25">
      <c r="A73" s="8"/>
      <c r="B73" s="495"/>
      <c r="C73" s="496"/>
      <c r="D73" s="496"/>
      <c r="E73" s="496"/>
      <c r="F73" s="496"/>
      <c r="G73" s="496"/>
      <c r="H73" s="496"/>
      <c r="I73" s="496"/>
      <c r="J73" s="496"/>
      <c r="K73" s="496"/>
      <c r="L73" s="497"/>
      <c r="M73" s="39"/>
      <c r="Q73" s="10"/>
    </row>
    <row r="74" spans="1:21" s="39" customFormat="1" x14ac:dyDescent="0.25">
      <c r="A74" s="50"/>
      <c r="B74" s="51"/>
      <c r="C74" s="52"/>
      <c r="D74" s="52"/>
      <c r="E74" s="52"/>
      <c r="F74" s="52"/>
      <c r="G74" s="52"/>
      <c r="H74" s="52"/>
      <c r="I74" s="52"/>
      <c r="J74" s="52"/>
      <c r="K74" s="52"/>
      <c r="L74" s="53"/>
      <c r="O74" s="10"/>
      <c r="P74" s="10"/>
      <c r="Q74" s="10"/>
      <c r="R74" s="10"/>
      <c r="S74" s="10"/>
      <c r="T74" s="10"/>
      <c r="U74" s="10"/>
    </row>
    <row r="75" spans="1:21" s="6" customFormat="1" x14ac:dyDescent="0.25">
      <c r="A75" s="4"/>
      <c r="B75" s="14"/>
      <c r="C75" s="14"/>
      <c r="D75" s="3"/>
      <c r="E75" s="3"/>
      <c r="F75" s="3"/>
      <c r="G75" s="3"/>
      <c r="H75" s="3"/>
      <c r="I75" s="3"/>
      <c r="J75" s="3"/>
      <c r="K75" s="3"/>
      <c r="L75" s="3"/>
      <c r="O75" s="15"/>
      <c r="P75" s="15"/>
    </row>
    <row r="76" spans="1:21" x14ac:dyDescent="0.25">
      <c r="A76" s="7"/>
      <c r="B76" s="381" t="str">
        <f>IF(Intro!$G$22="English",O76,P76)</f>
        <v>PRODUCER INTERACTIONS</v>
      </c>
      <c r="C76" s="382"/>
      <c r="D76" s="382"/>
      <c r="E76" s="382"/>
      <c r="F76" s="382"/>
      <c r="G76" s="382"/>
      <c r="H76" s="382"/>
      <c r="I76" s="382"/>
      <c r="J76" s="382"/>
      <c r="K76" s="382"/>
      <c r="L76" s="383"/>
      <c r="M76" s="39"/>
      <c r="O76" s="106" t="s">
        <v>320</v>
      </c>
      <c r="P76" s="106" t="s">
        <v>321</v>
      </c>
    </row>
    <row r="77" spans="1:21" s="11" customFormat="1" x14ac:dyDescent="0.25">
      <c r="A77" s="8"/>
      <c r="B77" s="480" t="s">
        <v>18</v>
      </c>
      <c r="C77" s="481"/>
      <c r="D77" s="481"/>
      <c r="E77" s="481"/>
      <c r="F77" s="481"/>
      <c r="G77" s="481"/>
      <c r="H77" s="481"/>
      <c r="I77" s="481"/>
      <c r="J77" s="481"/>
      <c r="K77" s="481"/>
      <c r="L77" s="482"/>
      <c r="M77" s="74"/>
    </row>
    <row r="78" spans="1:21" s="39" customFormat="1" x14ac:dyDescent="0.25">
      <c r="A78" s="50"/>
      <c r="B78" s="54"/>
      <c r="C78" s="96"/>
      <c r="D78" s="96"/>
      <c r="E78" s="96"/>
      <c r="F78" s="96"/>
      <c r="G78" s="96"/>
      <c r="H78" s="96"/>
      <c r="I78" s="96"/>
      <c r="J78" s="96"/>
      <c r="K78" s="96"/>
      <c r="L78" s="55"/>
      <c r="O78" s="10"/>
      <c r="P78" s="10"/>
      <c r="Q78" s="10"/>
      <c r="R78" s="10"/>
      <c r="S78" s="10"/>
      <c r="T78" s="10"/>
      <c r="U78" s="10"/>
    </row>
    <row r="79" spans="1:21" s="39" customFormat="1" ht="14.1" customHeight="1" x14ac:dyDescent="0.25">
      <c r="A79" s="50"/>
      <c r="B79" s="360" t="str">
        <f>IF(Intro!$G$22="English",O79,P79)</f>
        <v>If your firm has purchased the goods manufactured by Canadian producers since January 1, 2023, provide the names of the Canadian producers, as well as the specifications of the goods purchased from the Canadian producers. If not, explain why.</v>
      </c>
      <c r="C79" s="361"/>
      <c r="D79" s="361"/>
      <c r="E79" s="361"/>
      <c r="F79" s="361"/>
      <c r="G79" s="361"/>
      <c r="H79" s="361"/>
      <c r="I79" s="361"/>
      <c r="J79" s="361"/>
      <c r="K79" s="361"/>
      <c r="L79" s="362"/>
      <c r="O79"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79"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79" s="10"/>
      <c r="R79" s="10"/>
      <c r="S79" s="10"/>
      <c r="T79" s="10"/>
      <c r="U79" s="10"/>
    </row>
    <row r="80" spans="1:21" s="39" customFormat="1" x14ac:dyDescent="0.25">
      <c r="A80" s="50"/>
      <c r="B80" s="360"/>
      <c r="C80" s="361"/>
      <c r="D80" s="361"/>
      <c r="E80" s="361"/>
      <c r="F80" s="361"/>
      <c r="G80" s="361"/>
      <c r="H80" s="361"/>
      <c r="I80" s="361"/>
      <c r="J80" s="361"/>
      <c r="K80" s="361"/>
      <c r="L80" s="362"/>
      <c r="O80" s="10"/>
      <c r="P80" s="10"/>
      <c r="Q80" s="10"/>
      <c r="R80" s="10"/>
      <c r="S80" s="10"/>
      <c r="T80" s="10"/>
      <c r="U80" s="10"/>
    </row>
    <row r="81" spans="1:21" s="39" customFormat="1" x14ac:dyDescent="0.25">
      <c r="A81" s="50"/>
      <c r="B81" s="54"/>
      <c r="C81" s="96"/>
      <c r="D81" s="96"/>
      <c r="E81" s="96"/>
      <c r="F81" s="96"/>
      <c r="G81" s="96"/>
      <c r="H81" s="96"/>
      <c r="I81" s="96"/>
      <c r="J81" s="96"/>
      <c r="K81" s="96"/>
      <c r="L81" s="55"/>
      <c r="O81" s="10"/>
      <c r="P81" s="10"/>
      <c r="Q81" s="10"/>
      <c r="R81" s="10"/>
      <c r="S81" s="10"/>
      <c r="T81" s="10"/>
      <c r="U81" s="10"/>
    </row>
    <row r="82" spans="1:21" s="11" customFormat="1" x14ac:dyDescent="0.25">
      <c r="A82" s="8"/>
      <c r="B82" s="495"/>
      <c r="C82" s="496"/>
      <c r="D82" s="496"/>
      <c r="E82" s="496"/>
      <c r="F82" s="496"/>
      <c r="G82" s="496"/>
      <c r="H82" s="496"/>
      <c r="I82" s="496"/>
      <c r="J82" s="496"/>
      <c r="K82" s="496"/>
      <c r="L82" s="497"/>
      <c r="M82" s="39"/>
      <c r="Q82" s="10"/>
    </row>
    <row r="83" spans="1:21" s="11" customFormat="1" x14ac:dyDescent="0.25">
      <c r="A83" s="8"/>
      <c r="B83" s="495"/>
      <c r="C83" s="496"/>
      <c r="D83" s="496"/>
      <c r="E83" s="496"/>
      <c r="F83" s="496"/>
      <c r="G83" s="496"/>
      <c r="H83" s="496"/>
      <c r="I83" s="496"/>
      <c r="J83" s="496"/>
      <c r="K83" s="496"/>
      <c r="L83" s="497"/>
      <c r="M83" s="39"/>
      <c r="Q83" s="10"/>
    </row>
    <row r="84" spans="1:21" s="11" customFormat="1" x14ac:dyDescent="0.25">
      <c r="A84" s="8"/>
      <c r="B84" s="495"/>
      <c r="C84" s="496"/>
      <c r="D84" s="496"/>
      <c r="E84" s="496"/>
      <c r="F84" s="496"/>
      <c r="G84" s="496"/>
      <c r="H84" s="496"/>
      <c r="I84" s="496"/>
      <c r="J84" s="496"/>
      <c r="K84" s="496"/>
      <c r="L84" s="497"/>
      <c r="M84" s="39"/>
      <c r="Q84" s="10"/>
    </row>
    <row r="85" spans="1:21" s="11" customFormat="1" x14ac:dyDescent="0.25">
      <c r="A85" s="8"/>
      <c r="B85" s="495"/>
      <c r="C85" s="496"/>
      <c r="D85" s="496"/>
      <c r="E85" s="496"/>
      <c r="F85" s="496"/>
      <c r="G85" s="496"/>
      <c r="H85" s="496"/>
      <c r="I85" s="496"/>
      <c r="J85" s="496"/>
      <c r="K85" s="496"/>
      <c r="L85" s="497"/>
      <c r="M85" s="39"/>
      <c r="Q85" s="10"/>
    </row>
    <row r="86" spans="1:21" s="11" customFormat="1" x14ac:dyDescent="0.25">
      <c r="A86" s="8"/>
      <c r="B86" s="495"/>
      <c r="C86" s="496"/>
      <c r="D86" s="496"/>
      <c r="E86" s="496"/>
      <c r="F86" s="496"/>
      <c r="G86" s="496"/>
      <c r="H86" s="496"/>
      <c r="I86" s="496"/>
      <c r="J86" s="496"/>
      <c r="K86" s="496"/>
      <c r="L86" s="497"/>
      <c r="M86" s="39"/>
      <c r="Q86" s="10"/>
    </row>
    <row r="87" spans="1:21" s="11" customFormat="1" x14ac:dyDescent="0.25">
      <c r="A87" s="8"/>
      <c r="B87" s="495"/>
      <c r="C87" s="496"/>
      <c r="D87" s="496"/>
      <c r="E87" s="496"/>
      <c r="F87" s="496"/>
      <c r="G87" s="496"/>
      <c r="H87" s="496"/>
      <c r="I87" s="496"/>
      <c r="J87" s="496"/>
      <c r="K87" s="496"/>
      <c r="L87" s="497"/>
      <c r="M87" s="39"/>
      <c r="Q87" s="10"/>
    </row>
    <row r="88" spans="1:21" s="11" customFormat="1" x14ac:dyDescent="0.25">
      <c r="A88" s="8"/>
      <c r="B88" s="495"/>
      <c r="C88" s="496"/>
      <c r="D88" s="496"/>
      <c r="E88" s="496"/>
      <c r="F88" s="496"/>
      <c r="G88" s="496"/>
      <c r="H88" s="496"/>
      <c r="I88" s="496"/>
      <c r="J88" s="496"/>
      <c r="K88" s="496"/>
      <c r="L88" s="497"/>
      <c r="M88" s="39"/>
      <c r="Q88" s="10"/>
    </row>
    <row r="89" spans="1:21" s="11" customFormat="1" x14ac:dyDescent="0.25">
      <c r="A89" s="8"/>
      <c r="B89" s="495"/>
      <c r="C89" s="496"/>
      <c r="D89" s="496"/>
      <c r="E89" s="496"/>
      <c r="F89" s="496"/>
      <c r="G89" s="496"/>
      <c r="H89" s="496"/>
      <c r="I89" s="496"/>
      <c r="J89" s="496"/>
      <c r="K89" s="496"/>
      <c r="L89" s="497"/>
      <c r="M89" s="39"/>
      <c r="Q89" s="10"/>
    </row>
    <row r="90" spans="1:21" s="39" customFormat="1" x14ac:dyDescent="0.25">
      <c r="A90" s="50"/>
      <c r="B90" s="51"/>
      <c r="C90" s="52"/>
      <c r="D90" s="52"/>
      <c r="E90" s="52"/>
      <c r="F90" s="52"/>
      <c r="G90" s="52"/>
      <c r="H90" s="52"/>
      <c r="I90" s="52"/>
      <c r="J90" s="52"/>
      <c r="K90" s="52"/>
      <c r="L90" s="53"/>
      <c r="O90" s="10"/>
      <c r="P90" s="10"/>
      <c r="Q90" s="10"/>
      <c r="R90" s="10"/>
      <c r="S90" s="10"/>
      <c r="T90" s="10"/>
      <c r="U90" s="10"/>
    </row>
    <row r="91" spans="1:21" s="11" customFormat="1" x14ac:dyDescent="0.25">
      <c r="A91" s="8"/>
      <c r="B91" s="483" t="s">
        <v>19</v>
      </c>
      <c r="C91" s="484"/>
      <c r="D91" s="484"/>
      <c r="E91" s="484"/>
      <c r="F91" s="484"/>
      <c r="G91" s="484"/>
      <c r="H91" s="484"/>
      <c r="I91" s="484"/>
      <c r="J91" s="484"/>
      <c r="K91" s="484"/>
      <c r="L91" s="485"/>
      <c r="M91" s="74"/>
    </row>
    <row r="92" spans="1:21" s="39" customFormat="1" x14ac:dyDescent="0.25">
      <c r="A92" s="50"/>
      <c r="B92" s="54"/>
      <c r="C92" s="96"/>
      <c r="D92" s="96"/>
      <c r="E92" s="96"/>
      <c r="F92" s="96"/>
      <c r="G92" s="96"/>
      <c r="H92" s="96"/>
      <c r="I92" s="96"/>
      <c r="J92" s="96"/>
      <c r="K92" s="96"/>
      <c r="L92" s="55"/>
      <c r="O92" s="10"/>
      <c r="P92" s="10"/>
      <c r="Q92" s="10"/>
      <c r="R92" s="10"/>
      <c r="S92" s="10"/>
      <c r="T92" s="10"/>
      <c r="U92" s="10"/>
    </row>
    <row r="93" spans="1:21" s="39" customFormat="1" ht="14.1" customHeight="1" x14ac:dyDescent="0.25">
      <c r="A93" s="50"/>
      <c r="B93" s="360" t="str">
        <f>IF(Intro!$G$22="English",O93,P93)</f>
        <v>If your firm, as the importer of record, has sold imports of the goods to Canadian producers since January 1, 2023, provide details regarding the specifications of the goods and the countries of origin.</v>
      </c>
      <c r="C93" s="361"/>
      <c r="D93" s="361"/>
      <c r="E93" s="361"/>
      <c r="F93" s="361"/>
      <c r="G93" s="361"/>
      <c r="H93" s="361"/>
      <c r="I93" s="361"/>
      <c r="J93" s="361"/>
      <c r="K93" s="361"/>
      <c r="L93" s="362"/>
      <c r="O93"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3"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3" s="10"/>
      <c r="R93" s="10"/>
      <c r="S93" s="10"/>
      <c r="T93" s="10"/>
      <c r="U93" s="10"/>
    </row>
    <row r="94" spans="1:21" s="39" customFormat="1" x14ac:dyDescent="0.25">
      <c r="A94" s="50"/>
      <c r="B94" s="360"/>
      <c r="C94" s="361"/>
      <c r="D94" s="361"/>
      <c r="E94" s="361"/>
      <c r="F94" s="361"/>
      <c r="G94" s="361"/>
      <c r="H94" s="361"/>
      <c r="I94" s="361"/>
      <c r="J94" s="361"/>
      <c r="K94" s="361"/>
      <c r="L94" s="362"/>
      <c r="O94" s="10"/>
      <c r="P94" s="10"/>
      <c r="Q94" s="10"/>
      <c r="R94" s="10"/>
      <c r="S94" s="10"/>
      <c r="T94" s="10"/>
      <c r="U94" s="10"/>
    </row>
    <row r="95" spans="1:21" s="39" customFormat="1" x14ac:dyDescent="0.25">
      <c r="A95" s="50"/>
      <c r="B95" s="54"/>
      <c r="C95" s="96"/>
      <c r="D95" s="96"/>
      <c r="E95" s="96"/>
      <c r="F95" s="96"/>
      <c r="G95" s="96"/>
      <c r="H95" s="96"/>
      <c r="I95" s="96"/>
      <c r="J95" s="96"/>
      <c r="K95" s="96"/>
      <c r="L95" s="55"/>
      <c r="O95" s="10"/>
      <c r="P95" s="10"/>
      <c r="Q95" s="10"/>
      <c r="R95" s="10"/>
      <c r="S95" s="10"/>
      <c r="T95" s="10"/>
      <c r="U95" s="10"/>
    </row>
    <row r="96" spans="1:21" s="11" customFormat="1" x14ac:dyDescent="0.25">
      <c r="A96" s="8"/>
      <c r="B96" s="495"/>
      <c r="C96" s="496"/>
      <c r="D96" s="496"/>
      <c r="E96" s="496"/>
      <c r="F96" s="496"/>
      <c r="G96" s="496"/>
      <c r="H96" s="496"/>
      <c r="I96" s="496"/>
      <c r="J96" s="496"/>
      <c r="K96" s="496"/>
      <c r="L96" s="497"/>
      <c r="M96" s="39"/>
      <c r="Q96" s="10"/>
    </row>
    <row r="97" spans="1:21" s="11" customFormat="1" x14ac:dyDescent="0.25">
      <c r="A97" s="8"/>
      <c r="B97" s="495"/>
      <c r="C97" s="496"/>
      <c r="D97" s="496"/>
      <c r="E97" s="496"/>
      <c r="F97" s="496"/>
      <c r="G97" s="496"/>
      <c r="H97" s="496"/>
      <c r="I97" s="496"/>
      <c r="J97" s="496"/>
      <c r="K97" s="496"/>
      <c r="L97" s="497"/>
      <c r="M97" s="39"/>
      <c r="Q97" s="10"/>
    </row>
    <row r="98" spans="1:21" s="11" customFormat="1" x14ac:dyDescent="0.25">
      <c r="A98" s="8"/>
      <c r="B98" s="495"/>
      <c r="C98" s="496"/>
      <c r="D98" s="496"/>
      <c r="E98" s="496"/>
      <c r="F98" s="496"/>
      <c r="G98" s="496"/>
      <c r="H98" s="496"/>
      <c r="I98" s="496"/>
      <c r="J98" s="496"/>
      <c r="K98" s="496"/>
      <c r="L98" s="497"/>
      <c r="M98" s="39"/>
      <c r="Q98" s="10"/>
    </row>
    <row r="99" spans="1:21" s="11" customFormat="1" x14ac:dyDescent="0.25">
      <c r="A99" s="8"/>
      <c r="B99" s="495"/>
      <c r="C99" s="496"/>
      <c r="D99" s="496"/>
      <c r="E99" s="496"/>
      <c r="F99" s="496"/>
      <c r="G99" s="496"/>
      <c r="H99" s="496"/>
      <c r="I99" s="496"/>
      <c r="J99" s="496"/>
      <c r="K99" s="496"/>
      <c r="L99" s="497"/>
      <c r="M99" s="39"/>
      <c r="Q99" s="10"/>
    </row>
    <row r="100" spans="1:21" s="11" customFormat="1" x14ac:dyDescent="0.25">
      <c r="A100" s="8"/>
      <c r="B100" s="495"/>
      <c r="C100" s="496"/>
      <c r="D100" s="496"/>
      <c r="E100" s="496"/>
      <c r="F100" s="496"/>
      <c r="G100" s="496"/>
      <c r="H100" s="496"/>
      <c r="I100" s="496"/>
      <c r="J100" s="496"/>
      <c r="K100" s="496"/>
      <c r="L100" s="497"/>
      <c r="M100" s="39"/>
      <c r="Q100" s="10"/>
    </row>
    <row r="101" spans="1:21" s="11" customFormat="1" x14ac:dyDescent="0.25">
      <c r="A101" s="8"/>
      <c r="B101" s="495"/>
      <c r="C101" s="496"/>
      <c r="D101" s="496"/>
      <c r="E101" s="496"/>
      <c r="F101" s="496"/>
      <c r="G101" s="496"/>
      <c r="H101" s="496"/>
      <c r="I101" s="496"/>
      <c r="J101" s="496"/>
      <c r="K101" s="496"/>
      <c r="L101" s="497"/>
      <c r="M101" s="39"/>
      <c r="Q101" s="10"/>
    </row>
    <row r="102" spans="1:21" s="11" customFormat="1" x14ac:dyDescent="0.25">
      <c r="A102" s="8"/>
      <c r="B102" s="495"/>
      <c r="C102" s="496"/>
      <c r="D102" s="496"/>
      <c r="E102" s="496"/>
      <c r="F102" s="496"/>
      <c r="G102" s="496"/>
      <c r="H102" s="496"/>
      <c r="I102" s="496"/>
      <c r="J102" s="496"/>
      <c r="K102" s="496"/>
      <c r="L102" s="497"/>
      <c r="M102" s="39"/>
      <c r="Q102" s="10"/>
    </row>
    <row r="103" spans="1:21" s="11" customFormat="1" x14ac:dyDescent="0.25">
      <c r="A103" s="8"/>
      <c r="B103" s="495"/>
      <c r="C103" s="496"/>
      <c r="D103" s="496"/>
      <c r="E103" s="496"/>
      <c r="F103" s="496"/>
      <c r="G103" s="496"/>
      <c r="H103" s="496"/>
      <c r="I103" s="496"/>
      <c r="J103" s="496"/>
      <c r="K103" s="496"/>
      <c r="L103" s="497"/>
      <c r="M103" s="39"/>
      <c r="Q103" s="10"/>
    </row>
    <row r="104" spans="1:21" s="39" customFormat="1" x14ac:dyDescent="0.25">
      <c r="A104" s="50"/>
      <c r="B104" s="51"/>
      <c r="C104" s="52"/>
      <c r="D104" s="52"/>
      <c r="E104" s="52"/>
      <c r="F104" s="52"/>
      <c r="G104" s="52"/>
      <c r="H104" s="52"/>
      <c r="I104" s="52"/>
      <c r="J104" s="52"/>
      <c r="K104" s="52"/>
      <c r="L104" s="53"/>
      <c r="O104" s="10"/>
      <c r="P104" s="10"/>
      <c r="Q104" s="10"/>
      <c r="R104" s="10"/>
      <c r="S104" s="10"/>
      <c r="T104" s="10"/>
      <c r="U104" s="10"/>
    </row>
    <row r="106" spans="1:21" x14ac:dyDescent="0.25">
      <c r="A106" s="7"/>
      <c r="B106" s="381" t="s">
        <v>322</v>
      </c>
      <c r="C106" s="382"/>
      <c r="D106" s="382"/>
      <c r="E106" s="382"/>
      <c r="F106" s="382"/>
      <c r="G106" s="382"/>
      <c r="H106" s="382"/>
      <c r="I106" s="382"/>
      <c r="J106" s="382"/>
      <c r="K106" s="382"/>
      <c r="L106" s="383"/>
      <c r="M106" s="39"/>
    </row>
    <row r="107" spans="1:21" s="11" customFormat="1" x14ac:dyDescent="0.25">
      <c r="A107" s="8"/>
      <c r="B107" s="483" t="s">
        <v>20</v>
      </c>
      <c r="C107" s="484"/>
      <c r="D107" s="484"/>
      <c r="E107" s="484"/>
      <c r="F107" s="484"/>
      <c r="G107" s="484"/>
      <c r="H107" s="484"/>
      <c r="I107" s="484"/>
      <c r="J107" s="484"/>
      <c r="K107" s="484"/>
      <c r="L107" s="485"/>
      <c r="M107" s="74"/>
    </row>
    <row r="108" spans="1:21" s="39" customFormat="1" x14ac:dyDescent="0.25">
      <c r="A108" s="50"/>
      <c r="B108" s="54"/>
      <c r="C108" s="96"/>
      <c r="D108" s="96"/>
      <c r="E108" s="96"/>
      <c r="F108" s="96"/>
      <c r="G108" s="96"/>
      <c r="H108" s="96"/>
      <c r="I108" s="96"/>
      <c r="J108" s="96"/>
      <c r="K108" s="96"/>
      <c r="L108" s="55"/>
      <c r="O108" s="10"/>
      <c r="P108" s="10"/>
      <c r="Q108" s="10"/>
      <c r="R108" s="10"/>
      <c r="S108" s="10"/>
      <c r="T108" s="10"/>
      <c r="U108" s="10"/>
    </row>
    <row r="109" spans="1:21" s="39" customFormat="1" x14ac:dyDescent="0.25">
      <c r="A109" s="50"/>
      <c r="B109" s="502" t="str">
        <f>IF(Intro!$G$22="English",O109,P109)</f>
        <v>Provide details if your firm changed the product mix of the goods it has imported since January 1, 2023.</v>
      </c>
      <c r="C109" s="503"/>
      <c r="D109" s="503"/>
      <c r="E109" s="503"/>
      <c r="F109" s="503"/>
      <c r="G109" s="503"/>
      <c r="H109" s="503"/>
      <c r="I109" s="503"/>
      <c r="J109" s="503"/>
      <c r="K109" s="503"/>
      <c r="L109" s="504"/>
      <c r="O109" s="10" t="str">
        <f>"Provide details if your firm changed the product mix of the goods it has imported since January 1, "&amp;Variables!B6&amp;"."</f>
        <v>Provide details if your firm changed the product mix of the goods it has imported since January 1, 2023.</v>
      </c>
      <c r="P109"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09" s="10"/>
      <c r="R109" s="10"/>
      <c r="S109" s="10"/>
      <c r="T109" s="10"/>
      <c r="U109" s="10"/>
    </row>
    <row r="110" spans="1:21" s="39" customFormat="1" x14ac:dyDescent="0.25">
      <c r="A110" s="50"/>
      <c r="B110" s="54"/>
      <c r="C110" s="96"/>
      <c r="D110" s="96"/>
      <c r="E110" s="96"/>
      <c r="F110" s="96"/>
      <c r="G110" s="96"/>
      <c r="H110" s="96"/>
      <c r="I110" s="96"/>
      <c r="J110" s="96"/>
      <c r="K110" s="96"/>
      <c r="L110" s="55"/>
      <c r="O110" s="10"/>
      <c r="P110" s="10"/>
      <c r="Q110" s="10"/>
      <c r="R110" s="10"/>
      <c r="S110" s="10"/>
      <c r="T110" s="10"/>
      <c r="U110" s="10"/>
    </row>
    <row r="111" spans="1:21" s="11" customFormat="1" x14ac:dyDescent="0.25">
      <c r="A111" s="8"/>
      <c r="B111" s="495"/>
      <c r="C111" s="496"/>
      <c r="D111" s="496"/>
      <c r="E111" s="496"/>
      <c r="F111" s="496"/>
      <c r="G111" s="496"/>
      <c r="H111" s="496"/>
      <c r="I111" s="496"/>
      <c r="J111" s="496"/>
      <c r="K111" s="496"/>
      <c r="L111" s="497"/>
      <c r="M111" s="39"/>
      <c r="Q111" s="10"/>
    </row>
    <row r="112" spans="1:21" s="11" customFormat="1" x14ac:dyDescent="0.25">
      <c r="A112" s="8"/>
      <c r="B112" s="495"/>
      <c r="C112" s="496"/>
      <c r="D112" s="496"/>
      <c r="E112" s="496"/>
      <c r="F112" s="496"/>
      <c r="G112" s="496"/>
      <c r="H112" s="496"/>
      <c r="I112" s="496"/>
      <c r="J112" s="496"/>
      <c r="K112" s="496"/>
      <c r="L112" s="497"/>
      <c r="M112" s="39"/>
      <c r="Q112" s="10"/>
    </row>
    <row r="113" spans="1:21" s="11" customFormat="1" x14ac:dyDescent="0.25">
      <c r="A113" s="8"/>
      <c r="B113" s="495"/>
      <c r="C113" s="496"/>
      <c r="D113" s="496"/>
      <c r="E113" s="496"/>
      <c r="F113" s="496"/>
      <c r="G113" s="496"/>
      <c r="H113" s="496"/>
      <c r="I113" s="496"/>
      <c r="J113" s="496"/>
      <c r="K113" s="496"/>
      <c r="L113" s="497"/>
      <c r="M113" s="39"/>
      <c r="Q113" s="10"/>
    </row>
    <row r="114" spans="1:21" s="11" customFormat="1" x14ac:dyDescent="0.25">
      <c r="A114" s="8"/>
      <c r="B114" s="495"/>
      <c r="C114" s="496"/>
      <c r="D114" s="496"/>
      <c r="E114" s="496"/>
      <c r="F114" s="496"/>
      <c r="G114" s="496"/>
      <c r="H114" s="496"/>
      <c r="I114" s="496"/>
      <c r="J114" s="496"/>
      <c r="K114" s="496"/>
      <c r="L114" s="497"/>
      <c r="M114" s="39"/>
      <c r="Q114" s="10"/>
    </row>
    <row r="115" spans="1:21" s="11" customFormat="1" x14ac:dyDescent="0.25">
      <c r="A115" s="8"/>
      <c r="B115" s="495"/>
      <c r="C115" s="496"/>
      <c r="D115" s="496"/>
      <c r="E115" s="496"/>
      <c r="F115" s="496"/>
      <c r="G115" s="496"/>
      <c r="H115" s="496"/>
      <c r="I115" s="496"/>
      <c r="J115" s="496"/>
      <c r="K115" s="496"/>
      <c r="L115" s="497"/>
      <c r="M115" s="39"/>
      <c r="Q115" s="10"/>
    </row>
    <row r="116" spans="1:21" s="11" customFormat="1" x14ac:dyDescent="0.25">
      <c r="A116" s="8"/>
      <c r="B116" s="495"/>
      <c r="C116" s="496"/>
      <c r="D116" s="496"/>
      <c r="E116" s="496"/>
      <c r="F116" s="496"/>
      <c r="G116" s="496"/>
      <c r="H116" s="496"/>
      <c r="I116" s="496"/>
      <c r="J116" s="496"/>
      <c r="K116" s="496"/>
      <c r="L116" s="497"/>
      <c r="M116" s="39"/>
      <c r="Q116" s="10"/>
    </row>
    <row r="117" spans="1:21" s="11" customFormat="1" x14ac:dyDescent="0.25">
      <c r="A117" s="8"/>
      <c r="B117" s="495"/>
      <c r="C117" s="496"/>
      <c r="D117" s="496"/>
      <c r="E117" s="496"/>
      <c r="F117" s="496"/>
      <c r="G117" s="496"/>
      <c r="H117" s="496"/>
      <c r="I117" s="496"/>
      <c r="J117" s="496"/>
      <c r="K117" s="496"/>
      <c r="L117" s="497"/>
      <c r="M117" s="39"/>
      <c r="Q117" s="10"/>
    </row>
    <row r="118" spans="1:21" s="11" customFormat="1" x14ac:dyDescent="0.25">
      <c r="A118" s="8"/>
      <c r="B118" s="495"/>
      <c r="C118" s="496"/>
      <c r="D118" s="496"/>
      <c r="E118" s="496"/>
      <c r="F118" s="496"/>
      <c r="G118" s="496"/>
      <c r="H118" s="496"/>
      <c r="I118" s="496"/>
      <c r="J118" s="496"/>
      <c r="K118" s="496"/>
      <c r="L118" s="497"/>
      <c r="M118" s="39"/>
      <c r="Q118" s="10"/>
    </row>
    <row r="119" spans="1:21" s="39" customFormat="1" x14ac:dyDescent="0.25">
      <c r="A119" s="50"/>
      <c r="B119" s="51"/>
      <c r="C119" s="52"/>
      <c r="D119" s="52"/>
      <c r="E119" s="52"/>
      <c r="F119" s="52"/>
      <c r="G119" s="52"/>
      <c r="H119" s="52"/>
      <c r="I119" s="52"/>
      <c r="J119" s="52"/>
      <c r="K119" s="52"/>
      <c r="L119" s="53"/>
      <c r="O119" s="10"/>
      <c r="P119" s="10"/>
      <c r="Q119" s="10"/>
      <c r="R119" s="10"/>
      <c r="S119" s="10"/>
      <c r="T119" s="10"/>
      <c r="U119" s="10"/>
    </row>
    <row r="120" spans="1:21" s="11" customFormat="1" x14ac:dyDescent="0.25">
      <c r="A120" s="7"/>
      <c r="B120" s="483" t="s">
        <v>21</v>
      </c>
      <c r="C120" s="484"/>
      <c r="D120" s="484"/>
      <c r="E120" s="484"/>
      <c r="F120" s="484"/>
      <c r="G120" s="484"/>
      <c r="H120" s="484"/>
      <c r="I120" s="484"/>
      <c r="J120" s="484"/>
      <c r="K120" s="484"/>
      <c r="L120" s="485"/>
      <c r="M120" s="74"/>
    </row>
    <row r="121" spans="1:21" s="39" customFormat="1" x14ac:dyDescent="0.25">
      <c r="A121" s="97"/>
      <c r="B121" s="54"/>
      <c r="C121" s="96"/>
      <c r="D121" s="96"/>
      <c r="E121" s="96"/>
      <c r="F121" s="96"/>
      <c r="G121" s="96"/>
      <c r="H121" s="96"/>
      <c r="I121" s="96"/>
      <c r="J121" s="96"/>
      <c r="K121" s="96"/>
      <c r="L121" s="55"/>
      <c r="O121" s="10"/>
      <c r="P121" s="10"/>
      <c r="Q121" s="10"/>
      <c r="R121" s="10"/>
      <c r="S121" s="10"/>
      <c r="T121" s="10"/>
      <c r="U121" s="10"/>
    </row>
    <row r="122" spans="1:21" s="39" customFormat="1" x14ac:dyDescent="0.25">
      <c r="A122" s="97"/>
      <c r="B122" s="502" t="str">
        <f>IF(Intro!$G$22="English",O122,P122)</f>
        <v>Describe how delivery of the goods purchased by your firm is paid for.</v>
      </c>
      <c r="C122" s="503"/>
      <c r="D122" s="503"/>
      <c r="E122" s="503"/>
      <c r="F122" s="503"/>
      <c r="G122" s="503"/>
      <c r="H122" s="503"/>
      <c r="I122" s="503"/>
      <c r="J122" s="503"/>
      <c r="K122" s="503"/>
      <c r="L122" s="504"/>
      <c r="O122" s="10" t="s">
        <v>156</v>
      </c>
      <c r="P122" s="10" t="s">
        <v>210</v>
      </c>
      <c r="Q122" s="10"/>
      <c r="R122" s="10"/>
      <c r="S122" s="10"/>
      <c r="T122" s="10"/>
      <c r="U122" s="10"/>
    </row>
    <row r="123" spans="1:21" s="39" customFormat="1" x14ac:dyDescent="0.25">
      <c r="A123" s="97"/>
      <c r="B123" s="54"/>
      <c r="C123" s="96"/>
      <c r="D123" s="96"/>
      <c r="E123" s="96"/>
      <c r="F123" s="96"/>
      <c r="G123" s="96"/>
      <c r="H123" s="96"/>
      <c r="I123" s="96"/>
      <c r="J123" s="96"/>
      <c r="K123" s="96"/>
      <c r="L123" s="55"/>
      <c r="O123" s="10"/>
      <c r="P123" s="10"/>
      <c r="Q123" s="10"/>
      <c r="R123" s="10"/>
      <c r="S123" s="10"/>
      <c r="T123" s="10"/>
      <c r="U123" s="10"/>
    </row>
    <row r="124" spans="1:21" ht="28.15" customHeight="1" x14ac:dyDescent="0.25">
      <c r="A124" s="7"/>
      <c r="B124" s="511" t="str">
        <f>IF(Intro!$G$22="English",O124,P124)</f>
        <v xml:space="preserve">The exporter handles delivery, and the cost is built into the price. </v>
      </c>
      <c r="C124" s="512"/>
      <c r="D124" s="512"/>
      <c r="E124" s="512"/>
      <c r="F124" s="512"/>
      <c r="G124" s="126"/>
      <c r="H124" s="96"/>
      <c r="I124" s="96"/>
      <c r="J124" s="96"/>
      <c r="K124" s="96"/>
      <c r="L124" s="55"/>
      <c r="M124" s="10"/>
      <c r="O124" s="10" t="s">
        <v>391</v>
      </c>
      <c r="P124" s="161" t="s">
        <v>393</v>
      </c>
    </row>
    <row r="125" spans="1:21" ht="28.9" customHeight="1" x14ac:dyDescent="0.25">
      <c r="A125" s="7"/>
      <c r="B125" s="511" t="str">
        <f>IF(Intro!$G$22="English",O125,P125)</f>
        <v xml:space="preserve">The exporter handles delivery, but charges your firm separately for it. </v>
      </c>
      <c r="C125" s="512"/>
      <c r="D125" s="512"/>
      <c r="E125" s="512"/>
      <c r="F125" s="513"/>
      <c r="G125" s="126"/>
      <c r="H125" s="96"/>
      <c r="I125" s="96"/>
      <c r="J125" s="96"/>
      <c r="K125" s="96"/>
      <c r="L125" s="55"/>
      <c r="M125" s="10"/>
      <c r="O125" s="10" t="s">
        <v>392</v>
      </c>
      <c r="P125" s="161" t="s">
        <v>395</v>
      </c>
    </row>
    <row r="126" spans="1:21" ht="15" x14ac:dyDescent="0.25">
      <c r="A126" s="7"/>
      <c r="B126" s="511" t="str">
        <f>IF(Intro!$G$22="English",O126,P126)</f>
        <v xml:space="preserve">Your firm arranges and pays for delivery directly. </v>
      </c>
      <c r="C126" s="512"/>
      <c r="D126" s="512"/>
      <c r="E126" s="512"/>
      <c r="F126" s="513"/>
      <c r="G126" s="126"/>
      <c r="H126" s="96"/>
      <c r="I126" s="96"/>
      <c r="J126" s="96"/>
      <c r="K126" s="96"/>
      <c r="L126" s="55"/>
      <c r="M126" s="10"/>
      <c r="O126" s="10" t="s">
        <v>418</v>
      </c>
      <c r="P126" s="161" t="s">
        <v>394</v>
      </c>
    </row>
    <row r="127" spans="1:21" s="39" customFormat="1" x14ac:dyDescent="0.25">
      <c r="A127" s="97"/>
      <c r="B127" s="54"/>
      <c r="C127" s="96"/>
      <c r="D127" s="96"/>
      <c r="E127" s="96"/>
      <c r="F127" s="96"/>
      <c r="G127" s="96"/>
      <c r="H127" s="96"/>
      <c r="I127" s="96"/>
      <c r="J127" s="96"/>
      <c r="K127" s="96"/>
      <c r="L127" s="55"/>
      <c r="O127" s="10"/>
      <c r="P127" s="10"/>
      <c r="Q127" s="10"/>
      <c r="R127" s="10"/>
      <c r="S127" s="10"/>
      <c r="T127" s="10"/>
      <c r="U127" s="10"/>
    </row>
    <row r="128" spans="1:21" s="39" customFormat="1" x14ac:dyDescent="0.25">
      <c r="A128" s="97"/>
      <c r="B128" s="502" t="str">
        <f>IF(Intro!$G$22="English",O128,P128)</f>
        <v>Provide details if delivery charges paid by your firm have changed since January 1, 2023.</v>
      </c>
      <c r="C128" s="503"/>
      <c r="D128" s="503"/>
      <c r="E128" s="503"/>
      <c r="F128" s="503"/>
      <c r="G128" s="503"/>
      <c r="H128" s="503"/>
      <c r="I128" s="503"/>
      <c r="J128" s="503"/>
      <c r="K128" s="503"/>
      <c r="L128" s="504"/>
      <c r="O128" s="10" t="str">
        <f>"Provide details if delivery charges paid by your firm have changed since January 1, "&amp;Variables!B6&amp;"."</f>
        <v>Provide details if delivery charges paid by your firm have changed since January 1, 2023.</v>
      </c>
      <c r="P128" s="10" t="str">
        <f>"Fournissez des détails si les frais de livraison payés par votre entreprise ont changé depuis le 1er janvier "&amp;Variables!B6&amp;"."</f>
        <v>Fournissez des détails si les frais de livraison payés par votre entreprise ont changé depuis le 1er janvier 2023.</v>
      </c>
      <c r="Q128" s="10"/>
      <c r="R128" s="10"/>
      <c r="S128" s="10"/>
      <c r="T128" s="10"/>
      <c r="U128" s="10"/>
    </row>
    <row r="129" spans="1:21" s="39" customFormat="1" x14ac:dyDescent="0.25">
      <c r="A129" s="97"/>
      <c r="B129" s="54"/>
      <c r="C129" s="96"/>
      <c r="D129" s="96"/>
      <c r="E129" s="96"/>
      <c r="F129" s="96"/>
      <c r="G129" s="96"/>
      <c r="H129" s="96"/>
      <c r="I129" s="96"/>
      <c r="J129" s="96"/>
      <c r="K129" s="96"/>
      <c r="L129" s="55"/>
      <c r="O129" s="10"/>
      <c r="P129" s="10"/>
      <c r="Q129" s="10"/>
      <c r="R129" s="10"/>
      <c r="S129" s="10"/>
      <c r="T129" s="10"/>
      <c r="U129" s="10"/>
    </row>
    <row r="130" spans="1:21" s="11" customFormat="1" x14ac:dyDescent="0.25">
      <c r="A130" s="8"/>
      <c r="B130" s="495"/>
      <c r="C130" s="496"/>
      <c r="D130" s="496"/>
      <c r="E130" s="496"/>
      <c r="F130" s="496"/>
      <c r="G130" s="496"/>
      <c r="H130" s="496"/>
      <c r="I130" s="496"/>
      <c r="J130" s="496"/>
      <c r="K130" s="496"/>
      <c r="L130" s="497"/>
      <c r="M130" s="39"/>
      <c r="Q130" s="10"/>
    </row>
    <row r="131" spans="1:21" s="11" customFormat="1" x14ac:dyDescent="0.25">
      <c r="A131" s="8"/>
      <c r="B131" s="495"/>
      <c r="C131" s="496"/>
      <c r="D131" s="496"/>
      <c r="E131" s="496"/>
      <c r="F131" s="496"/>
      <c r="G131" s="496"/>
      <c r="H131" s="496"/>
      <c r="I131" s="496"/>
      <c r="J131" s="496"/>
      <c r="K131" s="496"/>
      <c r="L131" s="497"/>
      <c r="M131" s="39"/>
      <c r="Q131" s="10"/>
    </row>
    <row r="132" spans="1:21" s="11" customFormat="1" x14ac:dyDescent="0.25">
      <c r="A132" s="8"/>
      <c r="B132" s="495"/>
      <c r="C132" s="496"/>
      <c r="D132" s="496"/>
      <c r="E132" s="496"/>
      <c r="F132" s="496"/>
      <c r="G132" s="496"/>
      <c r="H132" s="496"/>
      <c r="I132" s="496"/>
      <c r="J132" s="496"/>
      <c r="K132" s="496"/>
      <c r="L132" s="497"/>
      <c r="M132" s="39"/>
      <c r="Q132" s="10"/>
    </row>
    <row r="133" spans="1:21" s="11" customFormat="1" x14ac:dyDescent="0.25">
      <c r="A133" s="8"/>
      <c r="B133" s="495"/>
      <c r="C133" s="496"/>
      <c r="D133" s="496"/>
      <c r="E133" s="496"/>
      <c r="F133" s="496"/>
      <c r="G133" s="496"/>
      <c r="H133" s="496"/>
      <c r="I133" s="496"/>
      <c r="J133" s="496"/>
      <c r="K133" s="496"/>
      <c r="L133" s="497"/>
      <c r="M133" s="39"/>
      <c r="Q133" s="10"/>
    </row>
    <row r="134" spans="1:21" s="11" customFormat="1" x14ac:dyDescent="0.25">
      <c r="A134" s="8"/>
      <c r="B134" s="495"/>
      <c r="C134" s="496"/>
      <c r="D134" s="496"/>
      <c r="E134" s="496"/>
      <c r="F134" s="496"/>
      <c r="G134" s="496"/>
      <c r="H134" s="496"/>
      <c r="I134" s="496"/>
      <c r="J134" s="496"/>
      <c r="K134" s="496"/>
      <c r="L134" s="497"/>
      <c r="M134" s="39"/>
      <c r="Q134" s="10"/>
    </row>
    <row r="135" spans="1:21" s="11" customFormat="1" x14ac:dyDescent="0.25">
      <c r="A135" s="8"/>
      <c r="B135" s="495"/>
      <c r="C135" s="496"/>
      <c r="D135" s="496"/>
      <c r="E135" s="496"/>
      <c r="F135" s="496"/>
      <c r="G135" s="496"/>
      <c r="H135" s="496"/>
      <c r="I135" s="496"/>
      <c r="J135" s="496"/>
      <c r="K135" s="496"/>
      <c r="L135" s="497"/>
      <c r="M135" s="39"/>
      <c r="Q135" s="10"/>
    </row>
    <row r="136" spans="1:21" s="11" customFormat="1" x14ac:dyDescent="0.25">
      <c r="A136" s="8"/>
      <c r="B136" s="495"/>
      <c r="C136" s="496"/>
      <c r="D136" s="496"/>
      <c r="E136" s="496"/>
      <c r="F136" s="496"/>
      <c r="G136" s="496"/>
      <c r="H136" s="496"/>
      <c r="I136" s="496"/>
      <c r="J136" s="496"/>
      <c r="K136" s="496"/>
      <c r="L136" s="497"/>
      <c r="M136" s="39"/>
      <c r="Q136" s="10"/>
    </row>
    <row r="137" spans="1:21" s="11" customFormat="1" x14ac:dyDescent="0.25">
      <c r="A137" s="8"/>
      <c r="B137" s="495"/>
      <c r="C137" s="496"/>
      <c r="D137" s="496"/>
      <c r="E137" s="496"/>
      <c r="F137" s="496"/>
      <c r="G137" s="496"/>
      <c r="H137" s="496"/>
      <c r="I137" s="496"/>
      <c r="J137" s="496"/>
      <c r="K137" s="496"/>
      <c r="L137" s="497"/>
      <c r="M137" s="39"/>
      <c r="Q137" s="10"/>
    </row>
    <row r="138" spans="1:21" s="39" customFormat="1" x14ac:dyDescent="0.25">
      <c r="A138" s="97"/>
      <c r="B138" s="51"/>
      <c r="C138" s="52"/>
      <c r="D138" s="52"/>
      <c r="E138" s="52"/>
      <c r="F138" s="52"/>
      <c r="G138" s="52"/>
      <c r="H138" s="52"/>
      <c r="I138" s="52"/>
      <c r="J138" s="52"/>
      <c r="K138" s="52"/>
      <c r="L138" s="53"/>
      <c r="O138" s="10"/>
      <c r="P138" s="10"/>
      <c r="Q138" s="10"/>
      <c r="R138" s="10"/>
      <c r="S138" s="10"/>
      <c r="T138" s="10"/>
      <c r="U138" s="10"/>
    </row>
    <row r="140" spans="1:21" x14ac:dyDescent="0.25">
      <c r="B140" s="381" t="str">
        <f>IF(Intro!$G$22="English",O140,P140)</f>
        <v>MARKET CHARACTERISTICS OF THE GOODS</v>
      </c>
      <c r="C140" s="382"/>
      <c r="D140" s="382"/>
      <c r="E140" s="382"/>
      <c r="F140" s="382"/>
      <c r="G140" s="382"/>
      <c r="H140" s="382"/>
      <c r="I140" s="382"/>
      <c r="J140" s="382"/>
      <c r="K140" s="382"/>
      <c r="L140" s="383"/>
      <c r="M140" s="39"/>
      <c r="O140" s="106" t="s">
        <v>323</v>
      </c>
      <c r="P140" s="106" t="s">
        <v>324</v>
      </c>
    </row>
    <row r="141" spans="1:21" s="11" customFormat="1" x14ac:dyDescent="0.25">
      <c r="A141" s="8"/>
      <c r="B141" s="480" t="s">
        <v>22</v>
      </c>
      <c r="C141" s="481"/>
      <c r="D141" s="481"/>
      <c r="E141" s="481"/>
      <c r="F141" s="481"/>
      <c r="G141" s="481"/>
      <c r="H141" s="481"/>
      <c r="I141" s="481"/>
      <c r="J141" s="481"/>
      <c r="K141" s="481"/>
      <c r="L141" s="482"/>
      <c r="M141" s="74"/>
    </row>
    <row r="142" spans="1:21" s="39" customFormat="1" x14ac:dyDescent="0.25">
      <c r="A142" s="50"/>
      <c r="B142" s="54"/>
      <c r="C142" s="96"/>
      <c r="D142" s="96"/>
      <c r="E142" s="96"/>
      <c r="F142" s="96"/>
      <c r="G142" s="96"/>
      <c r="H142" s="96"/>
      <c r="I142" s="96"/>
      <c r="J142" s="96"/>
      <c r="K142" s="96"/>
      <c r="L142" s="55"/>
      <c r="O142" s="10"/>
      <c r="P142" s="10"/>
      <c r="Q142" s="10"/>
      <c r="R142" s="10"/>
      <c r="S142" s="10"/>
      <c r="T142" s="10"/>
      <c r="U142" s="10"/>
    </row>
    <row r="143" spans="1:21" s="39" customFormat="1" x14ac:dyDescent="0.25">
      <c r="A143" s="50"/>
      <c r="B143" s="502" t="str">
        <f>IF(Intro!$G$22="English",O143,P143)</f>
        <v>Indicate the primary industries of your customers of the goods.</v>
      </c>
      <c r="C143" s="503"/>
      <c r="D143" s="503"/>
      <c r="E143" s="503"/>
      <c r="F143" s="503"/>
      <c r="G143" s="503"/>
      <c r="H143" s="503"/>
      <c r="I143" s="503"/>
      <c r="J143" s="503"/>
      <c r="K143" s="503"/>
      <c r="L143" s="504"/>
      <c r="O143" s="10" t="s">
        <v>164</v>
      </c>
      <c r="P143" s="10" t="s">
        <v>408</v>
      </c>
      <c r="Q143" s="10"/>
      <c r="R143" s="10"/>
      <c r="S143" s="10"/>
      <c r="T143" s="10"/>
      <c r="U143" s="10"/>
    </row>
    <row r="144" spans="1:21" s="39" customFormat="1" x14ac:dyDescent="0.25">
      <c r="A144" s="50"/>
      <c r="B144" s="54"/>
      <c r="C144" s="96"/>
      <c r="D144" s="96"/>
      <c r="E144" s="96"/>
      <c r="F144" s="96"/>
      <c r="G144" s="96"/>
      <c r="H144" s="96"/>
      <c r="I144" s="96"/>
      <c r="J144" s="96"/>
      <c r="K144" s="96"/>
      <c r="L144" s="55"/>
      <c r="O144" s="10"/>
      <c r="P144" s="10"/>
      <c r="Q144" s="10"/>
      <c r="R144" s="10"/>
      <c r="S144" s="10"/>
      <c r="T144" s="10"/>
      <c r="U144" s="10"/>
    </row>
    <row r="145" spans="1:21" ht="14.1" customHeight="1" x14ac:dyDescent="0.25">
      <c r="B145" s="373" t="str">
        <f>IF(Intro!$G$22="English",O145,P145)</f>
        <v xml:space="preserve">Primary Industry 1 </v>
      </c>
      <c r="C145" s="374"/>
      <c r="D145" s="369"/>
      <c r="E145" s="369"/>
      <c r="F145" s="369"/>
      <c r="G145" s="369"/>
      <c r="H145" s="369"/>
      <c r="I145" s="369"/>
      <c r="J145" s="369"/>
      <c r="K145" s="369"/>
      <c r="L145" s="370"/>
      <c r="M145" s="10"/>
      <c r="O145" s="10" t="s">
        <v>158</v>
      </c>
      <c r="P145" s="10" t="s">
        <v>159</v>
      </c>
    </row>
    <row r="146" spans="1:21" x14ac:dyDescent="0.25">
      <c r="B146" s="373"/>
      <c r="C146" s="374"/>
      <c r="D146" s="369"/>
      <c r="E146" s="369"/>
      <c r="F146" s="369"/>
      <c r="G146" s="369"/>
      <c r="H146" s="369"/>
      <c r="I146" s="369"/>
      <c r="J146" s="369"/>
      <c r="K146" s="369"/>
      <c r="L146" s="370"/>
      <c r="M146" s="10"/>
    </row>
    <row r="147" spans="1:21" x14ac:dyDescent="0.25">
      <c r="B147" s="373"/>
      <c r="C147" s="374"/>
      <c r="D147" s="369"/>
      <c r="E147" s="369"/>
      <c r="F147" s="369"/>
      <c r="G147" s="369"/>
      <c r="H147" s="369"/>
      <c r="I147" s="369"/>
      <c r="J147" s="369"/>
      <c r="K147" s="369"/>
      <c r="L147" s="370"/>
      <c r="M147" s="10"/>
    </row>
    <row r="148" spans="1:21" x14ac:dyDescent="0.25">
      <c r="B148" s="373"/>
      <c r="C148" s="374"/>
      <c r="D148" s="369"/>
      <c r="E148" s="369"/>
      <c r="F148" s="369"/>
      <c r="G148" s="369"/>
      <c r="H148" s="369"/>
      <c r="I148" s="369"/>
      <c r="J148" s="369"/>
      <c r="K148" s="369"/>
      <c r="L148" s="370"/>
      <c r="M148" s="10"/>
    </row>
    <row r="149" spans="1:21" x14ac:dyDescent="0.25">
      <c r="B149" s="373"/>
      <c r="C149" s="374"/>
      <c r="D149" s="369"/>
      <c r="E149" s="369"/>
      <c r="F149" s="369"/>
      <c r="G149" s="369"/>
      <c r="H149" s="369"/>
      <c r="I149" s="369"/>
      <c r="J149" s="369"/>
      <c r="K149" s="369"/>
      <c r="L149" s="370"/>
      <c r="M149" s="10"/>
    </row>
    <row r="150" spans="1:21" ht="14.1" customHeight="1" x14ac:dyDescent="0.25">
      <c r="B150" s="373" t="str">
        <f>IF(Intro!$G$22="English",O150,P150)</f>
        <v>Primary Industry 2</v>
      </c>
      <c r="C150" s="374"/>
      <c r="D150" s="369"/>
      <c r="E150" s="369"/>
      <c r="F150" s="369"/>
      <c r="G150" s="369"/>
      <c r="H150" s="369"/>
      <c r="I150" s="369"/>
      <c r="J150" s="369"/>
      <c r="K150" s="369"/>
      <c r="L150" s="370"/>
      <c r="M150" s="10"/>
      <c r="O150" s="10" t="s">
        <v>160</v>
      </c>
      <c r="P150" s="10" t="s">
        <v>161</v>
      </c>
    </row>
    <row r="151" spans="1:21" x14ac:dyDescent="0.25">
      <c r="B151" s="373"/>
      <c r="C151" s="374"/>
      <c r="D151" s="369"/>
      <c r="E151" s="369"/>
      <c r="F151" s="369"/>
      <c r="G151" s="369"/>
      <c r="H151" s="369"/>
      <c r="I151" s="369"/>
      <c r="J151" s="369"/>
      <c r="K151" s="369"/>
      <c r="L151" s="370"/>
      <c r="M151" s="10"/>
    </row>
    <row r="152" spans="1:21" x14ac:dyDescent="0.25">
      <c r="B152" s="373"/>
      <c r="C152" s="374"/>
      <c r="D152" s="369"/>
      <c r="E152" s="369"/>
      <c r="F152" s="369"/>
      <c r="G152" s="369"/>
      <c r="H152" s="369"/>
      <c r="I152" s="369"/>
      <c r="J152" s="369"/>
      <c r="K152" s="369"/>
      <c r="L152" s="370"/>
      <c r="M152" s="10"/>
    </row>
    <row r="153" spans="1:21" x14ac:dyDescent="0.25">
      <c r="B153" s="373"/>
      <c r="C153" s="374"/>
      <c r="D153" s="369"/>
      <c r="E153" s="369"/>
      <c r="F153" s="369"/>
      <c r="G153" s="369"/>
      <c r="H153" s="369"/>
      <c r="I153" s="369"/>
      <c r="J153" s="369"/>
      <c r="K153" s="369"/>
      <c r="L153" s="370"/>
      <c r="M153" s="10"/>
    </row>
    <row r="154" spans="1:21" x14ac:dyDescent="0.25">
      <c r="B154" s="373"/>
      <c r="C154" s="374"/>
      <c r="D154" s="369"/>
      <c r="E154" s="369"/>
      <c r="F154" s="369"/>
      <c r="G154" s="369"/>
      <c r="H154" s="369"/>
      <c r="I154" s="369"/>
      <c r="J154" s="369"/>
      <c r="K154" s="369"/>
      <c r="L154" s="370"/>
      <c r="M154" s="10"/>
    </row>
    <row r="155" spans="1:21" ht="14.1" customHeight="1" x14ac:dyDescent="0.25">
      <c r="B155" s="373" t="str">
        <f>IF(Intro!$G$22="English",O155,P155)</f>
        <v>Primary Industry 3</v>
      </c>
      <c r="C155" s="374"/>
      <c r="D155" s="369"/>
      <c r="E155" s="369"/>
      <c r="F155" s="369"/>
      <c r="G155" s="369"/>
      <c r="H155" s="369"/>
      <c r="I155" s="369"/>
      <c r="J155" s="369"/>
      <c r="K155" s="369"/>
      <c r="L155" s="370"/>
      <c r="M155" s="10"/>
      <c r="O155" s="10" t="s">
        <v>162</v>
      </c>
      <c r="P155" s="10" t="s">
        <v>163</v>
      </c>
    </row>
    <row r="156" spans="1:21" x14ac:dyDescent="0.25">
      <c r="B156" s="373"/>
      <c r="C156" s="374"/>
      <c r="D156" s="369"/>
      <c r="E156" s="369"/>
      <c r="F156" s="369"/>
      <c r="G156" s="369"/>
      <c r="H156" s="369"/>
      <c r="I156" s="369"/>
      <c r="J156" s="369"/>
      <c r="K156" s="369"/>
      <c r="L156" s="370"/>
      <c r="M156" s="10"/>
    </row>
    <row r="157" spans="1:21" x14ac:dyDescent="0.25">
      <c r="B157" s="373"/>
      <c r="C157" s="374"/>
      <c r="D157" s="369"/>
      <c r="E157" s="369"/>
      <c r="F157" s="369"/>
      <c r="G157" s="369"/>
      <c r="H157" s="369"/>
      <c r="I157" s="369"/>
      <c r="J157" s="369"/>
      <c r="K157" s="369"/>
      <c r="L157" s="370"/>
      <c r="M157" s="10"/>
    </row>
    <row r="158" spans="1:21" x14ac:dyDescent="0.25">
      <c r="B158" s="373"/>
      <c r="C158" s="374"/>
      <c r="D158" s="369"/>
      <c r="E158" s="369"/>
      <c r="F158" s="369"/>
      <c r="G158" s="369"/>
      <c r="H158" s="369"/>
      <c r="I158" s="369"/>
      <c r="J158" s="369"/>
      <c r="K158" s="369"/>
      <c r="L158" s="370"/>
      <c r="M158" s="10"/>
    </row>
    <row r="159" spans="1:21" x14ac:dyDescent="0.25">
      <c r="B159" s="373"/>
      <c r="C159" s="374"/>
      <c r="D159" s="369"/>
      <c r="E159" s="369"/>
      <c r="F159" s="369"/>
      <c r="G159" s="369"/>
      <c r="H159" s="369"/>
      <c r="I159" s="369"/>
      <c r="J159" s="369"/>
      <c r="K159" s="369"/>
      <c r="L159" s="370"/>
      <c r="M159" s="10"/>
    </row>
    <row r="160" spans="1:21" s="39" customFormat="1" x14ac:dyDescent="0.25">
      <c r="A160" s="50"/>
      <c r="B160" s="51"/>
      <c r="C160" s="52"/>
      <c r="D160" s="52"/>
      <c r="E160" s="52"/>
      <c r="F160" s="52"/>
      <c r="G160" s="52"/>
      <c r="H160" s="52"/>
      <c r="I160" s="52"/>
      <c r="J160" s="52"/>
      <c r="K160" s="52"/>
      <c r="L160" s="53"/>
      <c r="O160" s="10"/>
      <c r="P160" s="10"/>
      <c r="Q160" s="10"/>
      <c r="R160" s="10"/>
      <c r="S160" s="10"/>
      <c r="T160" s="10"/>
      <c r="U160" s="10"/>
    </row>
    <row r="161" spans="1:21" s="11" customFormat="1" x14ac:dyDescent="0.25">
      <c r="A161" s="7"/>
      <c r="B161" s="483" t="s">
        <v>23</v>
      </c>
      <c r="C161" s="484"/>
      <c r="D161" s="484"/>
      <c r="E161" s="484"/>
      <c r="F161" s="484"/>
      <c r="G161" s="484"/>
      <c r="H161" s="484"/>
      <c r="I161" s="484"/>
      <c r="J161" s="484"/>
      <c r="K161" s="484"/>
      <c r="L161" s="485"/>
      <c r="M161" s="74"/>
    </row>
    <row r="162" spans="1:21" s="39" customFormat="1" x14ac:dyDescent="0.25">
      <c r="A162" s="97"/>
      <c r="B162" s="54"/>
      <c r="C162" s="96"/>
      <c r="D162" s="96"/>
      <c r="E162" s="96"/>
      <c r="F162" s="96"/>
      <c r="G162" s="96"/>
      <c r="H162" s="96"/>
      <c r="I162" s="96"/>
      <c r="J162" s="96"/>
      <c r="K162" s="96"/>
      <c r="L162" s="55"/>
      <c r="O162" s="10"/>
      <c r="P162" s="10"/>
      <c r="Q162" s="10"/>
      <c r="R162" s="10"/>
      <c r="S162" s="10"/>
      <c r="T162" s="10"/>
      <c r="U162" s="10"/>
    </row>
    <row r="163" spans="1:21" s="39" customFormat="1" ht="14.1" customHeight="1" x14ac:dyDescent="0.25">
      <c r="A163" s="50"/>
      <c r="B163" s="378" t="str">
        <f>IF(Intro!$G$22="English",O163,P163)</f>
        <v>Describe whether there is seasonality in the Canadian market for the goods. Describe any seasonal patterns in your firm's imports, inventory or sales of imports in Canada.</v>
      </c>
      <c r="C163" s="379"/>
      <c r="D163" s="379"/>
      <c r="E163" s="379"/>
      <c r="F163" s="379"/>
      <c r="G163" s="379"/>
      <c r="H163" s="379"/>
      <c r="I163" s="379"/>
      <c r="J163" s="379"/>
      <c r="K163" s="379"/>
      <c r="L163" s="380"/>
      <c r="O163" s="10" t="s">
        <v>185</v>
      </c>
      <c r="P163" s="10" t="s">
        <v>186</v>
      </c>
      <c r="Q163" s="10"/>
      <c r="R163" s="10"/>
      <c r="S163" s="10"/>
      <c r="T163" s="10"/>
      <c r="U163" s="10"/>
    </row>
    <row r="164" spans="1:21" s="39" customFormat="1" x14ac:dyDescent="0.25">
      <c r="A164" s="50"/>
      <c r="B164" s="378"/>
      <c r="C164" s="379"/>
      <c r="D164" s="379"/>
      <c r="E164" s="379"/>
      <c r="F164" s="379"/>
      <c r="G164" s="379"/>
      <c r="H164" s="379"/>
      <c r="I164" s="379"/>
      <c r="J164" s="379"/>
      <c r="K164" s="379"/>
      <c r="L164" s="380"/>
      <c r="O164" s="10"/>
      <c r="P164" s="10"/>
      <c r="Q164" s="10"/>
      <c r="R164" s="10"/>
      <c r="S164" s="10"/>
      <c r="T164" s="10"/>
      <c r="U164" s="10"/>
    </row>
    <row r="165" spans="1:21" s="39" customFormat="1" x14ac:dyDescent="0.25">
      <c r="A165" s="97"/>
      <c r="B165" s="54"/>
      <c r="C165" s="96"/>
      <c r="D165" s="96"/>
      <c r="E165" s="96"/>
      <c r="F165" s="96"/>
      <c r="G165" s="96"/>
      <c r="H165" s="96"/>
      <c r="I165" s="96"/>
      <c r="J165" s="96"/>
      <c r="K165" s="96"/>
      <c r="L165" s="55"/>
      <c r="O165" s="10"/>
      <c r="P165" s="10"/>
      <c r="Q165" s="10"/>
      <c r="R165" s="10"/>
      <c r="S165" s="10"/>
      <c r="T165" s="10"/>
      <c r="U165" s="10"/>
    </row>
    <row r="166" spans="1:21" s="11" customFormat="1" x14ac:dyDescent="0.25">
      <c r="A166" s="8"/>
      <c r="B166" s="495"/>
      <c r="C166" s="496"/>
      <c r="D166" s="496"/>
      <c r="E166" s="496"/>
      <c r="F166" s="496"/>
      <c r="G166" s="496"/>
      <c r="H166" s="496"/>
      <c r="I166" s="496"/>
      <c r="J166" s="496"/>
      <c r="K166" s="496"/>
      <c r="L166" s="497"/>
      <c r="M166" s="39"/>
      <c r="Q166" s="10"/>
    </row>
    <row r="167" spans="1:21" s="11" customFormat="1" x14ac:dyDescent="0.25">
      <c r="A167" s="8"/>
      <c r="B167" s="495"/>
      <c r="C167" s="496"/>
      <c r="D167" s="496"/>
      <c r="E167" s="496"/>
      <c r="F167" s="496"/>
      <c r="G167" s="496"/>
      <c r="H167" s="496"/>
      <c r="I167" s="496"/>
      <c r="J167" s="496"/>
      <c r="K167" s="496"/>
      <c r="L167" s="497"/>
      <c r="M167" s="39"/>
      <c r="Q167" s="10"/>
    </row>
    <row r="168" spans="1:21" s="11" customFormat="1" x14ac:dyDescent="0.25">
      <c r="A168" s="8"/>
      <c r="B168" s="495"/>
      <c r="C168" s="496"/>
      <c r="D168" s="496"/>
      <c r="E168" s="496"/>
      <c r="F168" s="496"/>
      <c r="G168" s="496"/>
      <c r="H168" s="496"/>
      <c r="I168" s="496"/>
      <c r="J168" s="496"/>
      <c r="K168" s="496"/>
      <c r="L168" s="497"/>
      <c r="M168" s="39"/>
      <c r="Q168" s="10"/>
    </row>
    <row r="169" spans="1:21" s="11" customFormat="1" x14ac:dyDescent="0.25">
      <c r="A169" s="8"/>
      <c r="B169" s="495"/>
      <c r="C169" s="496"/>
      <c r="D169" s="496"/>
      <c r="E169" s="496"/>
      <c r="F169" s="496"/>
      <c r="G169" s="496"/>
      <c r="H169" s="496"/>
      <c r="I169" s="496"/>
      <c r="J169" s="496"/>
      <c r="K169" s="496"/>
      <c r="L169" s="497"/>
      <c r="M169" s="39"/>
      <c r="Q169" s="10"/>
    </row>
    <row r="170" spans="1:21" s="11" customFormat="1" x14ac:dyDescent="0.25">
      <c r="A170" s="8"/>
      <c r="B170" s="495"/>
      <c r="C170" s="496"/>
      <c r="D170" s="496"/>
      <c r="E170" s="496"/>
      <c r="F170" s="496"/>
      <c r="G170" s="496"/>
      <c r="H170" s="496"/>
      <c r="I170" s="496"/>
      <c r="J170" s="496"/>
      <c r="K170" s="496"/>
      <c r="L170" s="497"/>
      <c r="M170" s="39"/>
      <c r="Q170" s="10"/>
    </row>
    <row r="171" spans="1:21" s="11" customFormat="1" x14ac:dyDescent="0.25">
      <c r="A171" s="8"/>
      <c r="B171" s="495"/>
      <c r="C171" s="496"/>
      <c r="D171" s="496"/>
      <c r="E171" s="496"/>
      <c r="F171" s="496"/>
      <c r="G171" s="496"/>
      <c r="H171" s="496"/>
      <c r="I171" s="496"/>
      <c r="J171" s="496"/>
      <c r="K171" s="496"/>
      <c r="L171" s="497"/>
      <c r="M171" s="39"/>
      <c r="Q171" s="10"/>
    </row>
    <row r="172" spans="1:21" s="11" customFormat="1" x14ac:dyDescent="0.25">
      <c r="A172" s="8"/>
      <c r="B172" s="495"/>
      <c r="C172" s="496"/>
      <c r="D172" s="496"/>
      <c r="E172" s="496"/>
      <c r="F172" s="496"/>
      <c r="G172" s="496"/>
      <c r="H172" s="496"/>
      <c r="I172" s="496"/>
      <c r="J172" s="496"/>
      <c r="K172" s="496"/>
      <c r="L172" s="497"/>
      <c r="M172" s="39"/>
      <c r="Q172" s="10"/>
    </row>
    <row r="173" spans="1:21" s="11" customFormat="1" x14ac:dyDescent="0.25">
      <c r="A173" s="8"/>
      <c r="B173" s="495"/>
      <c r="C173" s="496"/>
      <c r="D173" s="496"/>
      <c r="E173" s="496"/>
      <c r="F173" s="496"/>
      <c r="G173" s="496"/>
      <c r="H173" s="496"/>
      <c r="I173" s="496"/>
      <c r="J173" s="496"/>
      <c r="K173" s="496"/>
      <c r="L173" s="497"/>
      <c r="M173" s="39"/>
      <c r="Q173" s="10"/>
    </row>
    <row r="174" spans="1:21" s="39" customFormat="1" x14ac:dyDescent="0.25">
      <c r="A174" s="97"/>
      <c r="B174" s="51"/>
      <c r="C174" s="52"/>
      <c r="D174" s="52"/>
      <c r="E174" s="52"/>
      <c r="F174" s="52"/>
      <c r="G174" s="52"/>
      <c r="H174" s="52"/>
      <c r="I174" s="52"/>
      <c r="J174" s="52"/>
      <c r="K174" s="52"/>
      <c r="L174" s="53"/>
      <c r="O174" s="10"/>
      <c r="P174" s="10"/>
      <c r="Q174" s="10"/>
      <c r="R174" s="10"/>
      <c r="S174" s="10"/>
      <c r="T174" s="10"/>
      <c r="U174" s="10"/>
    </row>
    <row r="175" spans="1:21" s="11" customFormat="1" x14ac:dyDescent="0.25">
      <c r="A175" s="7"/>
      <c r="B175" s="483" t="s">
        <v>24</v>
      </c>
      <c r="C175" s="484"/>
      <c r="D175" s="484"/>
      <c r="E175" s="484"/>
      <c r="F175" s="484"/>
      <c r="G175" s="484"/>
      <c r="H175" s="484"/>
      <c r="I175" s="484"/>
      <c r="J175" s="484"/>
      <c r="K175" s="484"/>
      <c r="L175" s="485"/>
      <c r="M175" s="74"/>
    </row>
    <row r="176" spans="1:21" s="39" customFormat="1" x14ac:dyDescent="0.25">
      <c r="A176" s="97"/>
      <c r="B176" s="54"/>
      <c r="C176" s="96"/>
      <c r="D176" s="96"/>
      <c r="E176" s="96"/>
      <c r="F176" s="96"/>
      <c r="G176" s="96"/>
      <c r="H176" s="96"/>
      <c r="I176" s="96"/>
      <c r="J176" s="96"/>
      <c r="K176" s="96"/>
      <c r="L176" s="55"/>
      <c r="O176" s="10"/>
      <c r="P176" s="10"/>
      <c r="Q176" s="10"/>
      <c r="R176" s="10"/>
      <c r="S176" s="10"/>
      <c r="T176" s="10"/>
      <c r="U176" s="10"/>
    </row>
    <row r="177" spans="1:21" s="39" customFormat="1" ht="14.1" customHeight="1" x14ac:dyDescent="0.25">
      <c r="A177" s="97"/>
      <c r="B177" s="378" t="str">
        <f>IF(Intro!$G$22="English",O177,P177)</f>
        <v>What have been the principal factors affecting the demand for the goods since January 1, 2023 (e.g., user preferences, government policy, economic conditions, exchange rate)?</v>
      </c>
      <c r="C177" s="379"/>
      <c r="D177" s="379"/>
      <c r="E177" s="379"/>
      <c r="F177" s="379"/>
      <c r="G177" s="379"/>
      <c r="H177" s="379"/>
      <c r="I177" s="379"/>
      <c r="J177" s="379"/>
      <c r="K177" s="379"/>
      <c r="L177" s="380"/>
      <c r="O177"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77"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77" s="10"/>
      <c r="R177" s="10"/>
      <c r="S177" s="10"/>
      <c r="T177" s="10"/>
      <c r="U177" s="10"/>
    </row>
    <row r="178" spans="1:21" s="39" customFormat="1" x14ac:dyDescent="0.25">
      <c r="A178" s="97"/>
      <c r="B178" s="378"/>
      <c r="C178" s="379"/>
      <c r="D178" s="379"/>
      <c r="E178" s="379"/>
      <c r="F178" s="379"/>
      <c r="G178" s="379"/>
      <c r="H178" s="379"/>
      <c r="I178" s="379"/>
      <c r="J178" s="379"/>
      <c r="K178" s="379"/>
      <c r="L178" s="380"/>
      <c r="O178" s="10"/>
      <c r="P178" s="10"/>
      <c r="Q178" s="10"/>
      <c r="R178" s="10"/>
      <c r="S178" s="10"/>
      <c r="T178" s="10"/>
      <c r="U178" s="10"/>
    </row>
    <row r="179" spans="1:21" s="39" customFormat="1" x14ac:dyDescent="0.25">
      <c r="A179" s="97"/>
      <c r="B179" s="54"/>
      <c r="C179" s="96"/>
      <c r="D179" s="96"/>
      <c r="E179" s="96"/>
      <c r="F179" s="96"/>
      <c r="G179" s="96"/>
      <c r="H179" s="96"/>
      <c r="I179" s="96"/>
      <c r="J179" s="96"/>
      <c r="K179" s="96"/>
      <c r="L179" s="55"/>
      <c r="O179" s="10"/>
      <c r="P179" s="10"/>
      <c r="Q179" s="10"/>
      <c r="R179" s="10"/>
      <c r="S179" s="10"/>
      <c r="T179" s="10"/>
      <c r="U179" s="10"/>
    </row>
    <row r="180" spans="1:21" s="11" customFormat="1" x14ac:dyDescent="0.25">
      <c r="A180" s="8"/>
      <c r="B180" s="495"/>
      <c r="C180" s="496"/>
      <c r="D180" s="496"/>
      <c r="E180" s="496"/>
      <c r="F180" s="496"/>
      <c r="G180" s="496"/>
      <c r="H180" s="496"/>
      <c r="I180" s="496"/>
      <c r="J180" s="496"/>
      <c r="K180" s="496"/>
      <c r="L180" s="497"/>
      <c r="M180" s="39"/>
      <c r="Q180" s="10"/>
    </row>
    <row r="181" spans="1:21" s="11" customFormat="1" x14ac:dyDescent="0.25">
      <c r="A181" s="8"/>
      <c r="B181" s="495"/>
      <c r="C181" s="496"/>
      <c r="D181" s="496"/>
      <c r="E181" s="496"/>
      <c r="F181" s="496"/>
      <c r="G181" s="496"/>
      <c r="H181" s="496"/>
      <c r="I181" s="496"/>
      <c r="J181" s="496"/>
      <c r="K181" s="496"/>
      <c r="L181" s="497"/>
      <c r="M181" s="39"/>
      <c r="Q181" s="10"/>
    </row>
    <row r="182" spans="1:21" s="11" customFormat="1" x14ac:dyDescent="0.25">
      <c r="A182" s="8"/>
      <c r="B182" s="495"/>
      <c r="C182" s="496"/>
      <c r="D182" s="496"/>
      <c r="E182" s="496"/>
      <c r="F182" s="496"/>
      <c r="G182" s="496"/>
      <c r="H182" s="496"/>
      <c r="I182" s="496"/>
      <c r="J182" s="496"/>
      <c r="K182" s="496"/>
      <c r="L182" s="497"/>
      <c r="M182" s="39"/>
      <c r="Q182" s="10"/>
    </row>
    <row r="183" spans="1:21" s="11" customFormat="1" x14ac:dyDescent="0.25">
      <c r="A183" s="8"/>
      <c r="B183" s="495"/>
      <c r="C183" s="496"/>
      <c r="D183" s="496"/>
      <c r="E183" s="496"/>
      <c r="F183" s="496"/>
      <c r="G183" s="496"/>
      <c r="H183" s="496"/>
      <c r="I183" s="496"/>
      <c r="J183" s="496"/>
      <c r="K183" s="496"/>
      <c r="L183" s="497"/>
      <c r="M183" s="39"/>
      <c r="Q183" s="10"/>
    </row>
    <row r="184" spans="1:21" s="11" customFormat="1" x14ac:dyDescent="0.25">
      <c r="A184" s="8"/>
      <c r="B184" s="495"/>
      <c r="C184" s="496"/>
      <c r="D184" s="496"/>
      <c r="E184" s="496"/>
      <c r="F184" s="496"/>
      <c r="G184" s="496"/>
      <c r="H184" s="496"/>
      <c r="I184" s="496"/>
      <c r="J184" s="496"/>
      <c r="K184" s="496"/>
      <c r="L184" s="497"/>
      <c r="M184" s="39"/>
      <c r="Q184" s="10"/>
    </row>
    <row r="185" spans="1:21" s="11" customFormat="1" x14ac:dyDescent="0.25">
      <c r="A185" s="8"/>
      <c r="B185" s="495"/>
      <c r="C185" s="496"/>
      <c r="D185" s="496"/>
      <c r="E185" s="496"/>
      <c r="F185" s="496"/>
      <c r="G185" s="496"/>
      <c r="H185" s="496"/>
      <c r="I185" s="496"/>
      <c r="J185" s="496"/>
      <c r="K185" s="496"/>
      <c r="L185" s="497"/>
      <c r="M185" s="39"/>
      <c r="Q185" s="10"/>
    </row>
    <row r="186" spans="1:21" s="11" customFormat="1" x14ac:dyDescent="0.25">
      <c r="A186" s="8"/>
      <c r="B186" s="495"/>
      <c r="C186" s="496"/>
      <c r="D186" s="496"/>
      <c r="E186" s="496"/>
      <c r="F186" s="496"/>
      <c r="G186" s="496"/>
      <c r="H186" s="496"/>
      <c r="I186" s="496"/>
      <c r="J186" s="496"/>
      <c r="K186" s="496"/>
      <c r="L186" s="497"/>
      <c r="M186" s="39"/>
      <c r="Q186" s="10"/>
    </row>
    <row r="187" spans="1:21" s="11" customFormat="1" x14ac:dyDescent="0.25">
      <c r="A187" s="8"/>
      <c r="B187" s="495"/>
      <c r="C187" s="496"/>
      <c r="D187" s="496"/>
      <c r="E187" s="496"/>
      <c r="F187" s="496"/>
      <c r="G187" s="496"/>
      <c r="H187" s="496"/>
      <c r="I187" s="496"/>
      <c r="J187" s="496"/>
      <c r="K187" s="496"/>
      <c r="L187" s="497"/>
      <c r="M187" s="39"/>
      <c r="Q187" s="10"/>
    </row>
    <row r="188" spans="1:21" s="39" customFormat="1" x14ac:dyDescent="0.25">
      <c r="A188" s="97"/>
      <c r="B188" s="51"/>
      <c r="C188" s="52"/>
      <c r="D188" s="52"/>
      <c r="E188" s="52"/>
      <c r="F188" s="52"/>
      <c r="G188" s="52"/>
      <c r="H188" s="52"/>
      <c r="I188" s="52"/>
      <c r="J188" s="52"/>
      <c r="K188" s="52"/>
      <c r="L188" s="53"/>
      <c r="O188" s="10"/>
      <c r="P188" s="10"/>
      <c r="Q188" s="10"/>
      <c r="R188" s="10"/>
      <c r="S188" s="10"/>
      <c r="T188" s="10"/>
      <c r="U188" s="10"/>
    </row>
    <row r="189" spans="1:21" s="11" customFormat="1" x14ac:dyDescent="0.25">
      <c r="A189" s="7"/>
      <c r="B189" s="483" t="s">
        <v>26</v>
      </c>
      <c r="C189" s="484"/>
      <c r="D189" s="484"/>
      <c r="E189" s="484"/>
      <c r="F189" s="484"/>
      <c r="G189" s="484"/>
      <c r="H189" s="484"/>
      <c r="I189" s="484"/>
      <c r="J189" s="484"/>
      <c r="K189" s="484"/>
      <c r="L189" s="485"/>
      <c r="M189" s="74"/>
    </row>
    <row r="190" spans="1:21" s="39" customFormat="1" x14ac:dyDescent="0.25">
      <c r="A190" s="97"/>
      <c r="B190" s="54"/>
      <c r="C190" s="96"/>
      <c r="D190" s="96"/>
      <c r="E190" s="96"/>
      <c r="F190" s="96"/>
      <c r="G190" s="96"/>
      <c r="H190" s="96"/>
      <c r="I190" s="96"/>
      <c r="J190" s="96"/>
      <c r="K190" s="96"/>
      <c r="L190" s="55"/>
      <c r="O190" s="10"/>
      <c r="P190" s="10"/>
      <c r="Q190" s="10"/>
      <c r="R190" s="10"/>
      <c r="S190" s="10"/>
      <c r="T190" s="10"/>
      <c r="U190" s="10"/>
    </row>
    <row r="191" spans="1:21" s="39" customFormat="1" x14ac:dyDescent="0.25">
      <c r="A191" s="97"/>
      <c r="B191" s="502" t="str">
        <f>IF(Intro!$G$22="English",O191,P191)</f>
        <v>Describe any changes in technology that have impacted the Canadian market for the goods since January 1, 2023.</v>
      </c>
      <c r="C191" s="503"/>
      <c r="D191" s="503"/>
      <c r="E191" s="503"/>
      <c r="F191" s="503"/>
      <c r="G191" s="503"/>
      <c r="H191" s="503"/>
      <c r="I191" s="503"/>
      <c r="J191" s="503"/>
      <c r="K191" s="503"/>
      <c r="L191" s="504"/>
      <c r="O191" s="10" t="str">
        <f>"Describe any changes in technology that have impacted the Canadian market for the goods since January 1, "&amp;Variables!B6&amp;"."</f>
        <v>Describe any changes in technology that have impacted the Canadian market for the goods since January 1, 2023.</v>
      </c>
      <c r="P191"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1" s="10"/>
      <c r="R191" s="10"/>
      <c r="S191" s="10"/>
      <c r="T191" s="10"/>
      <c r="U191" s="10"/>
    </row>
    <row r="192" spans="1:21" s="39" customFormat="1" x14ac:dyDescent="0.25">
      <c r="A192" s="97"/>
      <c r="B192" s="54"/>
      <c r="C192" s="96"/>
      <c r="D192" s="96"/>
      <c r="E192" s="96"/>
      <c r="F192" s="96"/>
      <c r="G192" s="96"/>
      <c r="H192" s="96"/>
      <c r="I192" s="96"/>
      <c r="J192" s="96"/>
      <c r="K192" s="96"/>
      <c r="L192" s="55"/>
      <c r="O192" s="10"/>
      <c r="P192" s="10"/>
      <c r="Q192" s="10"/>
      <c r="R192" s="10"/>
      <c r="S192" s="10"/>
      <c r="T192" s="10"/>
      <c r="U192" s="10"/>
    </row>
    <row r="193" spans="1:21" s="11" customFormat="1" x14ac:dyDescent="0.25">
      <c r="A193" s="8"/>
      <c r="B193" s="495"/>
      <c r="C193" s="496"/>
      <c r="D193" s="496"/>
      <c r="E193" s="496"/>
      <c r="F193" s="496"/>
      <c r="G193" s="496"/>
      <c r="H193" s="496"/>
      <c r="I193" s="496"/>
      <c r="J193" s="496"/>
      <c r="K193" s="496"/>
      <c r="L193" s="497"/>
      <c r="M193" s="39"/>
      <c r="Q193" s="10"/>
    </row>
    <row r="194" spans="1:21" s="11" customFormat="1" x14ac:dyDescent="0.25">
      <c r="A194" s="8"/>
      <c r="B194" s="495"/>
      <c r="C194" s="496"/>
      <c r="D194" s="496"/>
      <c r="E194" s="496"/>
      <c r="F194" s="496"/>
      <c r="G194" s="496"/>
      <c r="H194" s="496"/>
      <c r="I194" s="496"/>
      <c r="J194" s="496"/>
      <c r="K194" s="496"/>
      <c r="L194" s="497"/>
      <c r="M194" s="39"/>
      <c r="Q194" s="10"/>
    </row>
    <row r="195" spans="1:21" s="11" customFormat="1" x14ac:dyDescent="0.25">
      <c r="A195" s="8"/>
      <c r="B195" s="495"/>
      <c r="C195" s="496"/>
      <c r="D195" s="496"/>
      <c r="E195" s="496"/>
      <c r="F195" s="496"/>
      <c r="G195" s="496"/>
      <c r="H195" s="496"/>
      <c r="I195" s="496"/>
      <c r="J195" s="496"/>
      <c r="K195" s="496"/>
      <c r="L195" s="497"/>
      <c r="M195" s="39"/>
      <c r="Q195" s="10"/>
    </row>
    <row r="196" spans="1:21" s="11" customFormat="1" x14ac:dyDescent="0.25">
      <c r="A196" s="8"/>
      <c r="B196" s="495"/>
      <c r="C196" s="496"/>
      <c r="D196" s="496"/>
      <c r="E196" s="496"/>
      <c r="F196" s="496"/>
      <c r="G196" s="496"/>
      <c r="H196" s="496"/>
      <c r="I196" s="496"/>
      <c r="J196" s="496"/>
      <c r="K196" s="496"/>
      <c r="L196" s="497"/>
      <c r="M196" s="39"/>
      <c r="Q196" s="10"/>
    </row>
    <row r="197" spans="1:21" s="11" customFormat="1" x14ac:dyDescent="0.25">
      <c r="A197" s="8"/>
      <c r="B197" s="495"/>
      <c r="C197" s="496"/>
      <c r="D197" s="496"/>
      <c r="E197" s="496"/>
      <c r="F197" s="496"/>
      <c r="G197" s="496"/>
      <c r="H197" s="496"/>
      <c r="I197" s="496"/>
      <c r="J197" s="496"/>
      <c r="K197" s="496"/>
      <c r="L197" s="497"/>
      <c r="M197" s="39"/>
      <c r="Q197" s="10"/>
    </row>
    <row r="198" spans="1:21" s="11" customFormat="1" x14ac:dyDescent="0.25">
      <c r="A198" s="8"/>
      <c r="B198" s="495"/>
      <c r="C198" s="496"/>
      <c r="D198" s="496"/>
      <c r="E198" s="496"/>
      <c r="F198" s="496"/>
      <c r="G198" s="496"/>
      <c r="H198" s="496"/>
      <c r="I198" s="496"/>
      <c r="J198" s="496"/>
      <c r="K198" s="496"/>
      <c r="L198" s="497"/>
      <c r="M198" s="39"/>
      <c r="Q198" s="10"/>
    </row>
    <row r="199" spans="1:21" s="11" customFormat="1" x14ac:dyDescent="0.25">
      <c r="A199" s="8"/>
      <c r="B199" s="495"/>
      <c r="C199" s="496"/>
      <c r="D199" s="496"/>
      <c r="E199" s="496"/>
      <c r="F199" s="496"/>
      <c r="G199" s="496"/>
      <c r="H199" s="496"/>
      <c r="I199" s="496"/>
      <c r="J199" s="496"/>
      <c r="K199" s="496"/>
      <c r="L199" s="497"/>
      <c r="M199" s="39"/>
      <c r="Q199" s="10"/>
    </row>
    <row r="200" spans="1:21" s="11" customFormat="1" x14ac:dyDescent="0.25">
      <c r="A200" s="8"/>
      <c r="B200" s="495"/>
      <c r="C200" s="496"/>
      <c r="D200" s="496"/>
      <c r="E200" s="496"/>
      <c r="F200" s="496"/>
      <c r="G200" s="496"/>
      <c r="H200" s="496"/>
      <c r="I200" s="496"/>
      <c r="J200" s="496"/>
      <c r="K200" s="496"/>
      <c r="L200" s="497"/>
      <c r="M200" s="39"/>
      <c r="Q200" s="10"/>
    </row>
    <row r="201" spans="1:21" s="39" customFormat="1" x14ac:dyDescent="0.25">
      <c r="A201" s="97"/>
      <c r="B201" s="51"/>
      <c r="C201" s="52"/>
      <c r="D201" s="52"/>
      <c r="E201" s="52"/>
      <c r="F201" s="52"/>
      <c r="G201" s="52"/>
      <c r="H201" s="52"/>
      <c r="I201" s="52"/>
      <c r="J201" s="52"/>
      <c r="K201" s="52"/>
      <c r="L201" s="53"/>
      <c r="O201" s="10"/>
      <c r="P201" s="10"/>
      <c r="Q201" s="10"/>
      <c r="R201" s="10"/>
      <c r="S201" s="10"/>
      <c r="T201" s="10"/>
      <c r="U201" s="10"/>
    </row>
    <row r="202" spans="1:21" s="11" customFormat="1" x14ac:dyDescent="0.25">
      <c r="A202" s="7"/>
      <c r="B202" s="483" t="s">
        <v>44</v>
      </c>
      <c r="C202" s="484"/>
      <c r="D202" s="484"/>
      <c r="E202" s="484"/>
      <c r="F202" s="484"/>
      <c r="G202" s="484"/>
      <c r="H202" s="484"/>
      <c r="I202" s="484"/>
      <c r="J202" s="484"/>
      <c r="K202" s="484"/>
      <c r="L202" s="485"/>
      <c r="M202" s="74"/>
    </row>
    <row r="203" spans="1:21" s="39" customFormat="1" x14ac:dyDescent="0.25">
      <c r="A203" s="97"/>
      <c r="B203" s="54"/>
      <c r="C203" s="96"/>
      <c r="D203" s="96"/>
      <c r="E203" s="96"/>
      <c r="F203" s="96"/>
      <c r="G203" s="96"/>
      <c r="H203" s="96"/>
      <c r="I203" s="96"/>
      <c r="J203" s="96"/>
      <c r="K203" s="96"/>
      <c r="L203" s="55"/>
      <c r="O203" s="10"/>
      <c r="P203" s="10"/>
      <c r="Q203" s="10"/>
      <c r="R203" s="10"/>
      <c r="S203" s="10"/>
      <c r="T203" s="10"/>
      <c r="U203" s="10"/>
    </row>
    <row r="204" spans="1:21" s="39" customFormat="1" ht="14.1" customHeight="1" x14ac:dyDescent="0.25">
      <c r="A204" s="97"/>
      <c r="B204" s="378" t="str">
        <f>IF(Intro!$G$22="English",O204,P204)</f>
        <v>Explain circumstances where Canadian purchasers are willing to pay a price premium for the goods produced in Canada and what the amount of that premium would be.</v>
      </c>
      <c r="C204" s="379"/>
      <c r="D204" s="379"/>
      <c r="E204" s="379"/>
      <c r="F204" s="379"/>
      <c r="G204" s="379"/>
      <c r="H204" s="379"/>
      <c r="I204" s="379"/>
      <c r="J204" s="379"/>
      <c r="K204" s="379"/>
      <c r="L204" s="380"/>
      <c r="O204" s="10" t="s">
        <v>157</v>
      </c>
      <c r="P204" s="10" t="s">
        <v>212</v>
      </c>
      <c r="Q204" s="10"/>
      <c r="R204" s="10"/>
      <c r="S204" s="10"/>
      <c r="T204" s="10"/>
      <c r="U204" s="10"/>
    </row>
    <row r="205" spans="1:21" s="39" customFormat="1" x14ac:dyDescent="0.25">
      <c r="A205" s="97"/>
      <c r="B205" s="378"/>
      <c r="C205" s="379"/>
      <c r="D205" s="379"/>
      <c r="E205" s="379"/>
      <c r="F205" s="379"/>
      <c r="G205" s="379"/>
      <c r="H205" s="379"/>
      <c r="I205" s="379"/>
      <c r="J205" s="379"/>
      <c r="K205" s="379"/>
      <c r="L205" s="380"/>
      <c r="O205" s="10"/>
      <c r="P205" s="10"/>
      <c r="Q205" s="10"/>
      <c r="R205" s="10"/>
      <c r="S205" s="10"/>
      <c r="T205" s="10"/>
      <c r="U205" s="10"/>
    </row>
    <row r="206" spans="1:21" s="39" customFormat="1" x14ac:dyDescent="0.25">
      <c r="A206" s="97"/>
      <c r="B206" s="54"/>
      <c r="C206" s="96"/>
      <c r="D206" s="96"/>
      <c r="E206" s="96"/>
      <c r="F206" s="96"/>
      <c r="G206" s="96"/>
      <c r="H206" s="96"/>
      <c r="I206" s="96"/>
      <c r="J206" s="96"/>
      <c r="K206" s="96"/>
      <c r="L206" s="55"/>
      <c r="O206" s="10"/>
      <c r="P206" s="10"/>
      <c r="Q206" s="10"/>
      <c r="R206" s="10"/>
      <c r="S206" s="10"/>
      <c r="T206" s="10"/>
      <c r="U206" s="10"/>
    </row>
    <row r="207" spans="1:21" x14ac:dyDescent="0.25">
      <c r="A207" s="7"/>
      <c r="B207" s="373" t="str">
        <f>IF(Intro!$G$22="English",O207,P207)</f>
        <v>Price Premium</v>
      </c>
      <c r="C207" s="374"/>
      <c r="D207" s="127" t="s">
        <v>121</v>
      </c>
      <c r="E207" s="157"/>
      <c r="F207" s="96"/>
      <c r="G207" s="96"/>
      <c r="H207" s="96"/>
      <c r="I207" s="96"/>
      <c r="J207" s="96"/>
      <c r="K207" s="96"/>
      <c r="L207" s="55"/>
      <c r="M207" s="10"/>
      <c r="O207" s="10" t="s">
        <v>122</v>
      </c>
      <c r="P207" s="10" t="s">
        <v>123</v>
      </c>
    </row>
    <row r="208" spans="1:21" s="39" customFormat="1" x14ac:dyDescent="0.25">
      <c r="A208" s="97"/>
      <c r="B208" s="54"/>
      <c r="C208" s="96"/>
      <c r="D208" s="96"/>
      <c r="E208" s="96"/>
      <c r="F208" s="96"/>
      <c r="G208" s="96"/>
      <c r="H208" s="96"/>
      <c r="I208" s="96"/>
      <c r="J208" s="96"/>
      <c r="K208" s="96"/>
      <c r="L208" s="55"/>
      <c r="O208" s="10"/>
      <c r="P208" s="10"/>
      <c r="Q208" s="10"/>
      <c r="R208" s="10"/>
      <c r="S208" s="10"/>
      <c r="T208" s="10"/>
      <c r="U208" s="10"/>
    </row>
    <row r="209" spans="1:21" s="11" customFormat="1" x14ac:dyDescent="0.25">
      <c r="A209" s="8"/>
      <c r="B209" s="495"/>
      <c r="C209" s="496"/>
      <c r="D209" s="496"/>
      <c r="E209" s="496"/>
      <c r="F209" s="496"/>
      <c r="G209" s="496"/>
      <c r="H209" s="496"/>
      <c r="I209" s="496"/>
      <c r="J209" s="496"/>
      <c r="K209" s="496"/>
      <c r="L209" s="497"/>
      <c r="M209" s="39"/>
      <c r="Q209" s="10"/>
    </row>
    <row r="210" spans="1:21" s="11" customFormat="1" x14ac:dyDescent="0.25">
      <c r="A210" s="7"/>
      <c r="B210" s="495"/>
      <c r="C210" s="496"/>
      <c r="D210" s="496"/>
      <c r="E210" s="496"/>
      <c r="F210" s="496"/>
      <c r="G210" s="496"/>
      <c r="H210" s="496"/>
      <c r="I210" s="496"/>
      <c r="J210" s="496"/>
      <c r="K210" s="496"/>
      <c r="L210" s="497"/>
      <c r="M210" s="39"/>
      <c r="Q210" s="10"/>
    </row>
    <row r="211" spans="1:21" s="11" customFormat="1" x14ac:dyDescent="0.25">
      <c r="A211" s="8"/>
      <c r="B211" s="495"/>
      <c r="C211" s="496"/>
      <c r="D211" s="496"/>
      <c r="E211" s="496"/>
      <c r="F211" s="496"/>
      <c r="G211" s="496"/>
      <c r="H211" s="496"/>
      <c r="I211" s="496"/>
      <c r="J211" s="496"/>
      <c r="K211" s="496"/>
      <c r="L211" s="497"/>
      <c r="M211" s="39"/>
      <c r="Q211" s="10"/>
    </row>
    <row r="212" spans="1:21" s="11" customFormat="1" x14ac:dyDescent="0.25">
      <c r="A212" s="8"/>
      <c r="B212" s="495"/>
      <c r="C212" s="496"/>
      <c r="D212" s="496"/>
      <c r="E212" s="496"/>
      <c r="F212" s="496"/>
      <c r="G212" s="496"/>
      <c r="H212" s="496"/>
      <c r="I212" s="496"/>
      <c r="J212" s="496"/>
      <c r="K212" s="496"/>
      <c r="L212" s="497"/>
      <c r="M212" s="39"/>
      <c r="Q212" s="10"/>
    </row>
    <row r="213" spans="1:21" s="11" customFormat="1" x14ac:dyDescent="0.25">
      <c r="A213" s="8"/>
      <c r="B213" s="495"/>
      <c r="C213" s="496"/>
      <c r="D213" s="496"/>
      <c r="E213" s="496"/>
      <c r="F213" s="496"/>
      <c r="G213" s="496"/>
      <c r="H213" s="496"/>
      <c r="I213" s="496"/>
      <c r="J213" s="496"/>
      <c r="K213" s="496"/>
      <c r="L213" s="497"/>
      <c r="M213" s="39"/>
      <c r="Q213" s="10"/>
    </row>
    <row r="214" spans="1:21" s="11" customFormat="1" x14ac:dyDescent="0.25">
      <c r="A214" s="8"/>
      <c r="B214" s="495"/>
      <c r="C214" s="496"/>
      <c r="D214" s="496"/>
      <c r="E214" s="496"/>
      <c r="F214" s="496"/>
      <c r="G214" s="496"/>
      <c r="H214" s="496"/>
      <c r="I214" s="496"/>
      <c r="J214" s="496"/>
      <c r="K214" s="496"/>
      <c r="L214" s="497"/>
      <c r="M214" s="39"/>
      <c r="Q214" s="10"/>
    </row>
    <row r="215" spans="1:21" s="11" customFormat="1" x14ac:dyDescent="0.25">
      <c r="A215" s="8"/>
      <c r="B215" s="495"/>
      <c r="C215" s="496"/>
      <c r="D215" s="496"/>
      <c r="E215" s="496"/>
      <c r="F215" s="496"/>
      <c r="G215" s="496"/>
      <c r="H215" s="496"/>
      <c r="I215" s="496"/>
      <c r="J215" s="496"/>
      <c r="K215" s="496"/>
      <c r="L215" s="497"/>
      <c r="M215" s="39"/>
      <c r="Q215" s="10"/>
    </row>
    <row r="216" spans="1:21" s="11" customFormat="1" x14ac:dyDescent="0.25">
      <c r="A216" s="8"/>
      <c r="B216" s="495"/>
      <c r="C216" s="496"/>
      <c r="D216" s="496"/>
      <c r="E216" s="496"/>
      <c r="F216" s="496"/>
      <c r="G216" s="496"/>
      <c r="H216" s="496"/>
      <c r="I216" s="496"/>
      <c r="J216" s="496"/>
      <c r="K216" s="496"/>
      <c r="L216" s="497"/>
      <c r="M216" s="39"/>
      <c r="Q216" s="10"/>
    </row>
    <row r="217" spans="1:21" s="39" customFormat="1" x14ac:dyDescent="0.25">
      <c r="A217" s="97"/>
      <c r="B217" s="51"/>
      <c r="C217" s="52"/>
      <c r="D217" s="52"/>
      <c r="E217" s="52"/>
      <c r="F217" s="52"/>
      <c r="G217" s="52"/>
      <c r="H217" s="52"/>
      <c r="I217" s="52"/>
      <c r="J217" s="52"/>
      <c r="K217" s="52"/>
      <c r="L217" s="53"/>
      <c r="O217" s="10"/>
      <c r="P217" s="10"/>
      <c r="Q217" s="10"/>
      <c r="R217" s="10"/>
      <c r="S217" s="10"/>
      <c r="T217" s="10"/>
      <c r="U217" s="10"/>
    </row>
    <row r="218" spans="1:21" s="11" customFormat="1" x14ac:dyDescent="0.25">
      <c r="A218" s="7"/>
      <c r="B218" s="483" t="s">
        <v>56</v>
      </c>
      <c r="C218" s="484"/>
      <c r="D218" s="484"/>
      <c r="E218" s="484"/>
      <c r="F218" s="484"/>
      <c r="G218" s="484"/>
      <c r="H218" s="484"/>
      <c r="I218" s="484"/>
      <c r="J218" s="484"/>
      <c r="K218" s="484"/>
      <c r="L218" s="485"/>
      <c r="M218" s="74"/>
    </row>
    <row r="219" spans="1:21" s="39" customFormat="1" x14ac:dyDescent="0.25">
      <c r="A219" s="97"/>
      <c r="B219" s="54"/>
      <c r="C219" s="96"/>
      <c r="D219" s="96"/>
      <c r="E219" s="96"/>
      <c r="F219" s="96"/>
      <c r="G219" s="96"/>
      <c r="H219" s="96"/>
      <c r="I219" s="96"/>
      <c r="J219" s="96"/>
      <c r="K219" s="96"/>
      <c r="L219" s="55"/>
      <c r="O219" s="10"/>
      <c r="P219" s="10"/>
      <c r="Q219" s="10"/>
      <c r="R219" s="10"/>
      <c r="S219" s="10"/>
      <c r="T219" s="10"/>
      <c r="U219" s="10"/>
    </row>
    <row r="220" spans="1:21" s="39" customFormat="1" x14ac:dyDescent="0.25">
      <c r="A220" s="97"/>
      <c r="B220" s="502" t="str">
        <f>IF(Intro!$G$22="English",O220,P220)</f>
        <v>To what extent are the goods produced in Canada interchangeable with the imported goods from China?</v>
      </c>
      <c r="C220" s="503"/>
      <c r="D220" s="503"/>
      <c r="E220" s="503"/>
      <c r="F220" s="503"/>
      <c r="G220" s="503"/>
      <c r="H220" s="503"/>
      <c r="I220" s="503"/>
      <c r="J220" s="503"/>
      <c r="K220" s="503"/>
      <c r="L220" s="504"/>
      <c r="O220" s="10" t="str">
        <f>"To what extent are the goods produced in Canada interchangeable with the imported goods from "&amp;Variables!B5&amp;"?"</f>
        <v>To what extent are the goods produced in Canada interchangeable with the imported goods from China?</v>
      </c>
      <c r="P220" s="10" t="str">
        <f>"Dans quelle mesure les marchandises produites au Canada sont-elles interchangeables avec les marchandises importées "&amp;Variables!C5&amp;"?"</f>
        <v>Dans quelle mesure les marchandises produites au Canada sont-elles interchangeables avec les marchandises importées de la Chine?</v>
      </c>
      <c r="Q220" s="10"/>
      <c r="R220" s="10"/>
      <c r="S220" s="10"/>
      <c r="T220" s="10"/>
      <c r="U220" s="10"/>
    </row>
    <row r="221" spans="1:21" s="39" customFormat="1" x14ac:dyDescent="0.25">
      <c r="A221" s="97"/>
      <c r="B221" s="54"/>
      <c r="C221" s="96"/>
      <c r="D221" s="96"/>
      <c r="E221" s="96"/>
      <c r="F221" s="96"/>
      <c r="G221" s="96"/>
      <c r="H221" s="96"/>
      <c r="I221" s="96"/>
      <c r="J221" s="96"/>
      <c r="K221" s="96"/>
      <c r="L221" s="55"/>
      <c r="O221" s="10"/>
      <c r="P221" s="10"/>
      <c r="Q221" s="10"/>
      <c r="R221" s="10"/>
      <c r="S221" s="10"/>
      <c r="T221" s="10"/>
      <c r="U221" s="10"/>
    </row>
    <row r="222" spans="1:21" s="11" customFormat="1" x14ac:dyDescent="0.25">
      <c r="A222" s="8"/>
      <c r="B222" s="495"/>
      <c r="C222" s="496"/>
      <c r="D222" s="496"/>
      <c r="E222" s="496"/>
      <c r="F222" s="496"/>
      <c r="G222" s="496"/>
      <c r="H222" s="496"/>
      <c r="I222" s="496"/>
      <c r="J222" s="496"/>
      <c r="K222" s="496"/>
      <c r="L222" s="497"/>
      <c r="M222" s="39"/>
      <c r="Q222" s="10"/>
    </row>
    <row r="223" spans="1:21" s="11" customFormat="1" x14ac:dyDescent="0.25">
      <c r="A223" s="8"/>
      <c r="B223" s="495"/>
      <c r="C223" s="496"/>
      <c r="D223" s="496"/>
      <c r="E223" s="496"/>
      <c r="F223" s="496"/>
      <c r="G223" s="496"/>
      <c r="H223" s="496"/>
      <c r="I223" s="496"/>
      <c r="J223" s="496"/>
      <c r="K223" s="496"/>
      <c r="L223" s="497"/>
      <c r="M223" s="39"/>
      <c r="Q223" s="10"/>
    </row>
    <row r="224" spans="1:21" s="11" customFormat="1" x14ac:dyDescent="0.25">
      <c r="A224" s="8"/>
      <c r="B224" s="495"/>
      <c r="C224" s="496"/>
      <c r="D224" s="496"/>
      <c r="E224" s="496"/>
      <c r="F224" s="496"/>
      <c r="G224" s="496"/>
      <c r="H224" s="496"/>
      <c r="I224" s="496"/>
      <c r="J224" s="496"/>
      <c r="K224" s="496"/>
      <c r="L224" s="497"/>
      <c r="M224" s="39"/>
      <c r="Q224" s="10"/>
    </row>
    <row r="225" spans="1:21" s="11" customFormat="1" x14ac:dyDescent="0.25">
      <c r="A225" s="8"/>
      <c r="B225" s="495"/>
      <c r="C225" s="496"/>
      <c r="D225" s="496"/>
      <c r="E225" s="496"/>
      <c r="F225" s="496"/>
      <c r="G225" s="496"/>
      <c r="H225" s="496"/>
      <c r="I225" s="496"/>
      <c r="J225" s="496"/>
      <c r="K225" s="496"/>
      <c r="L225" s="497"/>
      <c r="M225" s="39"/>
      <c r="Q225" s="10"/>
    </row>
    <row r="226" spans="1:21" s="11" customFormat="1" x14ac:dyDescent="0.25">
      <c r="A226" s="8"/>
      <c r="B226" s="495"/>
      <c r="C226" s="496"/>
      <c r="D226" s="496"/>
      <c r="E226" s="496"/>
      <c r="F226" s="496"/>
      <c r="G226" s="496"/>
      <c r="H226" s="496"/>
      <c r="I226" s="496"/>
      <c r="J226" s="496"/>
      <c r="K226" s="496"/>
      <c r="L226" s="497"/>
      <c r="M226" s="39"/>
      <c r="Q226" s="10"/>
    </row>
    <row r="227" spans="1:21" s="11" customFormat="1" x14ac:dyDescent="0.25">
      <c r="A227" s="8"/>
      <c r="B227" s="495"/>
      <c r="C227" s="496"/>
      <c r="D227" s="496"/>
      <c r="E227" s="496"/>
      <c r="F227" s="496"/>
      <c r="G227" s="496"/>
      <c r="H227" s="496"/>
      <c r="I227" s="496"/>
      <c r="J227" s="496"/>
      <c r="K227" s="496"/>
      <c r="L227" s="497"/>
      <c r="M227" s="39"/>
      <c r="Q227" s="10"/>
    </row>
    <row r="228" spans="1:21" s="11" customFormat="1" x14ac:dyDescent="0.25">
      <c r="A228" s="8"/>
      <c r="B228" s="495"/>
      <c r="C228" s="496"/>
      <c r="D228" s="496"/>
      <c r="E228" s="496"/>
      <c r="F228" s="496"/>
      <c r="G228" s="496"/>
      <c r="H228" s="496"/>
      <c r="I228" s="496"/>
      <c r="J228" s="496"/>
      <c r="K228" s="496"/>
      <c r="L228" s="497"/>
      <c r="M228" s="39"/>
      <c r="Q228" s="10"/>
    </row>
    <row r="229" spans="1:21" s="11" customFormat="1" x14ac:dyDescent="0.25">
      <c r="A229" s="8"/>
      <c r="B229" s="495"/>
      <c r="C229" s="496"/>
      <c r="D229" s="496"/>
      <c r="E229" s="496"/>
      <c r="F229" s="496"/>
      <c r="G229" s="496"/>
      <c r="H229" s="496"/>
      <c r="I229" s="496"/>
      <c r="J229" s="496"/>
      <c r="K229" s="496"/>
      <c r="L229" s="497"/>
      <c r="M229" s="39"/>
      <c r="Q229" s="10"/>
    </row>
    <row r="230" spans="1:21" s="39" customFormat="1" x14ac:dyDescent="0.25">
      <c r="A230" s="97"/>
      <c r="B230" s="51"/>
      <c r="C230" s="52"/>
      <c r="D230" s="52"/>
      <c r="E230" s="52"/>
      <c r="F230" s="52"/>
      <c r="G230" s="52"/>
      <c r="H230" s="52"/>
      <c r="I230" s="52"/>
      <c r="J230" s="52"/>
      <c r="K230" s="52"/>
      <c r="L230" s="53"/>
      <c r="O230" s="10"/>
      <c r="P230" s="10"/>
      <c r="Q230" s="10"/>
      <c r="R230" s="10"/>
      <c r="S230" s="10"/>
      <c r="T230" s="10"/>
      <c r="U230" s="10"/>
    </row>
    <row r="231" spans="1:21" s="11" customFormat="1" x14ac:dyDescent="0.25">
      <c r="A231" s="7"/>
      <c r="B231" s="483" t="s">
        <v>57</v>
      </c>
      <c r="C231" s="484"/>
      <c r="D231" s="484"/>
      <c r="E231" s="484"/>
      <c r="F231" s="484"/>
      <c r="G231" s="484"/>
      <c r="H231" s="484"/>
      <c r="I231" s="484"/>
      <c r="J231" s="484"/>
      <c r="K231" s="484"/>
      <c r="L231" s="485"/>
      <c r="M231" s="74"/>
    </row>
    <row r="232" spans="1:21" s="39" customFormat="1" x14ac:dyDescent="0.25">
      <c r="A232" s="97"/>
      <c r="B232" s="54"/>
      <c r="C232" s="96"/>
      <c r="D232" s="96"/>
      <c r="E232" s="96"/>
      <c r="F232" s="96"/>
      <c r="G232" s="96"/>
      <c r="H232" s="96"/>
      <c r="I232" s="96"/>
      <c r="J232" s="96"/>
      <c r="K232" s="96"/>
      <c r="L232" s="55"/>
      <c r="O232" s="10"/>
      <c r="P232" s="10"/>
      <c r="Q232" s="10"/>
      <c r="R232" s="10"/>
      <c r="S232" s="10"/>
      <c r="T232" s="10"/>
      <c r="U232" s="10"/>
    </row>
    <row r="233" spans="1:21" s="39" customFormat="1" x14ac:dyDescent="0.25">
      <c r="A233" s="97"/>
      <c r="B233" s="502" t="str">
        <f>IF(Intro!$G$22="English",O233,P233)</f>
        <v>To what extent are the goods produced in Canada comparable in price with the imported goods from China?</v>
      </c>
      <c r="C233" s="503"/>
      <c r="D233" s="503"/>
      <c r="E233" s="503"/>
      <c r="F233" s="503"/>
      <c r="G233" s="503"/>
      <c r="H233" s="503"/>
      <c r="I233" s="503"/>
      <c r="J233" s="503"/>
      <c r="K233" s="503"/>
      <c r="L233" s="504"/>
      <c r="O233" s="10" t="str">
        <f>"To what extent are the goods produced in Canada comparable in price with the imported goods from "&amp;Variables!B5&amp;"?"</f>
        <v>To what extent are the goods produced in Canada comparable in price with the imported goods from China?</v>
      </c>
      <c r="P233" s="10" t="str">
        <f>"Dans quelle mesure les marchandises produites au Canada sont-elles comparables en prix aux marchandises importées "&amp;Variables!C5&amp;"?"</f>
        <v>Dans quelle mesure les marchandises produites au Canada sont-elles comparables en prix aux marchandises importées de la Chine?</v>
      </c>
      <c r="Q233" s="10"/>
      <c r="R233" s="10"/>
      <c r="S233" s="10"/>
      <c r="T233" s="10"/>
      <c r="U233" s="10"/>
    </row>
    <row r="234" spans="1:21" s="39" customFormat="1" x14ac:dyDescent="0.25">
      <c r="A234" s="97"/>
      <c r="B234" s="54"/>
      <c r="C234" s="96"/>
      <c r="D234" s="96"/>
      <c r="E234" s="96"/>
      <c r="F234" s="96"/>
      <c r="G234" s="96"/>
      <c r="H234" s="96"/>
      <c r="I234" s="96"/>
      <c r="J234" s="96"/>
      <c r="K234" s="96"/>
      <c r="L234" s="55"/>
      <c r="O234" s="10"/>
      <c r="P234" s="10"/>
      <c r="Q234" s="10"/>
      <c r="R234" s="10"/>
      <c r="S234" s="10"/>
      <c r="T234" s="10"/>
      <c r="U234" s="10"/>
    </row>
    <row r="235" spans="1:21" s="11" customFormat="1" x14ac:dyDescent="0.25">
      <c r="A235" s="8"/>
      <c r="B235" s="495"/>
      <c r="C235" s="496"/>
      <c r="D235" s="496"/>
      <c r="E235" s="496"/>
      <c r="F235" s="496"/>
      <c r="G235" s="496"/>
      <c r="H235" s="496"/>
      <c r="I235" s="496"/>
      <c r="J235" s="496"/>
      <c r="K235" s="496"/>
      <c r="L235" s="497"/>
      <c r="M235" s="39"/>
      <c r="Q235" s="10"/>
    </row>
    <row r="236" spans="1:21" s="11" customFormat="1" x14ac:dyDescent="0.25">
      <c r="A236" s="8"/>
      <c r="B236" s="495"/>
      <c r="C236" s="496"/>
      <c r="D236" s="496"/>
      <c r="E236" s="496"/>
      <c r="F236" s="496"/>
      <c r="G236" s="496"/>
      <c r="H236" s="496"/>
      <c r="I236" s="496"/>
      <c r="J236" s="496"/>
      <c r="K236" s="496"/>
      <c r="L236" s="497"/>
      <c r="M236" s="39"/>
      <c r="Q236" s="10"/>
    </row>
    <row r="237" spans="1:21" s="11" customFormat="1" x14ac:dyDescent="0.25">
      <c r="A237" s="8"/>
      <c r="B237" s="495"/>
      <c r="C237" s="496"/>
      <c r="D237" s="496"/>
      <c r="E237" s="496"/>
      <c r="F237" s="496"/>
      <c r="G237" s="496"/>
      <c r="H237" s="496"/>
      <c r="I237" s="496"/>
      <c r="J237" s="496"/>
      <c r="K237" s="496"/>
      <c r="L237" s="497"/>
      <c r="M237" s="39"/>
      <c r="Q237" s="10"/>
    </row>
    <row r="238" spans="1:21" s="11" customFormat="1" x14ac:dyDescent="0.25">
      <c r="A238" s="8"/>
      <c r="B238" s="495"/>
      <c r="C238" s="496"/>
      <c r="D238" s="496"/>
      <c r="E238" s="496"/>
      <c r="F238" s="496"/>
      <c r="G238" s="496"/>
      <c r="H238" s="496"/>
      <c r="I238" s="496"/>
      <c r="J238" s="496"/>
      <c r="K238" s="496"/>
      <c r="L238" s="497"/>
      <c r="M238" s="39"/>
      <c r="Q238" s="10"/>
    </row>
    <row r="239" spans="1:21" s="11" customFormat="1" x14ac:dyDescent="0.25">
      <c r="A239" s="8"/>
      <c r="B239" s="495"/>
      <c r="C239" s="496"/>
      <c r="D239" s="496"/>
      <c r="E239" s="496"/>
      <c r="F239" s="496"/>
      <c r="G239" s="496"/>
      <c r="H239" s="496"/>
      <c r="I239" s="496"/>
      <c r="J239" s="496"/>
      <c r="K239" s="496"/>
      <c r="L239" s="497"/>
      <c r="M239" s="39"/>
      <c r="Q239" s="10"/>
    </row>
    <row r="240" spans="1:21" s="11" customFormat="1" x14ac:dyDescent="0.25">
      <c r="A240" s="8"/>
      <c r="B240" s="495"/>
      <c r="C240" s="496"/>
      <c r="D240" s="496"/>
      <c r="E240" s="496"/>
      <c r="F240" s="496"/>
      <c r="G240" s="496"/>
      <c r="H240" s="496"/>
      <c r="I240" s="496"/>
      <c r="J240" s="496"/>
      <c r="K240" s="496"/>
      <c r="L240" s="497"/>
      <c r="M240" s="39"/>
      <c r="Q240" s="10"/>
    </row>
    <row r="241" spans="1:21" s="11" customFormat="1" x14ac:dyDescent="0.25">
      <c r="A241" s="8"/>
      <c r="B241" s="495"/>
      <c r="C241" s="496"/>
      <c r="D241" s="496"/>
      <c r="E241" s="496"/>
      <c r="F241" s="496"/>
      <c r="G241" s="496"/>
      <c r="H241" s="496"/>
      <c r="I241" s="496"/>
      <c r="J241" s="496"/>
      <c r="K241" s="496"/>
      <c r="L241" s="497"/>
      <c r="M241" s="39"/>
      <c r="Q241" s="10"/>
    </row>
    <row r="242" spans="1:21" s="11" customFormat="1" x14ac:dyDescent="0.25">
      <c r="A242" s="8"/>
      <c r="B242" s="495"/>
      <c r="C242" s="496"/>
      <c r="D242" s="496"/>
      <c r="E242" s="496"/>
      <c r="F242" s="496"/>
      <c r="G242" s="496"/>
      <c r="H242" s="496"/>
      <c r="I242" s="496"/>
      <c r="J242" s="496"/>
      <c r="K242" s="496"/>
      <c r="L242" s="497"/>
      <c r="M242" s="39"/>
      <c r="Q242" s="10"/>
    </row>
    <row r="243" spans="1:21" s="39" customFormat="1" x14ac:dyDescent="0.25">
      <c r="A243" s="97"/>
      <c r="B243" s="51"/>
      <c r="C243" s="52"/>
      <c r="D243" s="52"/>
      <c r="E243" s="52"/>
      <c r="F243" s="52"/>
      <c r="G243" s="52"/>
      <c r="H243" s="52"/>
      <c r="I243" s="52"/>
      <c r="J243" s="52"/>
      <c r="K243" s="52"/>
      <c r="L243" s="53"/>
      <c r="O243" s="10"/>
      <c r="P243" s="10"/>
      <c r="Q243" s="10"/>
      <c r="R243" s="10"/>
      <c r="S243" s="10"/>
      <c r="T243" s="10"/>
      <c r="U243" s="10"/>
    </row>
    <row r="244" spans="1:21" s="11" customFormat="1" x14ac:dyDescent="0.25">
      <c r="A244" s="7"/>
      <c r="B244" s="483" t="s">
        <v>55</v>
      </c>
      <c r="C244" s="484"/>
      <c r="D244" s="484"/>
      <c r="E244" s="484"/>
      <c r="F244" s="484"/>
      <c r="G244" s="484"/>
      <c r="H244" s="484"/>
      <c r="I244" s="484"/>
      <c r="J244" s="484"/>
      <c r="K244" s="484"/>
      <c r="L244" s="485"/>
      <c r="M244" s="74"/>
    </row>
    <row r="245" spans="1:21" s="39" customFormat="1" x14ac:dyDescent="0.25">
      <c r="A245" s="97"/>
      <c r="B245" s="54"/>
      <c r="C245" s="96"/>
      <c r="D245" s="96"/>
      <c r="E245" s="96"/>
      <c r="F245" s="96"/>
      <c r="G245" s="96"/>
      <c r="H245" s="96"/>
      <c r="I245" s="96"/>
      <c r="J245" s="96"/>
      <c r="K245" s="96"/>
      <c r="L245" s="55"/>
      <c r="O245" s="10"/>
      <c r="P245" s="10"/>
      <c r="Q245" s="10"/>
      <c r="R245" s="10"/>
      <c r="S245" s="10"/>
      <c r="T245" s="10"/>
      <c r="U245" s="10"/>
    </row>
    <row r="246" spans="1:21" s="39" customFormat="1" ht="14.1" customHeight="1" x14ac:dyDescent="0.25">
      <c r="A246" s="97"/>
      <c r="B246" s="360" t="str">
        <f>IF(Intro!$G$22="English",O246,P246)</f>
        <v>To what extent are the goods produced in Canada comparable in non-price factors (including product quality, lead and delivery times, reliability of supply, etc.) with the imported goods from China?</v>
      </c>
      <c r="C246" s="361"/>
      <c r="D246" s="361"/>
      <c r="E246" s="361"/>
      <c r="F246" s="361"/>
      <c r="G246" s="361"/>
      <c r="H246" s="361"/>
      <c r="I246" s="361"/>
      <c r="J246" s="361"/>
      <c r="K246" s="361"/>
      <c r="L246" s="362"/>
      <c r="O246" s="10" t="str">
        <f>"To what extent are the goods produced in Canada comparable in non-price factors (including product quality, lead and delivery times, reliability of supply, etc.) with the imported goods from "&amp;Variables!B5&amp;"?"</f>
        <v>To what extent are the goods produced in Canada comparable in non-price factors (including product quality, lead and delivery times, reliability of supply, etc.) with the imported goods from China?</v>
      </c>
      <c r="P246" s="10" t="str">
        <f>"Dans quelle mesure les marchandises produites au Canada sont-elles comparables en termes de facteurs autres que le prix (y compris la qualité du produit, les délais de livraison, la fiabilité de l'approvisionnement, etc.)"&amp;" avec les marchandises importées "&amp;Variables!C5&amp;"?"</f>
        <v>Dans quelle mesure les marchandises produites au Canada sont-elles comparables en termes de facteurs autres que le prix (y compris la qualité du produit, les délais de livraison, la fiabilité de l'approvisionnement, etc.) avec les marchandises importées de la Chine?</v>
      </c>
      <c r="Q246" s="10"/>
      <c r="R246" s="10"/>
      <c r="S246" s="10"/>
      <c r="T246" s="10"/>
      <c r="U246" s="10"/>
    </row>
    <row r="247" spans="1:21" s="39" customFormat="1" x14ac:dyDescent="0.25">
      <c r="A247" s="97"/>
      <c r="B247" s="360"/>
      <c r="C247" s="361"/>
      <c r="D247" s="361"/>
      <c r="E247" s="361"/>
      <c r="F247" s="361"/>
      <c r="G247" s="361"/>
      <c r="H247" s="361"/>
      <c r="I247" s="361"/>
      <c r="J247" s="361"/>
      <c r="K247" s="361"/>
      <c r="L247" s="362"/>
      <c r="O247" s="10"/>
      <c r="P247" s="10"/>
      <c r="Q247" s="10"/>
      <c r="R247" s="10"/>
      <c r="S247" s="10"/>
      <c r="T247" s="10"/>
      <c r="U247" s="10"/>
    </row>
    <row r="248" spans="1:21" s="39" customFormat="1" x14ac:dyDescent="0.25">
      <c r="A248" s="97"/>
      <c r="B248" s="54"/>
      <c r="C248" s="96"/>
      <c r="D248" s="96"/>
      <c r="E248" s="96"/>
      <c r="F248" s="96"/>
      <c r="G248" s="96"/>
      <c r="H248" s="96"/>
      <c r="I248" s="96"/>
      <c r="J248" s="96"/>
      <c r="K248" s="96"/>
      <c r="L248" s="55"/>
      <c r="O248" s="10"/>
      <c r="P248" s="10"/>
      <c r="Q248" s="10"/>
      <c r="R248" s="10"/>
      <c r="S248" s="10"/>
      <c r="T248" s="10"/>
      <c r="U248" s="10"/>
    </row>
    <row r="249" spans="1:21" s="11" customFormat="1" x14ac:dyDescent="0.25">
      <c r="A249" s="8"/>
      <c r="B249" s="495"/>
      <c r="C249" s="496"/>
      <c r="D249" s="496"/>
      <c r="E249" s="496"/>
      <c r="F249" s="496"/>
      <c r="G249" s="496"/>
      <c r="H249" s="496"/>
      <c r="I249" s="496"/>
      <c r="J249" s="496"/>
      <c r="K249" s="496"/>
      <c r="L249" s="497"/>
      <c r="M249" s="39"/>
      <c r="Q249" s="10"/>
    </row>
    <row r="250" spans="1:21" s="11" customFormat="1" x14ac:dyDescent="0.25">
      <c r="A250" s="8"/>
      <c r="B250" s="495"/>
      <c r="C250" s="496"/>
      <c r="D250" s="496"/>
      <c r="E250" s="496"/>
      <c r="F250" s="496"/>
      <c r="G250" s="496"/>
      <c r="H250" s="496"/>
      <c r="I250" s="496"/>
      <c r="J250" s="496"/>
      <c r="K250" s="496"/>
      <c r="L250" s="497"/>
      <c r="M250" s="39"/>
      <c r="Q250" s="10"/>
    </row>
    <row r="251" spans="1:21" s="11" customFormat="1" x14ac:dyDescent="0.25">
      <c r="A251" s="8"/>
      <c r="B251" s="495"/>
      <c r="C251" s="496"/>
      <c r="D251" s="496"/>
      <c r="E251" s="496"/>
      <c r="F251" s="496"/>
      <c r="G251" s="496"/>
      <c r="H251" s="496"/>
      <c r="I251" s="496"/>
      <c r="J251" s="496"/>
      <c r="K251" s="496"/>
      <c r="L251" s="497"/>
      <c r="M251" s="39"/>
      <c r="Q251" s="10"/>
    </row>
    <row r="252" spans="1:21" s="11" customFormat="1" x14ac:dyDescent="0.25">
      <c r="A252" s="8"/>
      <c r="B252" s="495"/>
      <c r="C252" s="496"/>
      <c r="D252" s="496"/>
      <c r="E252" s="496"/>
      <c r="F252" s="496"/>
      <c r="G252" s="496"/>
      <c r="H252" s="496"/>
      <c r="I252" s="496"/>
      <c r="J252" s="496"/>
      <c r="K252" s="496"/>
      <c r="L252" s="497"/>
      <c r="M252" s="39"/>
      <c r="Q252" s="10"/>
    </row>
    <row r="253" spans="1:21" s="11" customFormat="1" x14ac:dyDescent="0.25">
      <c r="A253" s="8"/>
      <c r="B253" s="495"/>
      <c r="C253" s="496"/>
      <c r="D253" s="496"/>
      <c r="E253" s="496"/>
      <c r="F253" s="496"/>
      <c r="G253" s="496"/>
      <c r="H253" s="496"/>
      <c r="I253" s="496"/>
      <c r="J253" s="496"/>
      <c r="K253" s="496"/>
      <c r="L253" s="497"/>
      <c r="M253" s="39"/>
      <c r="Q253" s="10"/>
    </row>
    <row r="254" spans="1:21" s="11" customFormat="1" x14ac:dyDescent="0.25">
      <c r="A254" s="8"/>
      <c r="B254" s="495"/>
      <c r="C254" s="496"/>
      <c r="D254" s="496"/>
      <c r="E254" s="496"/>
      <c r="F254" s="496"/>
      <c r="G254" s="496"/>
      <c r="H254" s="496"/>
      <c r="I254" s="496"/>
      <c r="J254" s="496"/>
      <c r="K254" s="496"/>
      <c r="L254" s="497"/>
      <c r="M254" s="39"/>
      <c r="Q254" s="10"/>
    </row>
    <row r="255" spans="1:21" s="11" customFormat="1" x14ac:dyDescent="0.25">
      <c r="A255" s="8"/>
      <c r="B255" s="495"/>
      <c r="C255" s="496"/>
      <c r="D255" s="496"/>
      <c r="E255" s="496"/>
      <c r="F255" s="496"/>
      <c r="G255" s="496"/>
      <c r="H255" s="496"/>
      <c r="I255" s="496"/>
      <c r="J255" s="496"/>
      <c r="K255" s="496"/>
      <c r="L255" s="497"/>
      <c r="M255" s="39"/>
      <c r="Q255" s="10"/>
    </row>
    <row r="256" spans="1:21" s="11" customFormat="1" x14ac:dyDescent="0.25">
      <c r="A256" s="8"/>
      <c r="B256" s="495"/>
      <c r="C256" s="496"/>
      <c r="D256" s="496"/>
      <c r="E256" s="496"/>
      <c r="F256" s="496"/>
      <c r="G256" s="496"/>
      <c r="H256" s="496"/>
      <c r="I256" s="496"/>
      <c r="J256" s="496"/>
      <c r="K256" s="496"/>
      <c r="L256" s="497"/>
      <c r="M256" s="39"/>
      <c r="Q256" s="10"/>
    </row>
    <row r="257" spans="1:21" s="39" customFormat="1" x14ac:dyDescent="0.25">
      <c r="A257" s="97"/>
      <c r="B257" s="51"/>
      <c r="C257" s="52"/>
      <c r="D257" s="52"/>
      <c r="E257" s="52"/>
      <c r="F257" s="52"/>
      <c r="G257" s="52"/>
      <c r="H257" s="52"/>
      <c r="I257" s="52"/>
      <c r="J257" s="52"/>
      <c r="K257" s="52"/>
      <c r="L257" s="53"/>
      <c r="O257" s="10"/>
      <c r="P257" s="10"/>
      <c r="Q257" s="10"/>
      <c r="R257" s="10"/>
      <c r="S257" s="10"/>
      <c r="T257" s="10"/>
      <c r="U257" s="10"/>
    </row>
    <row r="258" spans="1:21" x14ac:dyDescent="0.25">
      <c r="A258" s="7"/>
    </row>
    <row r="259" spans="1:21" x14ac:dyDescent="0.25">
      <c r="A259" s="7"/>
      <c r="B259" s="381" t="str">
        <f>IF(Intro!$G$22="English",O259,P259)</f>
        <v>SALES</v>
      </c>
      <c r="C259" s="382"/>
      <c r="D259" s="382"/>
      <c r="E259" s="382"/>
      <c r="F259" s="382"/>
      <c r="G259" s="382"/>
      <c r="H259" s="382"/>
      <c r="I259" s="382"/>
      <c r="J259" s="382"/>
      <c r="K259" s="382"/>
      <c r="L259" s="383"/>
      <c r="M259" s="39"/>
      <c r="O259" s="10" t="s">
        <v>325</v>
      </c>
      <c r="P259" s="10" t="s">
        <v>326</v>
      </c>
    </row>
    <row r="260" spans="1:21" s="11" customFormat="1" x14ac:dyDescent="0.25">
      <c r="A260" s="7"/>
      <c r="B260" s="480" t="s">
        <v>74</v>
      </c>
      <c r="C260" s="481"/>
      <c r="D260" s="481"/>
      <c r="E260" s="481"/>
      <c r="F260" s="481"/>
      <c r="G260" s="481"/>
      <c r="H260" s="481"/>
      <c r="I260" s="481"/>
      <c r="J260" s="481"/>
      <c r="K260" s="481"/>
      <c r="L260" s="482"/>
      <c r="M260" s="74"/>
    </row>
    <row r="261" spans="1:21" s="39" customFormat="1" x14ac:dyDescent="0.25">
      <c r="A261" s="97"/>
      <c r="B261" s="54"/>
      <c r="C261" s="96"/>
      <c r="D261" s="96"/>
      <c r="E261" s="96"/>
      <c r="F261" s="96"/>
      <c r="G261" s="96"/>
      <c r="H261" s="96"/>
      <c r="I261" s="96"/>
      <c r="J261" s="96"/>
      <c r="K261" s="96"/>
      <c r="L261" s="55"/>
      <c r="O261" s="10"/>
      <c r="P261" s="10"/>
      <c r="Q261" s="10"/>
      <c r="R261" s="10"/>
      <c r="S261" s="10"/>
      <c r="T261" s="10"/>
      <c r="U261" s="10"/>
    </row>
    <row r="262" spans="1:21" s="39" customFormat="1" x14ac:dyDescent="0.25">
      <c r="A262" s="97"/>
      <c r="B262" s="502" t="str">
        <f>IF(Intro!$G$22="English",O262,P262)</f>
        <v>Describe any changes in your firm's channels of distribution since January 1, 2023.</v>
      </c>
      <c r="C262" s="503"/>
      <c r="D262" s="503"/>
      <c r="E262" s="503"/>
      <c r="F262" s="503"/>
      <c r="G262" s="503"/>
      <c r="H262" s="503"/>
      <c r="I262" s="503"/>
      <c r="J262" s="503"/>
      <c r="K262" s="503"/>
      <c r="L262" s="504"/>
      <c r="O262" s="10" t="str">
        <f>"Describe any changes in your firm's channels of distribution since January 1, "&amp;Variables!B6&amp;"."</f>
        <v>Describe any changes in your firm's channels of distribution since January 1, 2023.</v>
      </c>
      <c r="P262" s="10" t="str">
        <f>"Décrivez tout changement dans les canaux de distribution de votre entreprise depuis le 1er janvier "&amp;Variables!B6&amp;"."</f>
        <v>Décrivez tout changement dans les canaux de distribution de votre entreprise depuis le 1er janvier 2023.</v>
      </c>
      <c r="Q262" s="10"/>
      <c r="R262" s="10"/>
      <c r="S262" s="10"/>
      <c r="T262" s="10"/>
      <c r="U262" s="10"/>
    </row>
    <row r="263" spans="1:21" s="39" customFormat="1" x14ac:dyDescent="0.25">
      <c r="A263" s="97"/>
      <c r="B263" s="54"/>
      <c r="C263" s="96"/>
      <c r="D263" s="96"/>
      <c r="E263" s="96"/>
      <c r="F263" s="96"/>
      <c r="G263" s="96"/>
      <c r="H263" s="96"/>
      <c r="I263" s="96"/>
      <c r="J263" s="96"/>
      <c r="K263" s="96"/>
      <c r="L263" s="55"/>
      <c r="O263" s="10"/>
      <c r="P263" s="10"/>
      <c r="Q263" s="10"/>
      <c r="R263" s="10"/>
      <c r="S263" s="10"/>
      <c r="T263" s="10"/>
      <c r="U263" s="10"/>
    </row>
    <row r="264" spans="1:21" s="11" customFormat="1" x14ac:dyDescent="0.25">
      <c r="A264" s="8"/>
      <c r="B264" s="495"/>
      <c r="C264" s="496"/>
      <c r="D264" s="496"/>
      <c r="E264" s="496"/>
      <c r="F264" s="496"/>
      <c r="G264" s="496"/>
      <c r="H264" s="496"/>
      <c r="I264" s="496"/>
      <c r="J264" s="496"/>
      <c r="K264" s="496"/>
      <c r="L264" s="497"/>
      <c r="M264" s="39"/>
      <c r="Q264" s="10"/>
    </row>
    <row r="265" spans="1:21" s="11" customFormat="1" x14ac:dyDescent="0.25">
      <c r="A265" s="8"/>
      <c r="B265" s="495"/>
      <c r="C265" s="496"/>
      <c r="D265" s="496"/>
      <c r="E265" s="496"/>
      <c r="F265" s="496"/>
      <c r="G265" s="496"/>
      <c r="H265" s="496"/>
      <c r="I265" s="496"/>
      <c r="J265" s="496"/>
      <c r="K265" s="496"/>
      <c r="L265" s="497"/>
      <c r="M265" s="39"/>
      <c r="Q265" s="10"/>
    </row>
    <row r="266" spans="1:21" s="11" customFormat="1" x14ac:dyDescent="0.25">
      <c r="A266" s="8"/>
      <c r="B266" s="495"/>
      <c r="C266" s="496"/>
      <c r="D266" s="496"/>
      <c r="E266" s="496"/>
      <c r="F266" s="496"/>
      <c r="G266" s="496"/>
      <c r="H266" s="496"/>
      <c r="I266" s="496"/>
      <c r="J266" s="496"/>
      <c r="K266" s="496"/>
      <c r="L266" s="497"/>
      <c r="M266" s="39"/>
      <c r="Q266" s="10"/>
    </row>
    <row r="267" spans="1:21" s="11" customFormat="1" x14ac:dyDescent="0.25">
      <c r="A267" s="8"/>
      <c r="B267" s="495"/>
      <c r="C267" s="496"/>
      <c r="D267" s="496"/>
      <c r="E267" s="496"/>
      <c r="F267" s="496"/>
      <c r="G267" s="496"/>
      <c r="H267" s="496"/>
      <c r="I267" s="496"/>
      <c r="J267" s="496"/>
      <c r="K267" s="496"/>
      <c r="L267" s="497"/>
      <c r="M267" s="39"/>
      <c r="Q267" s="10"/>
    </row>
    <row r="268" spans="1:21" s="11" customFormat="1" x14ac:dyDescent="0.25">
      <c r="A268" s="8"/>
      <c r="B268" s="495"/>
      <c r="C268" s="496"/>
      <c r="D268" s="496"/>
      <c r="E268" s="496"/>
      <c r="F268" s="496"/>
      <c r="G268" s="496"/>
      <c r="H268" s="496"/>
      <c r="I268" s="496"/>
      <c r="J268" s="496"/>
      <c r="K268" s="496"/>
      <c r="L268" s="497"/>
      <c r="M268" s="39"/>
      <c r="Q268" s="10"/>
    </row>
    <row r="269" spans="1:21" s="11" customFormat="1" x14ac:dyDescent="0.25">
      <c r="A269" s="8"/>
      <c r="B269" s="495"/>
      <c r="C269" s="496"/>
      <c r="D269" s="496"/>
      <c r="E269" s="496"/>
      <c r="F269" s="496"/>
      <c r="G269" s="496"/>
      <c r="H269" s="496"/>
      <c r="I269" s="496"/>
      <c r="J269" s="496"/>
      <c r="K269" s="496"/>
      <c r="L269" s="497"/>
      <c r="M269" s="39"/>
      <c r="Q269" s="10"/>
    </row>
    <row r="270" spans="1:21" s="11" customFormat="1" x14ac:dyDescent="0.25">
      <c r="A270" s="8"/>
      <c r="B270" s="495"/>
      <c r="C270" s="496"/>
      <c r="D270" s="496"/>
      <c r="E270" s="496"/>
      <c r="F270" s="496"/>
      <c r="G270" s="496"/>
      <c r="H270" s="496"/>
      <c r="I270" s="496"/>
      <c r="J270" s="496"/>
      <c r="K270" s="496"/>
      <c r="L270" s="497"/>
      <c r="M270" s="39"/>
      <c r="Q270" s="10"/>
    </row>
    <row r="271" spans="1:21" s="11" customFormat="1" x14ac:dyDescent="0.25">
      <c r="A271" s="8"/>
      <c r="B271" s="495"/>
      <c r="C271" s="496"/>
      <c r="D271" s="496"/>
      <c r="E271" s="496"/>
      <c r="F271" s="496"/>
      <c r="G271" s="496"/>
      <c r="H271" s="496"/>
      <c r="I271" s="496"/>
      <c r="J271" s="496"/>
      <c r="K271" s="496"/>
      <c r="L271" s="497"/>
      <c r="M271" s="39"/>
      <c r="Q271" s="10"/>
    </row>
    <row r="272" spans="1:21" s="39" customFormat="1" x14ac:dyDescent="0.25">
      <c r="A272" s="97"/>
      <c r="B272" s="51"/>
      <c r="C272" s="52"/>
      <c r="D272" s="52"/>
      <c r="E272" s="52"/>
      <c r="F272" s="52"/>
      <c r="G272" s="52"/>
      <c r="H272" s="52"/>
      <c r="I272" s="52"/>
      <c r="J272" s="52"/>
      <c r="K272" s="52"/>
      <c r="L272" s="53"/>
      <c r="O272" s="10"/>
      <c r="P272" s="10"/>
      <c r="Q272" s="10"/>
      <c r="R272" s="10"/>
      <c r="S272" s="10"/>
      <c r="T272" s="10"/>
      <c r="U272" s="10"/>
    </row>
    <row r="273" spans="1:21" s="11" customFormat="1" x14ac:dyDescent="0.25">
      <c r="A273" s="7"/>
      <c r="B273" s="483" t="s">
        <v>75</v>
      </c>
      <c r="C273" s="484"/>
      <c r="D273" s="484"/>
      <c r="E273" s="484"/>
      <c r="F273" s="484"/>
      <c r="G273" s="484"/>
      <c r="H273" s="484"/>
      <c r="I273" s="484"/>
      <c r="J273" s="484"/>
      <c r="K273" s="484"/>
      <c r="L273" s="485"/>
      <c r="M273" s="74"/>
    </row>
    <row r="274" spans="1:21" s="39" customFormat="1" x14ac:dyDescent="0.25">
      <c r="A274" s="97"/>
      <c r="B274" s="54"/>
      <c r="C274" s="96"/>
      <c r="D274" s="96"/>
      <c r="E274" s="96"/>
      <c r="F274" s="96"/>
      <c r="G274" s="96"/>
      <c r="H274" s="96"/>
      <c r="I274" s="96"/>
      <c r="J274" s="96"/>
      <c r="K274" s="96"/>
      <c r="L274" s="55"/>
      <c r="O274" s="10"/>
      <c r="P274" s="10"/>
      <c r="Q274" s="10"/>
      <c r="R274" s="10"/>
      <c r="S274" s="10"/>
      <c r="T274" s="10"/>
      <c r="U274" s="10"/>
    </row>
    <row r="275" spans="1:21" s="39" customFormat="1" ht="14.1" customHeight="1" x14ac:dyDescent="0.25">
      <c r="A275" s="97"/>
      <c r="B275" s="378" t="str">
        <f>IF(Intro!$G$22="English",O275,P275)</f>
        <v>How does your firm promote sales of the goods in the Canadian market? Have these methods changed since January 1, 2023?</v>
      </c>
      <c r="C275" s="379"/>
      <c r="D275" s="379"/>
      <c r="E275" s="379"/>
      <c r="F275" s="379"/>
      <c r="G275" s="379"/>
      <c r="H275" s="379"/>
      <c r="I275" s="379"/>
      <c r="J275" s="379"/>
      <c r="K275" s="379"/>
      <c r="L275" s="380"/>
      <c r="O275" s="10" t="str">
        <f>"How does your firm promote sales of the goods in the Canadian market? Have these methods changed since January 1, "&amp;Variables!B6&amp;"?"</f>
        <v>How does your firm promote sales of the goods in the Canadian market? Have these methods changed since January 1, 2023?</v>
      </c>
      <c r="P275"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5" s="10"/>
      <c r="R275" s="10"/>
      <c r="S275" s="10"/>
      <c r="T275" s="10"/>
      <c r="U275" s="10"/>
    </row>
    <row r="276" spans="1:21" s="39" customFormat="1" x14ac:dyDescent="0.25">
      <c r="A276" s="97"/>
      <c r="B276" s="54"/>
      <c r="C276" s="96"/>
      <c r="D276" s="96"/>
      <c r="E276" s="96"/>
      <c r="F276" s="96"/>
      <c r="G276" s="96"/>
      <c r="H276" s="96"/>
      <c r="I276" s="96"/>
      <c r="J276" s="96"/>
      <c r="K276" s="96"/>
      <c r="L276" s="55"/>
      <c r="O276" s="10"/>
      <c r="P276" s="10"/>
      <c r="Q276" s="10"/>
      <c r="R276" s="10"/>
      <c r="S276" s="10"/>
      <c r="T276" s="10"/>
      <c r="U276" s="10"/>
    </row>
    <row r="277" spans="1:21" s="11" customFormat="1" x14ac:dyDescent="0.25">
      <c r="A277" s="8"/>
      <c r="B277" s="495"/>
      <c r="C277" s="496"/>
      <c r="D277" s="496"/>
      <c r="E277" s="496"/>
      <c r="F277" s="496"/>
      <c r="G277" s="496"/>
      <c r="H277" s="496"/>
      <c r="I277" s="496"/>
      <c r="J277" s="496"/>
      <c r="K277" s="496"/>
      <c r="L277" s="497"/>
      <c r="M277" s="39"/>
      <c r="Q277" s="10"/>
    </row>
    <row r="278" spans="1:21" s="11" customFormat="1" x14ac:dyDescent="0.25">
      <c r="A278" s="8"/>
      <c r="B278" s="495"/>
      <c r="C278" s="496"/>
      <c r="D278" s="496"/>
      <c r="E278" s="496"/>
      <c r="F278" s="496"/>
      <c r="G278" s="496"/>
      <c r="H278" s="496"/>
      <c r="I278" s="496"/>
      <c r="J278" s="496"/>
      <c r="K278" s="496"/>
      <c r="L278" s="497"/>
      <c r="M278" s="39"/>
      <c r="Q278" s="10"/>
    </row>
    <row r="279" spans="1:21" s="11" customFormat="1" x14ac:dyDescent="0.25">
      <c r="A279" s="8"/>
      <c r="B279" s="495"/>
      <c r="C279" s="496"/>
      <c r="D279" s="496"/>
      <c r="E279" s="496"/>
      <c r="F279" s="496"/>
      <c r="G279" s="496"/>
      <c r="H279" s="496"/>
      <c r="I279" s="496"/>
      <c r="J279" s="496"/>
      <c r="K279" s="496"/>
      <c r="L279" s="497"/>
      <c r="M279" s="39"/>
      <c r="Q279" s="10"/>
    </row>
    <row r="280" spans="1:21" s="11" customFormat="1" x14ac:dyDescent="0.25">
      <c r="A280" s="8"/>
      <c r="B280" s="495"/>
      <c r="C280" s="496"/>
      <c r="D280" s="496"/>
      <c r="E280" s="496"/>
      <c r="F280" s="496"/>
      <c r="G280" s="496"/>
      <c r="H280" s="496"/>
      <c r="I280" s="496"/>
      <c r="J280" s="496"/>
      <c r="K280" s="496"/>
      <c r="L280" s="497"/>
      <c r="M280" s="39"/>
      <c r="Q280" s="10"/>
    </row>
    <row r="281" spans="1:21" s="11" customFormat="1" x14ac:dyDescent="0.25">
      <c r="A281" s="8"/>
      <c r="B281" s="495"/>
      <c r="C281" s="496"/>
      <c r="D281" s="496"/>
      <c r="E281" s="496"/>
      <c r="F281" s="496"/>
      <c r="G281" s="496"/>
      <c r="H281" s="496"/>
      <c r="I281" s="496"/>
      <c r="J281" s="496"/>
      <c r="K281" s="496"/>
      <c r="L281" s="497"/>
      <c r="M281" s="39"/>
      <c r="Q281" s="10"/>
    </row>
    <row r="282" spans="1:21" s="11" customFormat="1" x14ac:dyDescent="0.25">
      <c r="A282" s="8"/>
      <c r="B282" s="495"/>
      <c r="C282" s="496"/>
      <c r="D282" s="496"/>
      <c r="E282" s="496"/>
      <c r="F282" s="496"/>
      <c r="G282" s="496"/>
      <c r="H282" s="496"/>
      <c r="I282" s="496"/>
      <c r="J282" s="496"/>
      <c r="K282" s="496"/>
      <c r="L282" s="497"/>
      <c r="M282" s="39"/>
      <c r="Q282" s="10"/>
    </row>
    <row r="283" spans="1:21" s="11" customFormat="1" x14ac:dyDescent="0.25">
      <c r="A283" s="8"/>
      <c r="B283" s="495"/>
      <c r="C283" s="496"/>
      <c r="D283" s="496"/>
      <c r="E283" s="496"/>
      <c r="F283" s="496"/>
      <c r="G283" s="496"/>
      <c r="H283" s="496"/>
      <c r="I283" s="496"/>
      <c r="J283" s="496"/>
      <c r="K283" s="496"/>
      <c r="L283" s="497"/>
      <c r="M283" s="39"/>
      <c r="Q283" s="10"/>
    </row>
    <row r="284" spans="1:21" s="11" customFormat="1" x14ac:dyDescent="0.25">
      <c r="A284" s="8"/>
      <c r="B284" s="495"/>
      <c r="C284" s="496"/>
      <c r="D284" s="496"/>
      <c r="E284" s="496"/>
      <c r="F284" s="496"/>
      <c r="G284" s="496"/>
      <c r="H284" s="496"/>
      <c r="I284" s="496"/>
      <c r="J284" s="496"/>
      <c r="K284" s="496"/>
      <c r="L284" s="497"/>
      <c r="M284" s="39"/>
      <c r="Q284" s="10"/>
    </row>
    <row r="285" spans="1:21" s="39" customFormat="1" x14ac:dyDescent="0.25">
      <c r="A285" s="97"/>
      <c r="B285" s="51"/>
      <c r="C285" s="52"/>
      <c r="D285" s="52"/>
      <c r="E285" s="52"/>
      <c r="F285" s="52"/>
      <c r="G285" s="52"/>
      <c r="H285" s="52"/>
      <c r="I285" s="52"/>
      <c r="J285" s="52"/>
      <c r="K285" s="52"/>
      <c r="L285" s="53"/>
      <c r="O285" s="10"/>
      <c r="P285" s="10"/>
      <c r="Q285" s="10"/>
      <c r="R285" s="10"/>
      <c r="S285" s="10"/>
      <c r="T285" s="10"/>
      <c r="U285" s="10"/>
    </row>
    <row r="286" spans="1:21" s="11" customFormat="1" x14ac:dyDescent="0.25">
      <c r="A286" s="7"/>
      <c r="B286" s="483" t="s">
        <v>64</v>
      </c>
      <c r="C286" s="484"/>
      <c r="D286" s="484"/>
      <c r="E286" s="484"/>
      <c r="F286" s="484"/>
      <c r="G286" s="484"/>
      <c r="H286" s="484"/>
      <c r="I286" s="484"/>
      <c r="J286" s="484"/>
      <c r="K286" s="484"/>
      <c r="L286" s="485"/>
      <c r="M286" s="74"/>
    </row>
    <row r="287" spans="1:21" s="39" customFormat="1" x14ac:dyDescent="0.25">
      <c r="A287" s="97"/>
      <c r="B287" s="54"/>
      <c r="C287" s="96"/>
      <c r="D287" s="96"/>
      <c r="E287" s="96"/>
      <c r="F287" s="96"/>
      <c r="G287" s="96"/>
      <c r="H287" s="96"/>
      <c r="I287" s="96"/>
      <c r="J287" s="96"/>
      <c r="K287" s="96"/>
      <c r="L287" s="55"/>
      <c r="O287" s="10"/>
      <c r="P287" s="10"/>
      <c r="Q287" s="10"/>
      <c r="R287" s="10"/>
      <c r="S287" s="10"/>
      <c r="T287" s="10"/>
      <c r="U287" s="10"/>
    </row>
    <row r="288" spans="1:21" s="39" customFormat="1" ht="14.1" customHeight="1" x14ac:dyDescent="0.25">
      <c r="A288" s="97"/>
      <c r="B288" s="378" t="str">
        <f>IF(Intro!$G$22="English",O288,P288)</f>
        <v>How does your firm price the goods in the Canadian market? Explain any firm-specific terms used. Explain whether these general pricing practices have changed since January 1, 2023.</v>
      </c>
      <c r="C288" s="379"/>
      <c r="D288" s="379"/>
      <c r="E288" s="379"/>
      <c r="F288" s="379"/>
      <c r="G288" s="379"/>
      <c r="H288" s="379"/>
      <c r="I288" s="379"/>
      <c r="J288" s="379"/>
      <c r="K288" s="379"/>
      <c r="L288" s="380"/>
      <c r="O288"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88"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88" s="10"/>
      <c r="R288" s="10"/>
      <c r="S288" s="10"/>
      <c r="T288" s="10"/>
      <c r="U288" s="10"/>
    </row>
    <row r="289" spans="1:21" s="39" customFormat="1" x14ac:dyDescent="0.25">
      <c r="A289" s="97"/>
      <c r="B289" s="378"/>
      <c r="C289" s="379"/>
      <c r="D289" s="379"/>
      <c r="E289" s="379"/>
      <c r="F289" s="379"/>
      <c r="G289" s="379"/>
      <c r="H289" s="379"/>
      <c r="I289" s="379"/>
      <c r="J289" s="379"/>
      <c r="K289" s="379"/>
      <c r="L289" s="380"/>
      <c r="O289" s="10"/>
      <c r="P289" s="10"/>
      <c r="Q289" s="10"/>
      <c r="R289" s="10"/>
      <c r="S289" s="10"/>
      <c r="T289" s="10"/>
      <c r="U289" s="10"/>
    </row>
    <row r="290" spans="1:21" s="39" customFormat="1" x14ac:dyDescent="0.25">
      <c r="A290" s="97"/>
      <c r="B290" s="54"/>
      <c r="C290" s="96"/>
      <c r="D290" s="96"/>
      <c r="E290" s="96"/>
      <c r="F290" s="96"/>
      <c r="G290" s="96"/>
      <c r="H290" s="96"/>
      <c r="I290" s="96"/>
      <c r="J290" s="96"/>
      <c r="K290" s="96"/>
      <c r="L290" s="55"/>
      <c r="O290" s="10"/>
      <c r="P290" s="10"/>
      <c r="Q290" s="10"/>
      <c r="R290" s="10"/>
      <c r="S290" s="10"/>
      <c r="T290" s="10"/>
      <c r="U290" s="10"/>
    </row>
    <row r="291" spans="1:21" s="11" customFormat="1" x14ac:dyDescent="0.25">
      <c r="A291" s="8"/>
      <c r="B291" s="495"/>
      <c r="C291" s="496"/>
      <c r="D291" s="496"/>
      <c r="E291" s="496"/>
      <c r="F291" s="496"/>
      <c r="G291" s="496"/>
      <c r="H291" s="496"/>
      <c r="I291" s="496"/>
      <c r="J291" s="496"/>
      <c r="K291" s="496"/>
      <c r="L291" s="497"/>
      <c r="M291" s="39"/>
      <c r="Q291" s="10"/>
    </row>
    <row r="292" spans="1:21" s="11" customFormat="1" x14ac:dyDescent="0.25">
      <c r="A292" s="8"/>
      <c r="B292" s="495"/>
      <c r="C292" s="496"/>
      <c r="D292" s="496"/>
      <c r="E292" s="496"/>
      <c r="F292" s="496"/>
      <c r="G292" s="496"/>
      <c r="H292" s="496"/>
      <c r="I292" s="496"/>
      <c r="J292" s="496"/>
      <c r="K292" s="496"/>
      <c r="L292" s="497"/>
      <c r="M292" s="39"/>
      <c r="Q292" s="10"/>
    </row>
    <row r="293" spans="1:21" s="11" customFormat="1" x14ac:dyDescent="0.25">
      <c r="A293" s="8"/>
      <c r="B293" s="495"/>
      <c r="C293" s="496"/>
      <c r="D293" s="496"/>
      <c r="E293" s="496"/>
      <c r="F293" s="496"/>
      <c r="G293" s="496"/>
      <c r="H293" s="496"/>
      <c r="I293" s="496"/>
      <c r="J293" s="496"/>
      <c r="K293" s="496"/>
      <c r="L293" s="497"/>
      <c r="M293" s="39"/>
      <c r="Q293" s="10"/>
    </row>
    <row r="294" spans="1:21" s="11" customFormat="1" x14ac:dyDescent="0.25">
      <c r="A294" s="8"/>
      <c r="B294" s="495"/>
      <c r="C294" s="496"/>
      <c r="D294" s="496"/>
      <c r="E294" s="496"/>
      <c r="F294" s="496"/>
      <c r="G294" s="496"/>
      <c r="H294" s="496"/>
      <c r="I294" s="496"/>
      <c r="J294" s="496"/>
      <c r="K294" s="496"/>
      <c r="L294" s="497"/>
      <c r="M294" s="39"/>
      <c r="Q294" s="10"/>
    </row>
    <row r="295" spans="1:21" s="11" customFormat="1" x14ac:dyDescent="0.25">
      <c r="A295" s="8"/>
      <c r="B295" s="495"/>
      <c r="C295" s="496"/>
      <c r="D295" s="496"/>
      <c r="E295" s="496"/>
      <c r="F295" s="496"/>
      <c r="G295" s="496"/>
      <c r="H295" s="496"/>
      <c r="I295" s="496"/>
      <c r="J295" s="496"/>
      <c r="K295" s="496"/>
      <c r="L295" s="497"/>
      <c r="M295" s="39"/>
      <c r="Q295" s="10"/>
    </row>
    <row r="296" spans="1:21" s="11" customFormat="1" x14ac:dyDescent="0.25">
      <c r="A296" s="8"/>
      <c r="B296" s="495"/>
      <c r="C296" s="496"/>
      <c r="D296" s="496"/>
      <c r="E296" s="496"/>
      <c r="F296" s="496"/>
      <c r="G296" s="496"/>
      <c r="H296" s="496"/>
      <c r="I296" s="496"/>
      <c r="J296" s="496"/>
      <c r="K296" s="496"/>
      <c r="L296" s="497"/>
      <c r="M296" s="39"/>
      <c r="Q296" s="10"/>
    </row>
    <row r="297" spans="1:21" s="11" customFormat="1" x14ac:dyDescent="0.25">
      <c r="A297" s="8"/>
      <c r="B297" s="495"/>
      <c r="C297" s="496"/>
      <c r="D297" s="496"/>
      <c r="E297" s="496"/>
      <c r="F297" s="496"/>
      <c r="G297" s="496"/>
      <c r="H297" s="496"/>
      <c r="I297" s="496"/>
      <c r="J297" s="496"/>
      <c r="K297" s="496"/>
      <c r="L297" s="497"/>
      <c r="M297" s="39"/>
      <c r="Q297" s="10"/>
    </row>
    <row r="298" spans="1:21" s="11" customFormat="1" x14ac:dyDescent="0.25">
      <c r="A298" s="8"/>
      <c r="B298" s="495"/>
      <c r="C298" s="496"/>
      <c r="D298" s="496"/>
      <c r="E298" s="496"/>
      <c r="F298" s="496"/>
      <c r="G298" s="496"/>
      <c r="H298" s="496"/>
      <c r="I298" s="496"/>
      <c r="J298" s="496"/>
      <c r="K298" s="496"/>
      <c r="L298" s="497"/>
      <c r="M298" s="39"/>
      <c r="Q298" s="10"/>
    </row>
    <row r="299" spans="1:21" s="39" customFormat="1" x14ac:dyDescent="0.25">
      <c r="A299" s="97"/>
      <c r="B299" s="51"/>
      <c r="C299" s="52"/>
      <c r="D299" s="52"/>
      <c r="E299" s="52"/>
      <c r="F299" s="52"/>
      <c r="G299" s="52"/>
      <c r="H299" s="52"/>
      <c r="I299" s="52"/>
      <c r="J299" s="52"/>
      <c r="K299" s="52"/>
      <c r="L299" s="53"/>
      <c r="O299" s="10"/>
      <c r="P299" s="10"/>
      <c r="Q299" s="10"/>
      <c r="R299" s="10"/>
      <c r="S299" s="10"/>
      <c r="T299" s="10"/>
      <c r="U299" s="10"/>
    </row>
    <row r="300" spans="1:21" s="11" customFormat="1" x14ac:dyDescent="0.25">
      <c r="A300" s="7"/>
      <c r="B300" s="483" t="s">
        <v>76</v>
      </c>
      <c r="C300" s="484"/>
      <c r="D300" s="484"/>
      <c r="E300" s="484"/>
      <c r="F300" s="484"/>
      <c r="G300" s="484"/>
      <c r="H300" s="484"/>
      <c r="I300" s="484"/>
      <c r="J300" s="484"/>
      <c r="K300" s="484"/>
      <c r="L300" s="485"/>
      <c r="M300" s="74"/>
    </row>
    <row r="301" spans="1:21" s="39" customFormat="1" x14ac:dyDescent="0.25">
      <c r="A301" s="97"/>
      <c r="B301" s="54"/>
      <c r="C301" s="96"/>
      <c r="D301" s="96"/>
      <c r="E301" s="96"/>
      <c r="F301" s="96"/>
      <c r="G301" s="96"/>
      <c r="H301" s="96"/>
      <c r="I301" s="96"/>
      <c r="J301" s="96"/>
      <c r="K301" s="96"/>
      <c r="L301" s="55"/>
      <c r="O301" s="10"/>
      <c r="P301" s="10"/>
      <c r="Q301" s="10"/>
      <c r="R301" s="10"/>
      <c r="S301" s="10"/>
      <c r="T301" s="10"/>
      <c r="U301" s="10"/>
    </row>
    <row r="302" spans="1:21" s="39" customFormat="1" ht="14.1" customHeight="1" x14ac:dyDescent="0.25">
      <c r="A302" s="97"/>
      <c r="B302" s="378" t="str">
        <f>IF(Intro!$G$22="English",O302,P302)</f>
        <v>Provide details of any factors other than material costs (for example, exchange rate fluctuations) that have affected the prices of the goods in the Canadian market since January 1, 2023.</v>
      </c>
      <c r="C302" s="379"/>
      <c r="D302" s="379"/>
      <c r="E302" s="379"/>
      <c r="F302" s="379"/>
      <c r="G302" s="379"/>
      <c r="H302" s="379"/>
      <c r="I302" s="379"/>
      <c r="J302" s="379"/>
      <c r="K302" s="379"/>
      <c r="L302" s="380"/>
      <c r="O302"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2"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2" s="10"/>
      <c r="R302" s="10"/>
      <c r="S302" s="10"/>
      <c r="T302" s="10"/>
      <c r="U302" s="10"/>
    </row>
    <row r="303" spans="1:21" s="39" customFormat="1" x14ac:dyDescent="0.25">
      <c r="A303" s="97"/>
      <c r="B303" s="378"/>
      <c r="C303" s="379"/>
      <c r="D303" s="379"/>
      <c r="E303" s="379"/>
      <c r="F303" s="379"/>
      <c r="G303" s="379"/>
      <c r="H303" s="379"/>
      <c r="I303" s="379"/>
      <c r="J303" s="379"/>
      <c r="K303" s="379"/>
      <c r="L303" s="380"/>
      <c r="O303" s="10"/>
      <c r="P303" s="10"/>
      <c r="Q303" s="10"/>
      <c r="R303" s="10"/>
      <c r="S303" s="10"/>
      <c r="T303" s="10"/>
      <c r="U303" s="10"/>
    </row>
    <row r="304" spans="1:21" s="39" customFormat="1" x14ac:dyDescent="0.25">
      <c r="A304" s="97"/>
      <c r="B304" s="54"/>
      <c r="C304" s="96"/>
      <c r="D304" s="96"/>
      <c r="E304" s="96"/>
      <c r="F304" s="96"/>
      <c r="G304" s="96"/>
      <c r="H304" s="96"/>
      <c r="I304" s="96"/>
      <c r="J304" s="96"/>
      <c r="K304" s="96"/>
      <c r="L304" s="55"/>
      <c r="O304" s="10"/>
      <c r="P304" s="10"/>
      <c r="Q304" s="10"/>
      <c r="R304" s="10"/>
      <c r="S304" s="10"/>
      <c r="T304" s="10"/>
      <c r="U304" s="10"/>
    </row>
    <row r="305" spans="1:21" s="11" customFormat="1" x14ac:dyDescent="0.25">
      <c r="A305" s="8"/>
      <c r="B305" s="495"/>
      <c r="C305" s="496"/>
      <c r="D305" s="496"/>
      <c r="E305" s="496"/>
      <c r="F305" s="496"/>
      <c r="G305" s="496"/>
      <c r="H305" s="496"/>
      <c r="I305" s="496"/>
      <c r="J305" s="496"/>
      <c r="K305" s="496"/>
      <c r="L305" s="497"/>
      <c r="M305" s="39"/>
      <c r="Q305" s="10"/>
    </row>
    <row r="306" spans="1:21" s="11" customFormat="1" x14ac:dyDescent="0.25">
      <c r="A306" s="8"/>
      <c r="B306" s="495"/>
      <c r="C306" s="496"/>
      <c r="D306" s="496"/>
      <c r="E306" s="496"/>
      <c r="F306" s="496"/>
      <c r="G306" s="496"/>
      <c r="H306" s="496"/>
      <c r="I306" s="496"/>
      <c r="J306" s="496"/>
      <c r="K306" s="496"/>
      <c r="L306" s="497"/>
      <c r="M306" s="39"/>
      <c r="Q306" s="10"/>
    </row>
    <row r="307" spans="1:21" s="11" customFormat="1" x14ac:dyDescent="0.25">
      <c r="A307" s="8"/>
      <c r="B307" s="495"/>
      <c r="C307" s="496"/>
      <c r="D307" s="496"/>
      <c r="E307" s="496"/>
      <c r="F307" s="496"/>
      <c r="G307" s="496"/>
      <c r="H307" s="496"/>
      <c r="I307" s="496"/>
      <c r="J307" s="496"/>
      <c r="K307" s="496"/>
      <c r="L307" s="497"/>
      <c r="M307" s="39"/>
      <c r="Q307" s="10"/>
    </row>
    <row r="308" spans="1:21" s="11" customFormat="1" x14ac:dyDescent="0.25">
      <c r="A308" s="8"/>
      <c r="B308" s="495"/>
      <c r="C308" s="496"/>
      <c r="D308" s="496"/>
      <c r="E308" s="496"/>
      <c r="F308" s="496"/>
      <c r="G308" s="496"/>
      <c r="H308" s="496"/>
      <c r="I308" s="496"/>
      <c r="J308" s="496"/>
      <c r="K308" s="496"/>
      <c r="L308" s="497"/>
      <c r="M308" s="39"/>
      <c r="Q308" s="10"/>
    </row>
    <row r="309" spans="1:21" s="11" customFormat="1" x14ac:dyDescent="0.25">
      <c r="A309" s="8"/>
      <c r="B309" s="495"/>
      <c r="C309" s="496"/>
      <c r="D309" s="496"/>
      <c r="E309" s="496"/>
      <c r="F309" s="496"/>
      <c r="G309" s="496"/>
      <c r="H309" s="496"/>
      <c r="I309" s="496"/>
      <c r="J309" s="496"/>
      <c r="K309" s="496"/>
      <c r="L309" s="497"/>
      <c r="M309" s="39"/>
      <c r="Q309" s="10"/>
    </row>
    <row r="310" spans="1:21" s="11" customFormat="1" x14ac:dyDescent="0.25">
      <c r="A310" s="8"/>
      <c r="B310" s="495"/>
      <c r="C310" s="496"/>
      <c r="D310" s="496"/>
      <c r="E310" s="496"/>
      <c r="F310" s="496"/>
      <c r="G310" s="496"/>
      <c r="H310" s="496"/>
      <c r="I310" s="496"/>
      <c r="J310" s="496"/>
      <c r="K310" s="496"/>
      <c r="L310" s="497"/>
      <c r="M310" s="39"/>
      <c r="Q310" s="10"/>
    </row>
    <row r="311" spans="1:21" s="11" customFormat="1" x14ac:dyDescent="0.25">
      <c r="A311" s="8"/>
      <c r="B311" s="495"/>
      <c r="C311" s="496"/>
      <c r="D311" s="496"/>
      <c r="E311" s="496"/>
      <c r="F311" s="496"/>
      <c r="G311" s="496"/>
      <c r="H311" s="496"/>
      <c r="I311" s="496"/>
      <c r="J311" s="496"/>
      <c r="K311" s="496"/>
      <c r="L311" s="497"/>
      <c r="M311" s="39"/>
      <c r="Q311" s="10"/>
    </row>
    <row r="312" spans="1:21" s="11" customFormat="1" x14ac:dyDescent="0.25">
      <c r="A312" s="8"/>
      <c r="B312" s="495"/>
      <c r="C312" s="496"/>
      <c r="D312" s="496"/>
      <c r="E312" s="496"/>
      <c r="F312" s="496"/>
      <c r="G312" s="496"/>
      <c r="H312" s="496"/>
      <c r="I312" s="496"/>
      <c r="J312" s="496"/>
      <c r="K312" s="496"/>
      <c r="L312" s="497"/>
      <c r="M312" s="39"/>
      <c r="Q312" s="10"/>
    </row>
    <row r="313" spans="1:21" s="39" customFormat="1" x14ac:dyDescent="0.25">
      <c r="A313" s="97"/>
      <c r="B313" s="51"/>
      <c r="C313" s="52"/>
      <c r="D313" s="52"/>
      <c r="E313" s="52"/>
      <c r="F313" s="52"/>
      <c r="G313" s="52"/>
      <c r="H313" s="52"/>
      <c r="I313" s="52"/>
      <c r="J313" s="52"/>
      <c r="K313" s="52"/>
      <c r="L313" s="53"/>
      <c r="O313" s="10"/>
      <c r="P313" s="10"/>
      <c r="Q313" s="10"/>
      <c r="R313" s="10"/>
      <c r="S313" s="10"/>
      <c r="T313" s="10"/>
      <c r="U313" s="10"/>
    </row>
    <row r="314" spans="1:21" s="11" customFormat="1" x14ac:dyDescent="0.25">
      <c r="A314" s="7"/>
      <c r="B314" s="483" t="s">
        <v>77</v>
      </c>
      <c r="C314" s="484"/>
      <c r="D314" s="484"/>
      <c r="E314" s="484"/>
      <c r="F314" s="484"/>
      <c r="G314" s="484"/>
      <c r="H314" s="484"/>
      <c r="I314" s="484"/>
      <c r="J314" s="484"/>
      <c r="K314" s="484"/>
      <c r="L314" s="485"/>
      <c r="M314" s="74"/>
    </row>
    <row r="315" spans="1:21" s="39" customFormat="1" x14ac:dyDescent="0.25">
      <c r="A315" s="97"/>
      <c r="B315" s="54"/>
      <c r="C315" s="96"/>
      <c r="D315" s="96"/>
      <c r="E315" s="96"/>
      <c r="F315" s="96"/>
      <c r="G315" s="96"/>
      <c r="H315" s="96"/>
      <c r="I315" s="96"/>
      <c r="J315" s="96"/>
      <c r="K315" s="96"/>
      <c r="L315" s="55"/>
      <c r="O315" s="10"/>
      <c r="P315" s="10"/>
      <c r="Q315" s="10"/>
      <c r="R315" s="10"/>
      <c r="S315" s="10"/>
      <c r="T315" s="10"/>
      <c r="U315" s="10"/>
    </row>
    <row r="316" spans="1:21" s="39" customFormat="1" x14ac:dyDescent="0.25">
      <c r="A316" s="97"/>
      <c r="B316" s="502" t="str">
        <f>IF(Intro!$G$22="English",O316,P316)</f>
        <v>Describe how delivery of the goods sold by your firm is paid for.</v>
      </c>
      <c r="C316" s="503"/>
      <c r="D316" s="503"/>
      <c r="E316" s="503"/>
      <c r="F316" s="503"/>
      <c r="G316" s="503"/>
      <c r="H316" s="503"/>
      <c r="I316" s="503"/>
      <c r="J316" s="503"/>
      <c r="K316" s="503"/>
      <c r="L316" s="504"/>
      <c r="O316" s="10" t="s">
        <v>126</v>
      </c>
      <c r="P316" s="10" t="s">
        <v>211</v>
      </c>
      <c r="Q316" s="10"/>
      <c r="R316" s="10"/>
      <c r="S316" s="10"/>
      <c r="T316" s="10"/>
      <c r="U316" s="10"/>
    </row>
    <row r="317" spans="1:21" s="39" customFormat="1" x14ac:dyDescent="0.25">
      <c r="A317" s="97"/>
      <c r="B317" s="54"/>
      <c r="C317" s="96"/>
      <c r="D317" s="96"/>
      <c r="E317" s="96"/>
      <c r="F317" s="96"/>
      <c r="G317" s="96"/>
      <c r="H317" s="96"/>
      <c r="I317" s="96"/>
      <c r="J317" s="96"/>
      <c r="K317" s="96"/>
      <c r="L317" s="55"/>
      <c r="O317" s="10"/>
      <c r="P317" s="10"/>
      <c r="Q317" s="10"/>
      <c r="R317" s="10"/>
      <c r="S317" s="10"/>
      <c r="T317" s="10"/>
      <c r="U317" s="10"/>
    </row>
    <row r="318" spans="1:21" ht="15" customHeight="1" x14ac:dyDescent="0.25">
      <c r="A318" s="7"/>
      <c r="B318" s="511" t="str">
        <f>IF(Intro!$G$22="English",O318,P318)</f>
        <v>Delivery cost is included in the selling price.</v>
      </c>
      <c r="C318" s="512"/>
      <c r="D318" s="512"/>
      <c r="E318" s="512"/>
      <c r="F318" s="126"/>
      <c r="G318" s="96"/>
      <c r="H318" s="96"/>
      <c r="I318" s="96"/>
      <c r="J318" s="96"/>
      <c r="K318" s="96"/>
      <c r="L318" s="55"/>
      <c r="M318" s="10"/>
      <c r="O318" s="10" t="s">
        <v>419</v>
      </c>
      <c r="P318" s="10" t="s">
        <v>422</v>
      </c>
    </row>
    <row r="319" spans="1:21" x14ac:dyDescent="0.25">
      <c r="A319" s="7"/>
      <c r="B319" s="511" t="str">
        <f>IF(Intro!$G$22="English",O319,P319)</f>
        <v>Delivery cost is charged to the purchaser.</v>
      </c>
      <c r="C319" s="512"/>
      <c r="D319" s="514"/>
      <c r="E319" s="514"/>
      <c r="F319" s="126"/>
      <c r="G319" s="96"/>
      <c r="H319" s="96"/>
      <c r="I319" s="96"/>
      <c r="J319" s="96"/>
      <c r="K319" s="96"/>
      <c r="L319" s="55"/>
      <c r="M319" s="10"/>
      <c r="O319" s="10" t="s">
        <v>420</v>
      </c>
      <c r="P319" s="10" t="s">
        <v>423</v>
      </c>
    </row>
    <row r="320" spans="1:21" x14ac:dyDescent="0.25">
      <c r="A320" s="7"/>
      <c r="B320" s="511" t="str">
        <f>IF(Intro!$G$22="English",O320,P320)</f>
        <v>Delivery cost is assumed and arranged by the purchaser.</v>
      </c>
      <c r="C320" s="512"/>
      <c r="D320" s="514"/>
      <c r="E320" s="514"/>
      <c r="F320" s="126"/>
      <c r="G320" s="96"/>
      <c r="H320" s="96"/>
      <c r="I320" s="96"/>
      <c r="J320" s="96"/>
      <c r="K320" s="96"/>
      <c r="L320" s="55"/>
      <c r="M320" s="10"/>
      <c r="O320" s="10" t="s">
        <v>421</v>
      </c>
      <c r="P320" s="10" t="s">
        <v>424</v>
      </c>
    </row>
    <row r="321" spans="1:21" s="39" customFormat="1" x14ac:dyDescent="0.25">
      <c r="A321" s="97"/>
      <c r="B321" s="54"/>
      <c r="C321" s="96"/>
      <c r="D321" s="96"/>
      <c r="E321" s="96"/>
      <c r="F321" s="96"/>
      <c r="G321" s="96"/>
      <c r="H321" s="96"/>
      <c r="I321" s="96"/>
      <c r="J321" s="96"/>
      <c r="K321" s="96"/>
      <c r="L321" s="55"/>
      <c r="O321" s="10"/>
      <c r="P321" s="10"/>
      <c r="Q321" s="10"/>
      <c r="R321" s="10"/>
      <c r="S321" s="10"/>
      <c r="T321" s="10"/>
      <c r="U321" s="10"/>
    </row>
    <row r="322" spans="1:21" s="39" customFormat="1" x14ac:dyDescent="0.25">
      <c r="A322" s="97"/>
      <c r="B322" s="502" t="str">
        <f>IF(Intro!$G$22="English",O322,P322)</f>
        <v>Explain if the method of paying for delivery of the goods sold by your firm has changed since January 1, 2023.</v>
      </c>
      <c r="C322" s="503"/>
      <c r="D322" s="503"/>
      <c r="E322" s="503"/>
      <c r="F322" s="503"/>
      <c r="G322" s="503"/>
      <c r="H322" s="503"/>
      <c r="I322" s="503"/>
      <c r="J322" s="503"/>
      <c r="K322" s="503"/>
      <c r="L322" s="504"/>
      <c r="O322" s="10" t="str">
        <f>"Explain if the method of paying for delivery of the goods sold by your firm has changed since January 1, "&amp;Variables!B6&amp;"."</f>
        <v>Explain if the method of paying for delivery of the goods sold by your firm has changed since January 1, 2023.</v>
      </c>
      <c r="P322"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2" s="10"/>
      <c r="R322" s="10"/>
      <c r="S322" s="10"/>
      <c r="T322" s="10"/>
      <c r="U322" s="10"/>
    </row>
    <row r="323" spans="1:21" s="39" customFormat="1" x14ac:dyDescent="0.25">
      <c r="A323" s="97"/>
      <c r="B323" s="54"/>
      <c r="C323" s="96"/>
      <c r="D323" s="96"/>
      <c r="E323" s="96"/>
      <c r="F323" s="96"/>
      <c r="G323" s="96"/>
      <c r="H323" s="96"/>
      <c r="I323" s="96"/>
      <c r="J323" s="96"/>
      <c r="K323" s="96"/>
      <c r="L323" s="55"/>
      <c r="O323" s="10"/>
      <c r="P323" s="10"/>
      <c r="Q323" s="10"/>
      <c r="R323" s="10"/>
      <c r="S323" s="10"/>
      <c r="T323" s="10"/>
      <c r="U323" s="10"/>
    </row>
    <row r="324" spans="1:21" s="11" customFormat="1" x14ac:dyDescent="0.25">
      <c r="A324" s="8"/>
      <c r="B324" s="495"/>
      <c r="C324" s="496"/>
      <c r="D324" s="496"/>
      <c r="E324" s="496"/>
      <c r="F324" s="496"/>
      <c r="G324" s="496"/>
      <c r="H324" s="496"/>
      <c r="I324" s="496"/>
      <c r="J324" s="496"/>
      <c r="K324" s="496"/>
      <c r="L324" s="497"/>
      <c r="M324" s="39"/>
      <c r="Q324" s="10"/>
    </row>
    <row r="325" spans="1:21" s="11" customFormat="1" x14ac:dyDescent="0.25">
      <c r="A325" s="8"/>
      <c r="B325" s="495"/>
      <c r="C325" s="496"/>
      <c r="D325" s="496"/>
      <c r="E325" s="496"/>
      <c r="F325" s="496"/>
      <c r="G325" s="496"/>
      <c r="H325" s="496"/>
      <c r="I325" s="496"/>
      <c r="J325" s="496"/>
      <c r="K325" s="496"/>
      <c r="L325" s="497"/>
      <c r="M325" s="39"/>
      <c r="Q325" s="10"/>
    </row>
    <row r="326" spans="1:21" s="11" customFormat="1" x14ac:dyDescent="0.25">
      <c r="A326" s="8"/>
      <c r="B326" s="495"/>
      <c r="C326" s="496"/>
      <c r="D326" s="496"/>
      <c r="E326" s="496"/>
      <c r="F326" s="496"/>
      <c r="G326" s="496"/>
      <c r="H326" s="496"/>
      <c r="I326" s="496"/>
      <c r="J326" s="496"/>
      <c r="K326" s="496"/>
      <c r="L326" s="497"/>
      <c r="M326" s="39"/>
      <c r="Q326" s="10"/>
    </row>
    <row r="327" spans="1:21" s="11" customFormat="1" x14ac:dyDescent="0.25">
      <c r="A327" s="8"/>
      <c r="B327" s="495"/>
      <c r="C327" s="496"/>
      <c r="D327" s="496"/>
      <c r="E327" s="496"/>
      <c r="F327" s="496"/>
      <c r="G327" s="496"/>
      <c r="H327" s="496"/>
      <c r="I327" s="496"/>
      <c r="J327" s="496"/>
      <c r="K327" s="496"/>
      <c r="L327" s="497"/>
      <c r="M327" s="39"/>
      <c r="Q327" s="10"/>
    </row>
    <row r="328" spans="1:21" s="11" customFormat="1" x14ac:dyDescent="0.25">
      <c r="A328" s="8"/>
      <c r="B328" s="495"/>
      <c r="C328" s="496"/>
      <c r="D328" s="496"/>
      <c r="E328" s="496"/>
      <c r="F328" s="496"/>
      <c r="G328" s="496"/>
      <c r="H328" s="496"/>
      <c r="I328" s="496"/>
      <c r="J328" s="496"/>
      <c r="K328" s="496"/>
      <c r="L328" s="497"/>
      <c r="M328" s="39"/>
      <c r="Q328" s="10"/>
    </row>
    <row r="329" spans="1:21" s="11" customFormat="1" x14ac:dyDescent="0.25">
      <c r="A329" s="8"/>
      <c r="B329" s="495"/>
      <c r="C329" s="496"/>
      <c r="D329" s="496"/>
      <c r="E329" s="496"/>
      <c r="F329" s="496"/>
      <c r="G329" s="496"/>
      <c r="H329" s="496"/>
      <c r="I329" s="496"/>
      <c r="J329" s="496"/>
      <c r="K329" s="496"/>
      <c r="L329" s="497"/>
      <c r="M329" s="39"/>
      <c r="Q329" s="10"/>
    </row>
    <row r="330" spans="1:21" s="11" customFormat="1" x14ac:dyDescent="0.25">
      <c r="A330" s="8"/>
      <c r="B330" s="495"/>
      <c r="C330" s="496"/>
      <c r="D330" s="496"/>
      <c r="E330" s="496"/>
      <c r="F330" s="496"/>
      <c r="G330" s="496"/>
      <c r="H330" s="496"/>
      <c r="I330" s="496"/>
      <c r="J330" s="496"/>
      <c r="K330" s="496"/>
      <c r="L330" s="497"/>
      <c r="M330" s="39"/>
      <c r="Q330" s="10"/>
    </row>
    <row r="331" spans="1:21" s="11" customFormat="1" x14ac:dyDescent="0.25">
      <c r="A331" s="8"/>
      <c r="B331" s="495"/>
      <c r="C331" s="496"/>
      <c r="D331" s="496"/>
      <c r="E331" s="496"/>
      <c r="F331" s="496"/>
      <c r="G331" s="496"/>
      <c r="H331" s="496"/>
      <c r="I331" s="496"/>
      <c r="J331" s="496"/>
      <c r="K331" s="496"/>
      <c r="L331" s="497"/>
      <c r="M331" s="39"/>
      <c r="Q331" s="10"/>
    </row>
    <row r="332" spans="1:21" s="39" customFormat="1" x14ac:dyDescent="0.25">
      <c r="A332" s="97"/>
      <c r="B332" s="51"/>
      <c r="C332" s="52"/>
      <c r="D332" s="52"/>
      <c r="E332" s="52"/>
      <c r="F332" s="52"/>
      <c r="G332" s="52"/>
      <c r="H332" s="52"/>
      <c r="I332" s="52"/>
      <c r="J332" s="52"/>
      <c r="K332" s="52"/>
      <c r="L332" s="53"/>
      <c r="O332" s="10"/>
      <c r="P332" s="10"/>
      <c r="Q332" s="10"/>
      <c r="R332" s="10"/>
      <c r="S332" s="10"/>
      <c r="T332" s="10"/>
      <c r="U332" s="10"/>
    </row>
    <row r="333" spans="1:21" s="11" customFormat="1" x14ac:dyDescent="0.25">
      <c r="A333" s="7"/>
      <c r="B333" s="483" t="s">
        <v>78</v>
      </c>
      <c r="C333" s="484"/>
      <c r="D333" s="484"/>
      <c r="E333" s="484"/>
      <c r="F333" s="484"/>
      <c r="G333" s="484"/>
      <c r="H333" s="484"/>
      <c r="I333" s="484"/>
      <c r="J333" s="484"/>
      <c r="K333" s="484"/>
      <c r="L333" s="485"/>
      <c r="M333" s="74"/>
    </row>
    <row r="334" spans="1:21" s="39" customFormat="1" x14ac:dyDescent="0.25">
      <c r="A334" s="97"/>
      <c r="B334" s="54"/>
      <c r="C334" s="96"/>
      <c r="D334" s="96"/>
      <c r="E334" s="96"/>
      <c r="F334" s="96"/>
      <c r="G334" s="96"/>
      <c r="H334" s="96"/>
      <c r="I334" s="96"/>
      <c r="J334" s="96"/>
      <c r="K334" s="96"/>
      <c r="L334" s="55"/>
      <c r="O334" s="10"/>
      <c r="P334" s="10"/>
      <c r="Q334" s="10"/>
      <c r="R334" s="10"/>
      <c r="S334" s="10"/>
      <c r="T334" s="10"/>
      <c r="U334" s="10"/>
    </row>
    <row r="335" spans="1:21" s="39" customFormat="1" x14ac:dyDescent="0.25">
      <c r="A335" s="97"/>
      <c r="B335" s="502" t="str">
        <f>IF(Intro!$G$22="English",O335,P335)</f>
        <v>Explain if demand for the goods or sales of the goods has changed since January 1, 2023.</v>
      </c>
      <c r="C335" s="503"/>
      <c r="D335" s="503"/>
      <c r="E335" s="503"/>
      <c r="F335" s="503"/>
      <c r="G335" s="503"/>
      <c r="H335" s="503"/>
      <c r="I335" s="503"/>
      <c r="J335" s="503"/>
      <c r="K335" s="503"/>
      <c r="L335" s="504"/>
      <c r="O335" s="10" t="str">
        <f>"Explain if demand for the goods or sales of the goods has changed since January 1, "&amp;Variables!B6&amp;"."</f>
        <v>Explain if demand for the goods or sales of the goods has changed since January 1, 2023.</v>
      </c>
      <c r="P335" s="10" t="str">
        <f>"Expliquez si la demande pour les marchandises ou les ventes de marchandises ont changé depuis le 1er janvier "&amp;Variables!B6&amp;"."</f>
        <v>Expliquez si la demande pour les marchandises ou les ventes de marchandises ont changé depuis le 1er janvier 2023.</v>
      </c>
      <c r="Q335" s="10"/>
      <c r="R335" s="10"/>
      <c r="S335" s="10"/>
      <c r="T335" s="10"/>
      <c r="U335" s="10"/>
    </row>
    <row r="336" spans="1:21" s="39" customFormat="1" x14ac:dyDescent="0.25">
      <c r="A336" s="97"/>
      <c r="B336" s="54"/>
      <c r="C336" s="96"/>
      <c r="D336" s="96"/>
      <c r="E336" s="96"/>
      <c r="F336" s="96"/>
      <c r="G336" s="96"/>
      <c r="H336" s="96"/>
      <c r="I336" s="96"/>
      <c r="J336" s="96"/>
      <c r="K336" s="96"/>
      <c r="L336" s="55"/>
      <c r="O336" s="10"/>
      <c r="P336" s="10"/>
      <c r="Q336" s="10"/>
      <c r="R336" s="10"/>
      <c r="S336" s="10"/>
      <c r="T336" s="10"/>
      <c r="U336" s="10"/>
    </row>
    <row r="337" spans="1:21" s="11" customFormat="1" x14ac:dyDescent="0.25">
      <c r="A337" s="8"/>
      <c r="B337" s="495"/>
      <c r="C337" s="496"/>
      <c r="D337" s="496"/>
      <c r="E337" s="496"/>
      <c r="F337" s="496"/>
      <c r="G337" s="496"/>
      <c r="H337" s="496"/>
      <c r="I337" s="496"/>
      <c r="J337" s="496"/>
      <c r="K337" s="496"/>
      <c r="L337" s="497"/>
      <c r="M337" s="39"/>
      <c r="Q337" s="10"/>
    </row>
    <row r="338" spans="1:21" s="11" customFormat="1" x14ac:dyDescent="0.25">
      <c r="A338" s="8"/>
      <c r="B338" s="495"/>
      <c r="C338" s="496"/>
      <c r="D338" s="496"/>
      <c r="E338" s="496"/>
      <c r="F338" s="496"/>
      <c r="G338" s="496"/>
      <c r="H338" s="496"/>
      <c r="I338" s="496"/>
      <c r="J338" s="496"/>
      <c r="K338" s="496"/>
      <c r="L338" s="497"/>
      <c r="M338" s="39"/>
      <c r="Q338" s="10"/>
    </row>
    <row r="339" spans="1:21" s="11" customFormat="1" x14ac:dyDescent="0.25">
      <c r="A339" s="8"/>
      <c r="B339" s="495"/>
      <c r="C339" s="496"/>
      <c r="D339" s="496"/>
      <c r="E339" s="496"/>
      <c r="F339" s="496"/>
      <c r="G339" s="496"/>
      <c r="H339" s="496"/>
      <c r="I339" s="496"/>
      <c r="J339" s="496"/>
      <c r="K339" s="496"/>
      <c r="L339" s="497"/>
      <c r="M339" s="39"/>
      <c r="Q339" s="10"/>
    </row>
    <row r="340" spans="1:21" s="11" customFormat="1" x14ac:dyDescent="0.25">
      <c r="A340" s="8"/>
      <c r="B340" s="495"/>
      <c r="C340" s="496"/>
      <c r="D340" s="496"/>
      <c r="E340" s="496"/>
      <c r="F340" s="496"/>
      <c r="G340" s="496"/>
      <c r="H340" s="496"/>
      <c r="I340" s="496"/>
      <c r="J340" s="496"/>
      <c r="K340" s="496"/>
      <c r="L340" s="497"/>
      <c r="M340" s="39"/>
      <c r="Q340" s="10"/>
    </row>
    <row r="341" spans="1:21" s="11" customFormat="1" x14ac:dyDescent="0.25">
      <c r="A341" s="8"/>
      <c r="B341" s="495"/>
      <c r="C341" s="496"/>
      <c r="D341" s="496"/>
      <c r="E341" s="496"/>
      <c r="F341" s="496"/>
      <c r="G341" s="496"/>
      <c r="H341" s="496"/>
      <c r="I341" s="496"/>
      <c r="J341" s="496"/>
      <c r="K341" s="496"/>
      <c r="L341" s="497"/>
      <c r="M341" s="39"/>
      <c r="Q341" s="10"/>
    </row>
    <row r="342" spans="1:21" s="11" customFormat="1" x14ac:dyDescent="0.25">
      <c r="A342" s="8"/>
      <c r="B342" s="495"/>
      <c r="C342" s="496"/>
      <c r="D342" s="496"/>
      <c r="E342" s="496"/>
      <c r="F342" s="496"/>
      <c r="G342" s="496"/>
      <c r="H342" s="496"/>
      <c r="I342" s="496"/>
      <c r="J342" s="496"/>
      <c r="K342" s="496"/>
      <c r="L342" s="497"/>
      <c r="M342" s="39"/>
      <c r="Q342" s="10"/>
    </row>
    <row r="343" spans="1:21" s="11" customFormat="1" x14ac:dyDescent="0.25">
      <c r="A343" s="8"/>
      <c r="B343" s="495"/>
      <c r="C343" s="496"/>
      <c r="D343" s="496"/>
      <c r="E343" s="496"/>
      <c r="F343" s="496"/>
      <c r="G343" s="496"/>
      <c r="H343" s="496"/>
      <c r="I343" s="496"/>
      <c r="J343" s="496"/>
      <c r="K343" s="496"/>
      <c r="L343" s="497"/>
      <c r="M343" s="39"/>
      <c r="Q343" s="10"/>
    </row>
    <row r="344" spans="1:21" s="11" customFormat="1" x14ac:dyDescent="0.25">
      <c r="A344" s="8"/>
      <c r="B344" s="495"/>
      <c r="C344" s="496"/>
      <c r="D344" s="496"/>
      <c r="E344" s="496"/>
      <c r="F344" s="496"/>
      <c r="G344" s="496"/>
      <c r="H344" s="496"/>
      <c r="I344" s="496"/>
      <c r="J344" s="496"/>
      <c r="K344" s="496"/>
      <c r="L344" s="497"/>
      <c r="M344" s="39"/>
      <c r="Q344" s="10"/>
    </row>
    <row r="345" spans="1:21" s="39" customFormat="1" x14ac:dyDescent="0.25">
      <c r="A345" s="97"/>
      <c r="B345" s="51"/>
      <c r="C345" s="52"/>
      <c r="D345" s="52"/>
      <c r="E345" s="52"/>
      <c r="F345" s="52"/>
      <c r="G345" s="52"/>
      <c r="H345" s="52"/>
      <c r="I345" s="52"/>
      <c r="J345" s="52"/>
      <c r="K345" s="52"/>
      <c r="L345" s="53"/>
      <c r="O345" s="10"/>
      <c r="P345" s="10"/>
      <c r="Q345" s="10"/>
      <c r="R345" s="10"/>
      <c r="S345" s="10"/>
      <c r="T345" s="10"/>
      <c r="U345" s="10"/>
    </row>
    <row r="346" spans="1:21" x14ac:dyDescent="0.25">
      <c r="A346" s="7"/>
    </row>
    <row r="347" spans="1:21" x14ac:dyDescent="0.25">
      <c r="A347" s="7"/>
      <c r="B347" s="381" t="str">
        <f>IF(Intro!$G$22="English",O347,P347)</f>
        <v>MARKETS</v>
      </c>
      <c r="C347" s="382"/>
      <c r="D347" s="382"/>
      <c r="E347" s="382"/>
      <c r="F347" s="382"/>
      <c r="G347" s="382"/>
      <c r="H347" s="382"/>
      <c r="I347" s="382"/>
      <c r="J347" s="382"/>
      <c r="K347" s="382"/>
      <c r="L347" s="383"/>
      <c r="M347" s="39"/>
      <c r="O347" s="106" t="s">
        <v>327</v>
      </c>
      <c r="P347" s="106" t="s">
        <v>328</v>
      </c>
    </row>
    <row r="348" spans="1:21" x14ac:dyDescent="0.25">
      <c r="A348" s="7"/>
      <c r="B348" s="480" t="s">
        <v>79</v>
      </c>
      <c r="C348" s="481"/>
      <c r="D348" s="481"/>
      <c r="E348" s="481"/>
      <c r="F348" s="481"/>
      <c r="G348" s="481"/>
      <c r="H348" s="481"/>
      <c r="I348" s="481"/>
      <c r="J348" s="481"/>
      <c r="K348" s="481"/>
      <c r="L348" s="482"/>
      <c r="M348" s="10"/>
    </row>
    <row r="349" spans="1:21" x14ac:dyDescent="0.25">
      <c r="A349" s="7"/>
      <c r="B349" s="16"/>
      <c r="C349" s="35"/>
      <c r="D349" s="36"/>
      <c r="E349" s="36"/>
      <c r="F349" s="36"/>
      <c r="G349" s="36"/>
      <c r="H349" s="36"/>
      <c r="I349" s="36"/>
      <c r="J349" s="36"/>
      <c r="K349" s="36"/>
      <c r="L349" s="17"/>
      <c r="M349" s="10"/>
    </row>
    <row r="350" spans="1:21" ht="14.1" customHeight="1" x14ac:dyDescent="0.25">
      <c r="A350" s="7"/>
      <c r="B350" s="378" t="str">
        <f>IF(Intro!$G$22="English",O350,P350)</f>
        <v>Describe the markets for the goods in Canada and globally since January 1, 2023. Factors to consider in your response include, but are not limited to, demand, sales, prices, capacity utilization and import volumes of the goods.</v>
      </c>
      <c r="C350" s="379"/>
      <c r="D350" s="379"/>
      <c r="E350" s="379"/>
      <c r="F350" s="379"/>
      <c r="G350" s="379"/>
      <c r="H350" s="379"/>
      <c r="I350" s="379"/>
      <c r="J350" s="379"/>
      <c r="K350" s="379"/>
      <c r="L350" s="380"/>
      <c r="M350" s="10"/>
      <c r="O350"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0"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1" spans="1:21" x14ac:dyDescent="0.25">
      <c r="A351" s="7"/>
      <c r="B351" s="378"/>
      <c r="C351" s="379"/>
      <c r="D351" s="379"/>
      <c r="E351" s="379"/>
      <c r="F351" s="379"/>
      <c r="G351" s="379"/>
      <c r="H351" s="379"/>
      <c r="I351" s="379"/>
      <c r="J351" s="379"/>
      <c r="K351" s="379"/>
      <c r="L351" s="380"/>
      <c r="M351" s="10"/>
      <c r="O351" s="18"/>
    </row>
    <row r="352" spans="1:21" s="39" customFormat="1" x14ac:dyDescent="0.25">
      <c r="A352" s="97"/>
      <c r="B352" s="54"/>
      <c r="C352" s="96"/>
      <c r="D352" s="96"/>
      <c r="E352" s="96"/>
      <c r="F352" s="96"/>
      <c r="G352" s="96"/>
      <c r="H352" s="96"/>
      <c r="I352" s="96"/>
      <c r="J352" s="96"/>
      <c r="K352" s="96"/>
      <c r="L352" s="55"/>
      <c r="O352" s="10"/>
      <c r="P352" s="10"/>
      <c r="Q352" s="10"/>
      <c r="R352" s="10"/>
      <c r="S352" s="10"/>
      <c r="T352" s="10"/>
      <c r="U352" s="10"/>
    </row>
    <row r="353" spans="1:21" s="11" customFormat="1" x14ac:dyDescent="0.25">
      <c r="A353" s="8"/>
      <c r="B353" s="495"/>
      <c r="C353" s="496"/>
      <c r="D353" s="496"/>
      <c r="E353" s="496"/>
      <c r="F353" s="496"/>
      <c r="G353" s="496"/>
      <c r="H353" s="496"/>
      <c r="I353" s="496"/>
      <c r="J353" s="496"/>
      <c r="K353" s="496"/>
      <c r="L353" s="497"/>
      <c r="M353" s="39"/>
      <c r="Q353" s="10"/>
    </row>
    <row r="354" spans="1:21" s="11" customFormat="1" x14ac:dyDescent="0.25">
      <c r="A354" s="8"/>
      <c r="B354" s="495"/>
      <c r="C354" s="496"/>
      <c r="D354" s="496"/>
      <c r="E354" s="496"/>
      <c r="F354" s="496"/>
      <c r="G354" s="496"/>
      <c r="H354" s="496"/>
      <c r="I354" s="496"/>
      <c r="J354" s="496"/>
      <c r="K354" s="496"/>
      <c r="L354" s="497"/>
      <c r="M354" s="39"/>
      <c r="Q354" s="10"/>
    </row>
    <row r="355" spans="1:21" s="11" customFormat="1" x14ac:dyDescent="0.25">
      <c r="A355" s="8"/>
      <c r="B355" s="495"/>
      <c r="C355" s="496"/>
      <c r="D355" s="496"/>
      <c r="E355" s="496"/>
      <c r="F355" s="496"/>
      <c r="G355" s="496"/>
      <c r="H355" s="496"/>
      <c r="I355" s="496"/>
      <c r="J355" s="496"/>
      <c r="K355" s="496"/>
      <c r="L355" s="497"/>
      <c r="M355" s="39"/>
      <c r="Q355" s="10"/>
    </row>
    <row r="356" spans="1:21" s="11" customFormat="1" x14ac:dyDescent="0.25">
      <c r="A356" s="8"/>
      <c r="B356" s="495"/>
      <c r="C356" s="496"/>
      <c r="D356" s="496"/>
      <c r="E356" s="496"/>
      <c r="F356" s="496"/>
      <c r="G356" s="496"/>
      <c r="H356" s="496"/>
      <c r="I356" s="496"/>
      <c r="J356" s="496"/>
      <c r="K356" s="496"/>
      <c r="L356" s="497"/>
      <c r="M356" s="39"/>
      <c r="Q356" s="10"/>
    </row>
    <row r="357" spans="1:21" s="11" customFormat="1" x14ac:dyDescent="0.25">
      <c r="A357" s="8"/>
      <c r="B357" s="495"/>
      <c r="C357" s="496"/>
      <c r="D357" s="496"/>
      <c r="E357" s="496"/>
      <c r="F357" s="496"/>
      <c r="G357" s="496"/>
      <c r="H357" s="496"/>
      <c r="I357" s="496"/>
      <c r="J357" s="496"/>
      <c r="K357" s="496"/>
      <c r="L357" s="497"/>
      <c r="M357" s="39"/>
      <c r="Q357" s="10"/>
    </row>
    <row r="358" spans="1:21" s="11" customFormat="1" x14ac:dyDescent="0.25">
      <c r="A358" s="8"/>
      <c r="B358" s="495"/>
      <c r="C358" s="496"/>
      <c r="D358" s="496"/>
      <c r="E358" s="496"/>
      <c r="F358" s="496"/>
      <c r="G358" s="496"/>
      <c r="H358" s="496"/>
      <c r="I358" s="496"/>
      <c r="J358" s="496"/>
      <c r="K358" s="496"/>
      <c r="L358" s="497"/>
      <c r="M358" s="39"/>
      <c r="Q358" s="10"/>
    </row>
    <row r="359" spans="1:21" s="11" customFormat="1" x14ac:dyDescent="0.25">
      <c r="A359" s="8"/>
      <c r="B359" s="495"/>
      <c r="C359" s="496"/>
      <c r="D359" s="496"/>
      <c r="E359" s="496"/>
      <c r="F359" s="496"/>
      <c r="G359" s="496"/>
      <c r="H359" s="496"/>
      <c r="I359" s="496"/>
      <c r="J359" s="496"/>
      <c r="K359" s="496"/>
      <c r="L359" s="497"/>
      <c r="M359" s="39"/>
      <c r="Q359" s="10"/>
    </row>
    <row r="360" spans="1:21" s="11" customFormat="1" x14ac:dyDescent="0.25">
      <c r="A360" s="8"/>
      <c r="B360" s="495"/>
      <c r="C360" s="496"/>
      <c r="D360" s="496"/>
      <c r="E360" s="496"/>
      <c r="F360" s="496"/>
      <c r="G360" s="496"/>
      <c r="H360" s="496"/>
      <c r="I360" s="496"/>
      <c r="J360" s="496"/>
      <c r="K360" s="496"/>
      <c r="L360" s="497"/>
      <c r="M360" s="39"/>
      <c r="Q360" s="10"/>
    </row>
    <row r="361" spans="1:21" s="39" customFormat="1" x14ac:dyDescent="0.25">
      <c r="A361" s="97"/>
      <c r="B361" s="51"/>
      <c r="C361" s="52"/>
      <c r="D361" s="52"/>
      <c r="E361" s="52"/>
      <c r="F361" s="52"/>
      <c r="G361" s="52"/>
      <c r="H361" s="52"/>
      <c r="I361" s="52"/>
      <c r="J361" s="52"/>
      <c r="K361" s="52"/>
      <c r="L361" s="53"/>
      <c r="O361" s="10"/>
      <c r="P361" s="10"/>
      <c r="Q361" s="10"/>
      <c r="R361" s="10"/>
      <c r="S361" s="10"/>
      <c r="T361" s="10"/>
      <c r="U361" s="10"/>
    </row>
    <row r="362" spans="1:21" x14ac:dyDescent="0.25">
      <c r="A362" s="7"/>
      <c r="B362" s="483" t="s">
        <v>80</v>
      </c>
      <c r="C362" s="484"/>
      <c r="D362" s="484"/>
      <c r="E362" s="484"/>
      <c r="F362" s="484"/>
      <c r="G362" s="484"/>
      <c r="H362" s="484"/>
      <c r="I362" s="484"/>
      <c r="J362" s="484"/>
      <c r="K362" s="484"/>
      <c r="L362" s="485"/>
      <c r="M362" s="10"/>
    </row>
    <row r="363" spans="1:21" x14ac:dyDescent="0.25">
      <c r="A363" s="7"/>
      <c r="B363" s="16"/>
      <c r="C363" s="35"/>
      <c r="D363" s="36"/>
      <c r="E363" s="36"/>
      <c r="F363" s="36"/>
      <c r="G363" s="36"/>
      <c r="H363" s="36"/>
      <c r="I363" s="36"/>
      <c r="J363" s="36"/>
      <c r="K363" s="36"/>
      <c r="L363" s="17"/>
      <c r="M363" s="10"/>
    </row>
    <row r="364" spans="1:21" ht="14.1" customHeight="1" x14ac:dyDescent="0.25">
      <c r="A364" s="7"/>
      <c r="B364" s="378" t="str">
        <f>IF(Intro!$G$22="English",O364,P364)</f>
        <v>Comment on how the Canadian market for the goods has changed in 2025. Has your firm’s import strategy for the goods changed? Has the domestic price premium for the goods changed as a result of any promotional efforts to buy Canadian products?</v>
      </c>
      <c r="C364" s="379"/>
      <c r="D364" s="379"/>
      <c r="E364" s="379"/>
      <c r="F364" s="379"/>
      <c r="G364" s="379"/>
      <c r="H364" s="379"/>
      <c r="I364" s="379"/>
      <c r="J364" s="379"/>
      <c r="K364" s="379"/>
      <c r="L364" s="380"/>
      <c r="M364" s="10"/>
      <c r="O364" s="56" t="s">
        <v>396</v>
      </c>
      <c r="P364" s="6" t="s">
        <v>406</v>
      </c>
    </row>
    <row r="365" spans="1:21" x14ac:dyDescent="0.25">
      <c r="A365" s="7"/>
      <c r="B365" s="378"/>
      <c r="C365" s="379"/>
      <c r="D365" s="379"/>
      <c r="E365" s="379"/>
      <c r="F365" s="379"/>
      <c r="G365" s="379"/>
      <c r="H365" s="379"/>
      <c r="I365" s="379"/>
      <c r="J365" s="379"/>
      <c r="K365" s="379"/>
      <c r="L365" s="380"/>
      <c r="M365" s="10"/>
      <c r="O365" s="56"/>
      <c r="P365" s="6"/>
    </row>
    <row r="366" spans="1:21" s="39" customFormat="1" x14ac:dyDescent="0.25">
      <c r="A366" s="97"/>
      <c r="B366" s="54"/>
      <c r="C366" s="96"/>
      <c r="D366" s="96"/>
      <c r="E366" s="96"/>
      <c r="F366" s="96"/>
      <c r="G366" s="96"/>
      <c r="H366" s="96"/>
      <c r="I366" s="96"/>
      <c r="J366" s="96"/>
      <c r="K366" s="96"/>
      <c r="L366" s="55"/>
      <c r="O366" s="10"/>
      <c r="P366" s="10"/>
      <c r="Q366" s="10"/>
      <c r="R366" s="10"/>
      <c r="S366" s="10"/>
      <c r="T366" s="10"/>
      <c r="U366" s="10"/>
    </row>
    <row r="367" spans="1:21" s="11" customFormat="1" x14ac:dyDescent="0.25">
      <c r="A367" s="8"/>
      <c r="B367" s="495"/>
      <c r="C367" s="496"/>
      <c r="D367" s="496"/>
      <c r="E367" s="496"/>
      <c r="F367" s="496"/>
      <c r="G367" s="496"/>
      <c r="H367" s="496"/>
      <c r="I367" s="496"/>
      <c r="J367" s="496"/>
      <c r="K367" s="496"/>
      <c r="L367" s="497"/>
      <c r="M367" s="39"/>
      <c r="Q367" s="10"/>
    </row>
    <row r="368" spans="1:21" s="11" customFormat="1" x14ac:dyDescent="0.25">
      <c r="A368" s="8"/>
      <c r="B368" s="495"/>
      <c r="C368" s="496"/>
      <c r="D368" s="496"/>
      <c r="E368" s="496"/>
      <c r="F368" s="496"/>
      <c r="G368" s="496"/>
      <c r="H368" s="496"/>
      <c r="I368" s="496"/>
      <c r="J368" s="496"/>
      <c r="K368" s="496"/>
      <c r="L368" s="497"/>
      <c r="M368" s="39"/>
      <c r="Q368" s="10"/>
    </row>
    <row r="369" spans="1:21" s="11" customFormat="1" x14ac:dyDescent="0.25">
      <c r="A369" s="8"/>
      <c r="B369" s="495"/>
      <c r="C369" s="496"/>
      <c r="D369" s="496"/>
      <c r="E369" s="496"/>
      <c r="F369" s="496"/>
      <c r="G369" s="496"/>
      <c r="H369" s="496"/>
      <c r="I369" s="496"/>
      <c r="J369" s="496"/>
      <c r="K369" s="496"/>
      <c r="L369" s="497"/>
      <c r="M369" s="39"/>
      <c r="Q369" s="10"/>
    </row>
    <row r="370" spans="1:21" s="11" customFormat="1" x14ac:dyDescent="0.25">
      <c r="A370" s="8"/>
      <c r="B370" s="495"/>
      <c r="C370" s="496"/>
      <c r="D370" s="496"/>
      <c r="E370" s="496"/>
      <c r="F370" s="496"/>
      <c r="G370" s="496"/>
      <c r="H370" s="496"/>
      <c r="I370" s="496"/>
      <c r="J370" s="496"/>
      <c r="K370" s="496"/>
      <c r="L370" s="497"/>
      <c r="M370" s="39"/>
      <c r="Q370" s="10"/>
    </row>
    <row r="371" spans="1:21" s="11" customFormat="1" x14ac:dyDescent="0.25">
      <c r="A371" s="8"/>
      <c r="B371" s="495"/>
      <c r="C371" s="496"/>
      <c r="D371" s="496"/>
      <c r="E371" s="496"/>
      <c r="F371" s="496"/>
      <c r="G371" s="496"/>
      <c r="H371" s="496"/>
      <c r="I371" s="496"/>
      <c r="J371" s="496"/>
      <c r="K371" s="496"/>
      <c r="L371" s="497"/>
      <c r="M371" s="39"/>
      <c r="Q371" s="10"/>
    </row>
    <row r="372" spans="1:21" s="11" customFormat="1" x14ac:dyDescent="0.25">
      <c r="A372" s="8"/>
      <c r="B372" s="495"/>
      <c r="C372" s="496"/>
      <c r="D372" s="496"/>
      <c r="E372" s="496"/>
      <c r="F372" s="496"/>
      <c r="G372" s="496"/>
      <c r="H372" s="496"/>
      <c r="I372" s="496"/>
      <c r="J372" s="496"/>
      <c r="K372" s="496"/>
      <c r="L372" s="497"/>
      <c r="M372" s="39"/>
      <c r="Q372" s="10"/>
    </row>
    <row r="373" spans="1:21" s="11" customFormat="1" x14ac:dyDescent="0.25">
      <c r="A373" s="8"/>
      <c r="B373" s="495"/>
      <c r="C373" s="496"/>
      <c r="D373" s="496"/>
      <c r="E373" s="496"/>
      <c r="F373" s="496"/>
      <c r="G373" s="496"/>
      <c r="H373" s="496"/>
      <c r="I373" s="496"/>
      <c r="J373" s="496"/>
      <c r="K373" s="496"/>
      <c r="L373" s="497"/>
      <c r="M373" s="39"/>
      <c r="Q373" s="10"/>
    </row>
    <row r="374" spans="1:21" s="11" customFormat="1" x14ac:dyDescent="0.25">
      <c r="A374" s="8"/>
      <c r="B374" s="495"/>
      <c r="C374" s="496"/>
      <c r="D374" s="496"/>
      <c r="E374" s="496"/>
      <c r="F374" s="496"/>
      <c r="G374" s="496"/>
      <c r="H374" s="496"/>
      <c r="I374" s="496"/>
      <c r="J374" s="496"/>
      <c r="K374" s="496"/>
      <c r="L374" s="497"/>
      <c r="M374" s="39"/>
      <c r="Q374" s="10"/>
    </row>
    <row r="375" spans="1:21" s="39" customFormat="1" x14ac:dyDescent="0.25">
      <c r="A375" s="97"/>
      <c r="B375" s="51"/>
      <c r="C375" s="52"/>
      <c r="D375" s="52"/>
      <c r="E375" s="52"/>
      <c r="F375" s="52"/>
      <c r="G375" s="52"/>
      <c r="H375" s="52"/>
      <c r="I375" s="52"/>
      <c r="J375" s="52"/>
      <c r="K375" s="52"/>
      <c r="L375" s="53"/>
      <c r="O375" s="10"/>
      <c r="P375" s="10"/>
      <c r="Q375" s="10"/>
      <c r="R375" s="10"/>
      <c r="S375" s="10"/>
      <c r="T375" s="10"/>
      <c r="U375" s="10"/>
    </row>
    <row r="376" spans="1:21" x14ac:dyDescent="0.25">
      <c r="A376" s="7"/>
      <c r="B376" s="483" t="s">
        <v>81</v>
      </c>
      <c r="C376" s="484"/>
      <c r="D376" s="484"/>
      <c r="E376" s="484"/>
      <c r="F376" s="484"/>
      <c r="G376" s="484"/>
      <c r="H376" s="484"/>
      <c r="I376" s="484"/>
      <c r="J376" s="484"/>
      <c r="K376" s="484"/>
      <c r="L376" s="485"/>
      <c r="M376" s="10"/>
    </row>
    <row r="377" spans="1:21" x14ac:dyDescent="0.25">
      <c r="A377" s="7"/>
      <c r="B377" s="16"/>
      <c r="C377" s="35"/>
      <c r="D377" s="36"/>
      <c r="E377" s="36"/>
      <c r="F377" s="36"/>
      <c r="G377" s="36"/>
      <c r="H377" s="36"/>
      <c r="I377" s="36"/>
      <c r="J377" s="36"/>
      <c r="K377" s="36"/>
      <c r="L377" s="17"/>
      <c r="M377" s="10"/>
    </row>
    <row r="378" spans="1:21" ht="14.1" customHeight="1" x14ac:dyDescent="0.25">
      <c r="A378" s="7"/>
      <c r="B378" s="378" t="str">
        <f>IF(Intro!$G$22="English",O378,P378)</f>
        <v>Explain any changes you expect to see in the Canadian market and in other markets globally for the goods over the next two years with respect to demand, prices, import volumes or any other factor.</v>
      </c>
      <c r="C378" s="379"/>
      <c r="D378" s="379"/>
      <c r="E378" s="379"/>
      <c r="F378" s="379"/>
      <c r="G378" s="379"/>
      <c r="H378" s="379"/>
      <c r="I378" s="379"/>
      <c r="J378" s="379"/>
      <c r="K378" s="379"/>
      <c r="L378" s="380"/>
      <c r="M378" s="10"/>
      <c r="O378" s="18" t="s">
        <v>241</v>
      </c>
      <c r="P378" s="10" t="s">
        <v>187</v>
      </c>
    </row>
    <row r="379" spans="1:21" x14ac:dyDescent="0.25">
      <c r="A379" s="7"/>
      <c r="B379" s="378"/>
      <c r="C379" s="379"/>
      <c r="D379" s="379"/>
      <c r="E379" s="379"/>
      <c r="F379" s="379"/>
      <c r="G379" s="379"/>
      <c r="H379" s="379"/>
      <c r="I379" s="379"/>
      <c r="J379" s="379"/>
      <c r="K379" s="379"/>
      <c r="L379" s="380"/>
      <c r="M379" s="10"/>
      <c r="O379" s="18"/>
    </row>
    <row r="380" spans="1:21" s="39" customFormat="1" x14ac:dyDescent="0.25">
      <c r="A380" s="97"/>
      <c r="B380" s="54"/>
      <c r="C380" s="96"/>
      <c r="D380" s="96"/>
      <c r="E380" s="96"/>
      <c r="F380" s="96"/>
      <c r="G380" s="96"/>
      <c r="H380" s="96"/>
      <c r="I380" s="96"/>
      <c r="J380" s="96"/>
      <c r="K380" s="96"/>
      <c r="L380" s="55"/>
      <c r="O380" s="10"/>
      <c r="P380" s="10"/>
      <c r="Q380" s="10"/>
      <c r="R380" s="10"/>
      <c r="S380" s="10"/>
      <c r="T380" s="10"/>
      <c r="U380" s="10"/>
    </row>
    <row r="381" spans="1:21" s="11" customFormat="1" x14ac:dyDescent="0.25">
      <c r="A381" s="8"/>
      <c r="B381" s="495"/>
      <c r="C381" s="496"/>
      <c r="D381" s="496"/>
      <c r="E381" s="496"/>
      <c r="F381" s="496"/>
      <c r="G381" s="496"/>
      <c r="H381" s="496"/>
      <c r="I381" s="496"/>
      <c r="J381" s="496"/>
      <c r="K381" s="496"/>
      <c r="L381" s="497"/>
      <c r="M381" s="39"/>
      <c r="Q381" s="10"/>
    </row>
    <row r="382" spans="1:21" s="11" customFormat="1" x14ac:dyDescent="0.25">
      <c r="A382" s="8"/>
      <c r="B382" s="495"/>
      <c r="C382" s="496"/>
      <c r="D382" s="496"/>
      <c r="E382" s="496"/>
      <c r="F382" s="496"/>
      <c r="G382" s="496"/>
      <c r="H382" s="496"/>
      <c r="I382" s="496"/>
      <c r="J382" s="496"/>
      <c r="K382" s="496"/>
      <c r="L382" s="497"/>
      <c r="M382" s="39"/>
      <c r="Q382" s="10"/>
    </row>
    <row r="383" spans="1:21" s="11" customFormat="1" x14ac:dyDescent="0.25">
      <c r="A383" s="8"/>
      <c r="B383" s="495"/>
      <c r="C383" s="496"/>
      <c r="D383" s="496"/>
      <c r="E383" s="496"/>
      <c r="F383" s="496"/>
      <c r="G383" s="496"/>
      <c r="H383" s="496"/>
      <c r="I383" s="496"/>
      <c r="J383" s="496"/>
      <c r="K383" s="496"/>
      <c r="L383" s="497"/>
      <c r="M383" s="39"/>
      <c r="Q383" s="10"/>
    </row>
    <row r="384" spans="1:21" s="11" customFormat="1" x14ac:dyDescent="0.25">
      <c r="A384" s="8"/>
      <c r="B384" s="495"/>
      <c r="C384" s="496"/>
      <c r="D384" s="496"/>
      <c r="E384" s="496"/>
      <c r="F384" s="496"/>
      <c r="G384" s="496"/>
      <c r="H384" s="496"/>
      <c r="I384" s="496"/>
      <c r="J384" s="496"/>
      <c r="K384" s="496"/>
      <c r="L384" s="497"/>
      <c r="M384" s="39"/>
      <c r="Q384" s="10"/>
    </row>
    <row r="385" spans="1:21" s="11" customFormat="1" x14ac:dyDescent="0.25">
      <c r="A385" s="8"/>
      <c r="B385" s="495"/>
      <c r="C385" s="496"/>
      <c r="D385" s="496"/>
      <c r="E385" s="496"/>
      <c r="F385" s="496"/>
      <c r="G385" s="496"/>
      <c r="H385" s="496"/>
      <c r="I385" s="496"/>
      <c r="J385" s="496"/>
      <c r="K385" s="496"/>
      <c r="L385" s="497"/>
      <c r="M385" s="39"/>
      <c r="Q385" s="10"/>
    </row>
    <row r="386" spans="1:21" s="11" customFormat="1" x14ac:dyDescent="0.25">
      <c r="A386" s="8"/>
      <c r="B386" s="495"/>
      <c r="C386" s="496"/>
      <c r="D386" s="496"/>
      <c r="E386" s="496"/>
      <c r="F386" s="496"/>
      <c r="G386" s="496"/>
      <c r="H386" s="496"/>
      <c r="I386" s="496"/>
      <c r="J386" s="496"/>
      <c r="K386" s="496"/>
      <c r="L386" s="497"/>
      <c r="M386" s="39"/>
      <c r="Q386" s="10"/>
    </row>
    <row r="387" spans="1:21" s="11" customFormat="1" x14ac:dyDescent="0.25">
      <c r="A387" s="8"/>
      <c r="B387" s="495"/>
      <c r="C387" s="496"/>
      <c r="D387" s="496"/>
      <c r="E387" s="496"/>
      <c r="F387" s="496"/>
      <c r="G387" s="496"/>
      <c r="H387" s="496"/>
      <c r="I387" s="496"/>
      <c r="J387" s="496"/>
      <c r="K387" s="496"/>
      <c r="L387" s="497"/>
      <c r="M387" s="39"/>
      <c r="Q387" s="10"/>
    </row>
    <row r="388" spans="1:21" s="11" customFormat="1" x14ac:dyDescent="0.25">
      <c r="A388" s="8"/>
      <c r="B388" s="495"/>
      <c r="C388" s="496"/>
      <c r="D388" s="496"/>
      <c r="E388" s="496"/>
      <c r="F388" s="496"/>
      <c r="G388" s="496"/>
      <c r="H388" s="496"/>
      <c r="I388" s="496"/>
      <c r="J388" s="496"/>
      <c r="K388" s="496"/>
      <c r="L388" s="497"/>
      <c r="M388" s="39"/>
      <c r="Q388" s="10"/>
    </row>
    <row r="389" spans="1:21" s="39" customFormat="1" x14ac:dyDescent="0.25">
      <c r="A389" s="97"/>
      <c r="B389" s="51"/>
      <c r="C389" s="52"/>
      <c r="D389" s="52"/>
      <c r="E389" s="52"/>
      <c r="F389" s="52"/>
      <c r="G389" s="52"/>
      <c r="H389" s="52"/>
      <c r="I389" s="52"/>
      <c r="J389" s="52"/>
      <c r="K389" s="52"/>
      <c r="L389" s="53"/>
      <c r="O389" s="10"/>
      <c r="P389" s="10"/>
      <c r="Q389" s="10"/>
      <c r="R389" s="10"/>
      <c r="S389" s="10"/>
      <c r="T389" s="10"/>
      <c r="U389" s="10"/>
    </row>
    <row r="390" spans="1:21" x14ac:dyDescent="0.25">
      <c r="B390" s="498" t="s">
        <v>279</v>
      </c>
      <c r="C390" s="499"/>
      <c r="D390" s="499"/>
      <c r="E390" s="499"/>
      <c r="F390" s="500"/>
      <c r="G390" s="500"/>
      <c r="H390" s="500"/>
      <c r="I390" s="500"/>
      <c r="J390" s="500"/>
      <c r="K390" s="500"/>
      <c r="L390" s="501"/>
    </row>
    <row r="391" spans="1:21" x14ac:dyDescent="0.25">
      <c r="B391" s="57"/>
      <c r="C391" s="58"/>
      <c r="D391" s="58"/>
      <c r="E391" s="58"/>
      <c r="F391" s="41"/>
      <c r="G391" s="41"/>
      <c r="H391" s="41"/>
      <c r="I391" s="41"/>
      <c r="J391" s="41"/>
      <c r="K391" s="41"/>
      <c r="L391" s="59"/>
    </row>
    <row r="392" spans="1:21" ht="14.1" customHeight="1" x14ac:dyDescent="0.25">
      <c r="B392" s="378" t="str">
        <f>IF(Intro!$G$22="English",O392,P392)</f>
        <v>Explain any impacts on these outlooks should there be a finding of injury or threat of injury. Provide documents, or the names of documents, such as studies or articles in trade journals, that support your firm's statement.</v>
      </c>
      <c r="C392" s="379"/>
      <c r="D392" s="379"/>
      <c r="E392" s="379"/>
      <c r="F392" s="379"/>
      <c r="G392" s="379"/>
      <c r="H392" s="379"/>
      <c r="I392" s="379"/>
      <c r="J392" s="379"/>
      <c r="K392" s="379"/>
      <c r="L392" s="380"/>
      <c r="O392" s="56" t="s">
        <v>369</v>
      </c>
      <c r="P392" s="15" t="s">
        <v>370</v>
      </c>
      <c r="Q392" s="15"/>
    </row>
    <row r="393" spans="1:21" x14ac:dyDescent="0.25">
      <c r="B393" s="378"/>
      <c r="C393" s="379"/>
      <c r="D393" s="379"/>
      <c r="E393" s="379"/>
      <c r="F393" s="379"/>
      <c r="G393" s="379"/>
      <c r="H393" s="379"/>
      <c r="I393" s="379"/>
      <c r="J393" s="379"/>
      <c r="K393" s="379"/>
      <c r="L393" s="380"/>
      <c r="O393" s="56"/>
      <c r="P393" s="119"/>
      <c r="Q393" s="119"/>
    </row>
    <row r="394" spans="1:21" x14ac:dyDescent="0.25">
      <c r="B394" s="66"/>
      <c r="C394" s="69"/>
      <c r="D394" s="69"/>
      <c r="E394" s="69"/>
      <c r="F394" s="69"/>
      <c r="G394" s="69"/>
      <c r="H394" s="69"/>
      <c r="I394" s="69"/>
      <c r="J394" s="69"/>
      <c r="K394" s="69"/>
      <c r="L394" s="68"/>
      <c r="O394" s="60"/>
      <c r="P394" s="60"/>
      <c r="Q394" s="61"/>
    </row>
    <row r="395" spans="1:21" s="11" customFormat="1" x14ac:dyDescent="0.25">
      <c r="A395" s="8"/>
      <c r="B395" s="495"/>
      <c r="C395" s="496"/>
      <c r="D395" s="496"/>
      <c r="E395" s="496"/>
      <c r="F395" s="496"/>
      <c r="G395" s="496"/>
      <c r="H395" s="496"/>
      <c r="I395" s="496"/>
      <c r="J395" s="496"/>
      <c r="K395" s="496"/>
      <c r="L395" s="497"/>
      <c r="M395" s="39"/>
      <c r="Q395" s="10"/>
    </row>
    <row r="396" spans="1:21" s="11" customFormat="1" x14ac:dyDescent="0.25">
      <c r="A396" s="8"/>
      <c r="B396" s="495"/>
      <c r="C396" s="496"/>
      <c r="D396" s="496"/>
      <c r="E396" s="496"/>
      <c r="F396" s="496"/>
      <c r="G396" s="496"/>
      <c r="H396" s="496"/>
      <c r="I396" s="496"/>
      <c r="J396" s="496"/>
      <c r="K396" s="496"/>
      <c r="L396" s="497"/>
      <c r="M396" s="39"/>
      <c r="Q396" s="10"/>
    </row>
    <row r="397" spans="1:21" s="11" customFormat="1" x14ac:dyDescent="0.25">
      <c r="A397" s="8"/>
      <c r="B397" s="495"/>
      <c r="C397" s="496"/>
      <c r="D397" s="496"/>
      <c r="E397" s="496"/>
      <c r="F397" s="496"/>
      <c r="G397" s="496"/>
      <c r="H397" s="496"/>
      <c r="I397" s="496"/>
      <c r="J397" s="496"/>
      <c r="K397" s="496"/>
      <c r="L397" s="497"/>
      <c r="M397" s="39"/>
      <c r="Q397" s="10"/>
    </row>
    <row r="398" spans="1:21" s="11" customFormat="1" x14ac:dyDescent="0.25">
      <c r="A398" s="8"/>
      <c r="B398" s="495"/>
      <c r="C398" s="496"/>
      <c r="D398" s="496"/>
      <c r="E398" s="496"/>
      <c r="F398" s="496"/>
      <c r="G398" s="496"/>
      <c r="H398" s="496"/>
      <c r="I398" s="496"/>
      <c r="J398" s="496"/>
      <c r="K398" s="496"/>
      <c r="L398" s="497"/>
      <c r="M398" s="39"/>
      <c r="Q398" s="10"/>
    </row>
    <row r="399" spans="1:21" s="11" customFormat="1" x14ac:dyDescent="0.25">
      <c r="A399" s="8"/>
      <c r="B399" s="495"/>
      <c r="C399" s="496"/>
      <c r="D399" s="496"/>
      <c r="E399" s="496"/>
      <c r="F399" s="496"/>
      <c r="G399" s="496"/>
      <c r="H399" s="496"/>
      <c r="I399" s="496"/>
      <c r="J399" s="496"/>
      <c r="K399" s="496"/>
      <c r="L399" s="497"/>
      <c r="M399" s="39"/>
      <c r="Q399" s="10"/>
    </row>
    <row r="400" spans="1:21" s="11" customFormat="1" x14ac:dyDescent="0.25">
      <c r="A400" s="8"/>
      <c r="B400" s="495"/>
      <c r="C400" s="496"/>
      <c r="D400" s="496"/>
      <c r="E400" s="496"/>
      <c r="F400" s="496"/>
      <c r="G400" s="496"/>
      <c r="H400" s="496"/>
      <c r="I400" s="496"/>
      <c r="J400" s="496"/>
      <c r="K400" s="496"/>
      <c r="L400" s="497"/>
      <c r="M400" s="39"/>
      <c r="Q400" s="10"/>
    </row>
    <row r="401" spans="1:17" s="11" customFormat="1" x14ac:dyDescent="0.25">
      <c r="A401" s="8"/>
      <c r="B401" s="495"/>
      <c r="C401" s="496"/>
      <c r="D401" s="496"/>
      <c r="E401" s="496"/>
      <c r="F401" s="496"/>
      <c r="G401" s="496"/>
      <c r="H401" s="496"/>
      <c r="I401" s="496"/>
      <c r="J401" s="496"/>
      <c r="K401" s="496"/>
      <c r="L401" s="497"/>
      <c r="M401" s="39"/>
      <c r="Q401" s="10"/>
    </row>
    <row r="402" spans="1:17" s="11" customFormat="1" x14ac:dyDescent="0.25">
      <c r="A402" s="8"/>
      <c r="B402" s="495"/>
      <c r="C402" s="496"/>
      <c r="D402" s="496"/>
      <c r="E402" s="496"/>
      <c r="F402" s="496"/>
      <c r="G402" s="496"/>
      <c r="H402" s="496"/>
      <c r="I402" s="496"/>
      <c r="J402" s="496"/>
      <c r="K402" s="496"/>
      <c r="L402" s="497"/>
      <c r="M402" s="39"/>
      <c r="Q402" s="10"/>
    </row>
    <row r="403" spans="1:17" x14ac:dyDescent="0.25">
      <c r="B403" s="492"/>
      <c r="C403" s="493"/>
      <c r="D403" s="493"/>
      <c r="E403" s="493"/>
      <c r="F403" s="493"/>
      <c r="G403" s="493"/>
      <c r="H403" s="493"/>
      <c r="I403" s="493"/>
      <c r="J403" s="493"/>
      <c r="K403" s="493"/>
      <c r="L403" s="494"/>
    </row>
  </sheetData>
  <sheetProtection algorithmName="SHA-512" hashValue="q0du5XEBHyCn8ZsE23Az7yeVk+0Mq7dWp6VCR0VUPUxMZO9J+Fnb7Y3WVkZjFFk0uHXUcsLNcInq+Xu5O2s+bg==" saltValue="xLeAQpcfQSXyX+8K9s2E2A==" spinCount="100000" sheet="1" objects="1" scenarios="1" selectLockedCells="1"/>
  <mergeCells count="161">
    <mergeCell ref="B4:L4"/>
    <mergeCell ref="B5:L5"/>
    <mergeCell ref="B6:L6"/>
    <mergeCell ref="B109:L109"/>
    <mergeCell ref="B143:L143"/>
    <mergeCell ref="B64:L64"/>
    <mergeCell ref="B8:L8"/>
    <mergeCell ref="B9:L9"/>
    <mergeCell ref="B10:L10"/>
    <mergeCell ref="B22:L22"/>
    <mergeCell ref="B12:L12"/>
    <mergeCell ref="G18:J18"/>
    <mergeCell ref="B18:F18"/>
    <mergeCell ref="B24:L31"/>
    <mergeCell ref="B122:L122"/>
    <mergeCell ref="B128:L128"/>
    <mergeCell ref="B93:L94"/>
    <mergeCell ref="B49:B50"/>
    <mergeCell ref="B39:B40"/>
    <mergeCell ref="B45:B46"/>
    <mergeCell ref="B76:L76"/>
    <mergeCell ref="B140:L140"/>
    <mergeCell ref="B124:F124"/>
    <mergeCell ref="B125:F125"/>
    <mergeCell ref="B367:L374"/>
    <mergeCell ref="B381:L388"/>
    <mergeCell ref="B364:L365"/>
    <mergeCell ref="B378:L379"/>
    <mergeCell ref="B337:L344"/>
    <mergeCell ref="B246:L247"/>
    <mergeCell ref="B275:L275"/>
    <mergeCell ref="B288:L289"/>
    <mergeCell ref="B302:L303"/>
    <mergeCell ref="B262:L262"/>
    <mergeCell ref="B316:L316"/>
    <mergeCell ref="B318:E318"/>
    <mergeCell ref="B319:E319"/>
    <mergeCell ref="B320:E320"/>
    <mergeCell ref="B350:L351"/>
    <mergeCell ref="B322:L322"/>
    <mergeCell ref="B260:L260"/>
    <mergeCell ref="B333:L333"/>
    <mergeCell ref="B348:L348"/>
    <mergeCell ref="B259:L259"/>
    <mergeCell ref="B347:L347"/>
    <mergeCell ref="B335:L335"/>
    <mergeCell ref="B353:L360"/>
    <mergeCell ref="B291:L298"/>
    <mergeCell ref="B305:L312"/>
    <mergeCell ref="B324:L331"/>
    <mergeCell ref="D155:L159"/>
    <mergeCell ref="B163:L164"/>
    <mergeCell ref="B177:L178"/>
    <mergeCell ref="B204:L205"/>
    <mergeCell ref="B273:L273"/>
    <mergeCell ref="B286:L286"/>
    <mergeCell ref="B300:L300"/>
    <mergeCell ref="B314:L314"/>
    <mergeCell ref="B231:L231"/>
    <mergeCell ref="B244:L244"/>
    <mergeCell ref="B166:L173"/>
    <mergeCell ref="B220:L220"/>
    <mergeCell ref="B233:L233"/>
    <mergeCell ref="B207:C207"/>
    <mergeCell ref="B155:C159"/>
    <mergeCell ref="B180:L187"/>
    <mergeCell ref="B193:L200"/>
    <mergeCell ref="B209:L216"/>
    <mergeCell ref="C53:D54"/>
    <mergeCell ref="B222:L229"/>
    <mergeCell ref="B235:L242"/>
    <mergeCell ref="B249:L256"/>
    <mergeCell ref="B264:L271"/>
    <mergeCell ref="B277:L284"/>
    <mergeCell ref="B66:L73"/>
    <mergeCell ref="B82:L89"/>
    <mergeCell ref="B96:L103"/>
    <mergeCell ref="B111:L118"/>
    <mergeCell ref="B130:L137"/>
    <mergeCell ref="B79:L80"/>
    <mergeCell ref="B161:L161"/>
    <mergeCell ref="B189:L189"/>
    <mergeCell ref="B175:L175"/>
    <mergeCell ref="B202:L202"/>
    <mergeCell ref="B218:L218"/>
    <mergeCell ref="B126:F126"/>
    <mergeCell ref="B145:C149"/>
    <mergeCell ref="D145:L149"/>
    <mergeCell ref="B150:C154"/>
    <mergeCell ref="D150:L154"/>
    <mergeCell ref="G15:J16"/>
    <mergeCell ref="C49:D50"/>
    <mergeCell ref="E49:F50"/>
    <mergeCell ref="G49:I50"/>
    <mergeCell ref="J49:L50"/>
    <mergeCell ref="B51:B52"/>
    <mergeCell ref="C51:D52"/>
    <mergeCell ref="E51:F52"/>
    <mergeCell ref="G51:I52"/>
    <mergeCell ref="J51:L52"/>
    <mergeCell ref="B35:L37"/>
    <mergeCell ref="B41:B42"/>
    <mergeCell ref="C41:D42"/>
    <mergeCell ref="E41:F42"/>
    <mergeCell ref="C45:D46"/>
    <mergeCell ref="E45:F46"/>
    <mergeCell ref="G45:I46"/>
    <mergeCell ref="J45:L46"/>
    <mergeCell ref="B43:B44"/>
    <mergeCell ref="C43:D44"/>
    <mergeCell ref="E43:F44"/>
    <mergeCell ref="G43:I44"/>
    <mergeCell ref="J43:L44"/>
    <mergeCell ref="B392:L393"/>
    <mergeCell ref="B403:L403"/>
    <mergeCell ref="E53:F54"/>
    <mergeCell ref="G53:I54"/>
    <mergeCell ref="J53:L54"/>
    <mergeCell ref="B55:B56"/>
    <mergeCell ref="C55:D56"/>
    <mergeCell ref="E55:F56"/>
    <mergeCell ref="B395:L402"/>
    <mergeCell ref="B57:B58"/>
    <mergeCell ref="C57:D58"/>
    <mergeCell ref="E57:F58"/>
    <mergeCell ref="G57:I58"/>
    <mergeCell ref="J57:L58"/>
    <mergeCell ref="B59:B60"/>
    <mergeCell ref="C59:D60"/>
    <mergeCell ref="E59:F60"/>
    <mergeCell ref="B106:L106"/>
    <mergeCell ref="B362:L362"/>
    <mergeCell ref="B376:L376"/>
    <mergeCell ref="G59:I60"/>
    <mergeCell ref="J59:L60"/>
    <mergeCell ref="B390:L390"/>
    <mergeCell ref="B191:L191"/>
    <mergeCell ref="B13:L13"/>
    <mergeCell ref="B20:L20"/>
    <mergeCell ref="B33:L33"/>
    <mergeCell ref="B62:L62"/>
    <mergeCell ref="B77:L77"/>
    <mergeCell ref="B91:L91"/>
    <mergeCell ref="B107:L107"/>
    <mergeCell ref="B120:L120"/>
    <mergeCell ref="B141:L141"/>
    <mergeCell ref="G55:I56"/>
    <mergeCell ref="J55:L56"/>
    <mergeCell ref="C39:D40"/>
    <mergeCell ref="E39:F40"/>
    <mergeCell ref="G39:I40"/>
    <mergeCell ref="B47:B48"/>
    <mergeCell ref="C47:D48"/>
    <mergeCell ref="E47:F48"/>
    <mergeCell ref="G47:I48"/>
    <mergeCell ref="J47:L48"/>
    <mergeCell ref="G41:I42"/>
    <mergeCell ref="J41:L42"/>
    <mergeCell ref="B53:B54"/>
    <mergeCell ref="J39:L40"/>
    <mergeCell ref="B15:F16"/>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45 B395 B24 B66:B68 D155 B96 B111 B130 B166 B180 B193 B209 B222 B235 B249 B264 B277 B291 B305 B324 B337 B353 B367 B381 C41 E41 G41 J41 J43 C43 E43 G43 E57 C57 G57 G59 J59 C59 E59 J57 G55 J55 C55 E55 J53 E53 C53 G53 E49 C49 G49 G51 J51 C51 E51 J49 G47 J47 C47 E47 J45 E45 C45 D145 D150 B82:B84 B99:B100 B113:B114 B133:B134 B168:B169 B182:B183 B195:B196 B211:B212 B224:B225 B238:B239 B252:B253 B267:B268 B280:B281 B294:B295 B307:B308 B327:B328 B340:B341 B356:B357 B370:B371 B384:B385 B398:B399" xr:uid="{0155555F-4732-48E6-8926-69F0399FC606}">
      <formula1>1000</formula1>
    </dataValidation>
    <dataValidation type="textLength" operator="lessThanOrEqual" allowBlank="1" showInputMessage="1" showErrorMessage="1" sqref="G18" xr:uid="{4F30E8A6-221F-440A-9DC6-615DCD701F4D}">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07" xr:uid="{6FC76BB9-7D2B-4EF9-A9AF-552B723B2C27}">
      <formula1>1000</formula1>
    </dataValidation>
  </dataValidations>
  <printOptions horizontalCentered="1"/>
  <pageMargins left="0.25" right="0.25" top="0.75" bottom="0.75" header="0.3" footer="0.3"/>
  <pageSetup scale="63" firstPageNumber="5" fitToHeight="0" orientation="portrait" r:id="rId1"/>
  <headerFooter>
    <oddFooter>&amp;L&amp;A</oddFooter>
  </headerFooter>
  <rowBreaks count="5" manualBreakCount="5">
    <brk id="61" min="1" max="11" man="1"/>
    <brk id="174" min="1" max="11" man="1"/>
    <brk id="230" min="1" max="11" man="1"/>
    <brk id="285" min="1" max="11" man="1"/>
    <brk id="332" min="1" max="11" man="1"/>
  </rowBreaks>
  <drawing r:id="rId2"/>
  <extLst>
    <ext xmlns:x14="http://schemas.microsoft.com/office/spreadsheetml/2009/9/main" uri="{CCE6A557-97BC-4b89-ADB6-D9C93CAAB3DF}">
      <x14:dataValidations xmlns:xm="http://schemas.microsoft.com/office/excel/2006/main" xWindow="207" yWindow="552" count="2">
        <x14:dataValidation type="list" allowBlank="1" showInputMessage="1" showErrorMessage="1" xr:uid="{BD7DB883-1F69-448C-8E07-37F45C721AFD}">
          <x14:formula1>
            <xm:f>Variables!$D$52:$D$53</xm:f>
          </x14:formula1>
          <xm:sqref>F318:F320 G124:G126</xm:sqref>
        </x14:dataValidation>
        <x14:dataValidation type="list" allowBlank="1" showInputMessage="1" showErrorMessage="1" xr:uid="{0D7A4C71-FEF6-435F-9015-EF8C25D47095}">
          <x14:formula1>
            <xm:f>Variables!$D$55:$D$58</xm:f>
          </x14:formula1>
          <xm:sqref>G15:J16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1" t="s">
        <v>91</v>
      </c>
      <c r="P1" s="11" t="s">
        <v>107</v>
      </c>
    </row>
    <row r="2" spans="1:16" x14ac:dyDescent="0.25">
      <c r="B2" s="12" t="s">
        <v>65</v>
      </c>
      <c r="C2" s="12"/>
      <c r="O2" s="2"/>
      <c r="P2" s="2"/>
    </row>
    <row r="3" spans="1:16" x14ac:dyDescent="0.25">
      <c r="B3" s="13"/>
      <c r="C3" s="13"/>
      <c r="O3" s="2"/>
      <c r="P3" s="2"/>
    </row>
    <row r="4" spans="1:16" s="2" customFormat="1" x14ac:dyDescent="0.25">
      <c r="A4" s="4"/>
      <c r="B4" s="384" t="str">
        <f>Info!B4</f>
        <v>IMPORTERS' QUESTIONNAIRE</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x14ac:dyDescent="0.25">
      <c r="A6" s="4"/>
      <c r="B6" s="535" t="str">
        <f>Info!B6</f>
        <v>TRUCK BODIES</v>
      </c>
      <c r="C6" s="536"/>
      <c r="D6" s="536"/>
      <c r="E6" s="536"/>
      <c r="F6" s="536"/>
      <c r="G6" s="536"/>
      <c r="H6" s="536"/>
      <c r="I6" s="536"/>
      <c r="J6" s="536"/>
      <c r="K6" s="536"/>
      <c r="L6" s="537"/>
      <c r="M6" s="19"/>
      <c r="N6" s="19"/>
      <c r="O6" s="15"/>
      <c r="P6" s="15"/>
    </row>
    <row r="7" spans="1:16" s="6" customFormat="1" x14ac:dyDescent="0.25">
      <c r="A7" s="4"/>
      <c r="B7" s="14"/>
      <c r="C7" s="14"/>
      <c r="D7" s="3"/>
      <c r="E7" s="3"/>
      <c r="F7" s="3"/>
      <c r="G7" s="3"/>
      <c r="H7" s="3"/>
      <c r="I7" s="3"/>
      <c r="J7" s="3"/>
      <c r="K7" s="3"/>
      <c r="L7" s="3"/>
      <c r="O7" s="15"/>
      <c r="P7" s="15"/>
    </row>
    <row r="8" spans="1:16" x14ac:dyDescent="0.25">
      <c r="B8" s="381" t="str">
        <f>UPPER(IF(Intro!$G$22="English",O8,P8))</f>
        <v>PUBLIC COMMENTS</v>
      </c>
      <c r="C8" s="382"/>
      <c r="D8" s="382"/>
      <c r="E8" s="382"/>
      <c r="F8" s="382"/>
      <c r="G8" s="382"/>
      <c r="H8" s="382"/>
      <c r="I8" s="382"/>
      <c r="J8" s="382"/>
      <c r="K8" s="382"/>
      <c r="L8" s="383"/>
      <c r="M8" s="10"/>
      <c r="O8" s="10" t="s">
        <v>33</v>
      </c>
      <c r="P8" s="10" t="s">
        <v>82</v>
      </c>
    </row>
    <row r="9" spans="1:16" x14ac:dyDescent="0.25">
      <c r="B9" s="16"/>
      <c r="C9" s="35"/>
      <c r="D9" s="36"/>
      <c r="E9" s="36"/>
      <c r="F9" s="36"/>
      <c r="G9" s="36"/>
      <c r="H9" s="36"/>
      <c r="I9" s="36"/>
      <c r="J9" s="36"/>
      <c r="K9" s="36"/>
      <c r="L9" s="17"/>
      <c r="M9" s="10"/>
    </row>
    <row r="10" spans="1:16" x14ac:dyDescent="0.25">
      <c r="B10" s="360" t="str">
        <f>IF(Intro!$G$22="English",O10,P10)</f>
        <v>Should your firm wish to add any comments related to its responses, submit them here. Be sure to indicate the applicable question number.</v>
      </c>
      <c r="C10" s="361"/>
      <c r="D10" s="361"/>
      <c r="E10" s="361"/>
      <c r="F10" s="361"/>
      <c r="G10" s="361"/>
      <c r="H10" s="361"/>
      <c r="I10" s="361"/>
      <c r="J10" s="361"/>
      <c r="K10" s="361"/>
      <c r="L10" s="362"/>
      <c r="M10" s="10"/>
      <c r="O10" s="18" t="s">
        <v>235</v>
      </c>
      <c r="P10" s="10" t="s">
        <v>214</v>
      </c>
    </row>
    <row r="11" spans="1:16" x14ac:dyDescent="0.25">
      <c r="B11" s="62"/>
      <c r="C11" s="35"/>
      <c r="D11" s="36"/>
      <c r="E11" s="36"/>
      <c r="F11" s="36"/>
      <c r="G11" s="36"/>
      <c r="H11" s="36"/>
      <c r="I11" s="36"/>
      <c r="J11" s="36"/>
      <c r="K11" s="36"/>
      <c r="L11" s="17"/>
      <c r="M11" s="10"/>
      <c r="O11" s="48" t="s">
        <v>411</v>
      </c>
      <c r="P11" s="48" t="s">
        <v>412</v>
      </c>
    </row>
    <row r="12" spans="1:16" x14ac:dyDescent="0.25">
      <c r="B12" s="62"/>
      <c r="C12" s="35"/>
      <c r="D12" s="128" t="str">
        <f>IF(Intro!$G$22="English",O11,P11)</f>
        <v>Tab and Question</v>
      </c>
      <c r="E12" s="538" t="str">
        <f>IF(Intro!$G$22="English",O12,P12)</f>
        <v>Comments</v>
      </c>
      <c r="F12" s="538"/>
      <c r="G12" s="538"/>
      <c r="H12" s="538"/>
      <c r="I12" s="538"/>
      <c r="J12" s="538"/>
      <c r="K12" s="538"/>
      <c r="L12" s="539"/>
      <c r="M12" s="10"/>
      <c r="O12" s="18" t="s">
        <v>127</v>
      </c>
      <c r="P12" s="10" t="s">
        <v>128</v>
      </c>
    </row>
    <row r="13" spans="1:16" x14ac:dyDescent="0.25">
      <c r="B13" s="511" t="str">
        <f>IF(Intro!$G$22="English",O13,P13)</f>
        <v>Comment 1</v>
      </c>
      <c r="C13" s="512"/>
      <c r="D13" s="529"/>
      <c r="E13" s="531"/>
      <c r="F13" s="531"/>
      <c r="G13" s="531"/>
      <c r="H13" s="531"/>
      <c r="I13" s="531"/>
      <c r="J13" s="531"/>
      <c r="K13" s="531"/>
      <c r="L13" s="532"/>
      <c r="M13" s="10"/>
      <c r="O13" s="18" t="s">
        <v>129</v>
      </c>
      <c r="P13" s="10" t="s">
        <v>130</v>
      </c>
    </row>
    <row r="14" spans="1:16" x14ac:dyDescent="0.25">
      <c r="B14" s="511"/>
      <c r="C14" s="512"/>
      <c r="D14" s="529"/>
      <c r="E14" s="531"/>
      <c r="F14" s="531"/>
      <c r="G14" s="531"/>
      <c r="H14" s="531"/>
      <c r="I14" s="531"/>
      <c r="J14" s="531"/>
      <c r="K14" s="531"/>
      <c r="L14" s="532"/>
      <c r="M14" s="10"/>
      <c r="O14" s="18"/>
    </row>
    <row r="15" spans="1:16" x14ac:dyDescent="0.25">
      <c r="B15" s="511"/>
      <c r="C15" s="512"/>
      <c r="D15" s="529"/>
      <c r="E15" s="531"/>
      <c r="F15" s="531"/>
      <c r="G15" s="531"/>
      <c r="H15" s="531"/>
      <c r="I15" s="531"/>
      <c r="J15" s="531"/>
      <c r="K15" s="531"/>
      <c r="L15" s="532"/>
      <c r="M15" s="10"/>
      <c r="O15" s="18"/>
    </row>
    <row r="16" spans="1:16" x14ac:dyDescent="0.25">
      <c r="B16" s="511"/>
      <c r="C16" s="512"/>
      <c r="D16" s="529"/>
      <c r="E16" s="531"/>
      <c r="F16" s="531"/>
      <c r="G16" s="531"/>
      <c r="H16" s="531"/>
      <c r="I16" s="531"/>
      <c r="J16" s="531"/>
      <c r="K16" s="531"/>
      <c r="L16" s="532"/>
      <c r="M16" s="10"/>
      <c r="O16" s="18"/>
    </row>
    <row r="17" spans="2:16" x14ac:dyDescent="0.25">
      <c r="B17" s="511"/>
      <c r="C17" s="512"/>
      <c r="D17" s="529"/>
      <c r="E17" s="531"/>
      <c r="F17" s="531"/>
      <c r="G17" s="531"/>
      <c r="H17" s="531"/>
      <c r="I17" s="531"/>
      <c r="J17" s="531"/>
      <c r="K17" s="531"/>
      <c r="L17" s="532"/>
      <c r="M17" s="10"/>
      <c r="O17" s="18"/>
    </row>
    <row r="18" spans="2:16" x14ac:dyDescent="0.25">
      <c r="B18" s="511"/>
      <c r="C18" s="512"/>
      <c r="D18" s="529"/>
      <c r="E18" s="531"/>
      <c r="F18" s="531"/>
      <c r="G18" s="531"/>
      <c r="H18" s="531"/>
      <c r="I18" s="531"/>
      <c r="J18" s="531"/>
      <c r="K18" s="531"/>
      <c r="L18" s="532"/>
      <c r="M18" s="10"/>
      <c r="O18" s="18"/>
    </row>
    <row r="19" spans="2:16" x14ac:dyDescent="0.25">
      <c r="B19" s="511"/>
      <c r="C19" s="512"/>
      <c r="D19" s="529"/>
      <c r="E19" s="531"/>
      <c r="F19" s="531"/>
      <c r="G19" s="531"/>
      <c r="H19" s="531"/>
      <c r="I19" s="531"/>
      <c r="J19" s="531"/>
      <c r="K19" s="531"/>
      <c r="L19" s="532"/>
      <c r="M19" s="10"/>
      <c r="O19" s="18"/>
    </row>
    <row r="20" spans="2:16" x14ac:dyDescent="0.25">
      <c r="B20" s="511"/>
      <c r="C20" s="512"/>
      <c r="D20" s="529"/>
      <c r="E20" s="531"/>
      <c r="F20" s="531"/>
      <c r="G20" s="531"/>
      <c r="H20" s="531"/>
      <c r="I20" s="531"/>
      <c r="J20" s="531"/>
      <c r="K20" s="531"/>
      <c r="L20" s="532"/>
      <c r="M20" s="10"/>
      <c r="O20" s="18"/>
    </row>
    <row r="21" spans="2:16" x14ac:dyDescent="0.25">
      <c r="B21" s="511"/>
      <c r="C21" s="512"/>
      <c r="D21" s="529"/>
      <c r="E21" s="531"/>
      <c r="F21" s="531"/>
      <c r="G21" s="531"/>
      <c r="H21" s="531"/>
      <c r="I21" s="531"/>
      <c r="J21" s="531"/>
      <c r="K21" s="531"/>
      <c r="L21" s="532"/>
      <c r="M21" s="10"/>
      <c r="O21" s="18"/>
    </row>
    <row r="22" spans="2:16" x14ac:dyDescent="0.25">
      <c r="B22" s="511"/>
      <c r="C22" s="512"/>
      <c r="D22" s="529"/>
      <c r="E22" s="531"/>
      <c r="F22" s="531"/>
      <c r="G22" s="531"/>
      <c r="H22" s="531"/>
      <c r="I22" s="531"/>
      <c r="J22" s="531"/>
      <c r="K22" s="531"/>
      <c r="L22" s="532"/>
      <c r="M22" s="10"/>
      <c r="O22" s="18"/>
    </row>
    <row r="23" spans="2:16" x14ac:dyDescent="0.25">
      <c r="B23" s="511" t="str">
        <f>IF(Intro!$G$22="English",O23,P23)</f>
        <v>Comment 2</v>
      </c>
      <c r="C23" s="512"/>
      <c r="D23" s="529"/>
      <c r="E23" s="531"/>
      <c r="F23" s="531"/>
      <c r="G23" s="531"/>
      <c r="H23" s="531"/>
      <c r="I23" s="531"/>
      <c r="J23" s="531"/>
      <c r="K23" s="531"/>
      <c r="L23" s="532"/>
      <c r="M23" s="10"/>
      <c r="O23" s="18" t="s">
        <v>131</v>
      </c>
      <c r="P23" s="10" t="s">
        <v>132</v>
      </c>
    </row>
    <row r="24" spans="2:16" x14ac:dyDescent="0.25">
      <c r="B24" s="511"/>
      <c r="C24" s="512"/>
      <c r="D24" s="529"/>
      <c r="E24" s="531"/>
      <c r="F24" s="531"/>
      <c r="G24" s="531"/>
      <c r="H24" s="531"/>
      <c r="I24" s="531"/>
      <c r="J24" s="531"/>
      <c r="K24" s="531"/>
      <c r="L24" s="532"/>
      <c r="M24" s="10"/>
    </row>
    <row r="25" spans="2:16" x14ac:dyDescent="0.25">
      <c r="B25" s="511"/>
      <c r="C25" s="512"/>
      <c r="D25" s="529"/>
      <c r="E25" s="531"/>
      <c r="F25" s="531"/>
      <c r="G25" s="531"/>
      <c r="H25" s="531"/>
      <c r="I25" s="531"/>
      <c r="J25" s="531"/>
      <c r="K25" s="531"/>
      <c r="L25" s="532"/>
      <c r="M25" s="10"/>
    </row>
    <row r="26" spans="2:16" x14ac:dyDescent="0.25">
      <c r="B26" s="511"/>
      <c r="C26" s="512"/>
      <c r="D26" s="529"/>
      <c r="E26" s="531"/>
      <c r="F26" s="531"/>
      <c r="G26" s="531"/>
      <c r="H26" s="531"/>
      <c r="I26" s="531"/>
      <c r="J26" s="531"/>
      <c r="K26" s="531"/>
      <c r="L26" s="532"/>
      <c r="M26" s="10"/>
      <c r="O26" s="18"/>
    </row>
    <row r="27" spans="2:16" x14ac:dyDescent="0.25">
      <c r="B27" s="511"/>
      <c r="C27" s="512"/>
      <c r="D27" s="529"/>
      <c r="E27" s="531"/>
      <c r="F27" s="531"/>
      <c r="G27" s="531"/>
      <c r="H27" s="531"/>
      <c r="I27" s="531"/>
      <c r="J27" s="531"/>
      <c r="K27" s="531"/>
      <c r="L27" s="532"/>
      <c r="M27" s="10"/>
      <c r="O27" s="18"/>
    </row>
    <row r="28" spans="2:16" x14ac:dyDescent="0.25">
      <c r="B28" s="511"/>
      <c r="C28" s="512"/>
      <c r="D28" s="529"/>
      <c r="E28" s="531"/>
      <c r="F28" s="531"/>
      <c r="G28" s="531"/>
      <c r="H28" s="531"/>
      <c r="I28" s="531"/>
      <c r="J28" s="531"/>
      <c r="K28" s="531"/>
      <c r="L28" s="532"/>
      <c r="M28" s="10"/>
    </row>
    <row r="29" spans="2:16" x14ac:dyDescent="0.25">
      <c r="B29" s="511"/>
      <c r="C29" s="512"/>
      <c r="D29" s="529"/>
      <c r="E29" s="531"/>
      <c r="F29" s="531"/>
      <c r="G29" s="531"/>
      <c r="H29" s="531"/>
      <c r="I29" s="531"/>
      <c r="J29" s="531"/>
      <c r="K29" s="531"/>
      <c r="L29" s="532"/>
      <c r="M29" s="10"/>
      <c r="O29" s="18"/>
    </row>
    <row r="30" spans="2:16" x14ac:dyDescent="0.25">
      <c r="B30" s="511"/>
      <c r="C30" s="512"/>
      <c r="D30" s="529"/>
      <c r="E30" s="531"/>
      <c r="F30" s="531"/>
      <c r="G30" s="531"/>
      <c r="H30" s="531"/>
      <c r="I30" s="531"/>
      <c r="J30" s="531"/>
      <c r="K30" s="531"/>
      <c r="L30" s="532"/>
      <c r="M30" s="10"/>
      <c r="O30" s="18"/>
    </row>
    <row r="31" spans="2:16" x14ac:dyDescent="0.25">
      <c r="B31" s="511"/>
      <c r="C31" s="512"/>
      <c r="D31" s="529"/>
      <c r="E31" s="531"/>
      <c r="F31" s="531"/>
      <c r="G31" s="531"/>
      <c r="H31" s="531"/>
      <c r="I31" s="531"/>
      <c r="J31" s="531"/>
      <c r="K31" s="531"/>
      <c r="L31" s="532"/>
      <c r="M31" s="10"/>
      <c r="O31" s="18"/>
    </row>
    <row r="32" spans="2:16" x14ac:dyDescent="0.25">
      <c r="B32" s="511"/>
      <c r="C32" s="512"/>
      <c r="D32" s="529"/>
      <c r="E32" s="531"/>
      <c r="F32" s="531"/>
      <c r="G32" s="531"/>
      <c r="H32" s="531"/>
      <c r="I32" s="531"/>
      <c r="J32" s="531"/>
      <c r="K32" s="531"/>
      <c r="L32" s="532"/>
      <c r="M32" s="10"/>
      <c r="O32" s="18"/>
    </row>
    <row r="33" spans="2:16" x14ac:dyDescent="0.25">
      <c r="B33" s="511" t="str">
        <f>IF(Intro!$G$22="English",O33,P33)</f>
        <v>Comment 3</v>
      </c>
      <c r="C33" s="512"/>
      <c r="D33" s="529"/>
      <c r="E33" s="531"/>
      <c r="F33" s="531"/>
      <c r="G33" s="531"/>
      <c r="H33" s="531"/>
      <c r="I33" s="531"/>
      <c r="J33" s="531"/>
      <c r="K33" s="531"/>
      <c r="L33" s="532"/>
      <c r="M33" s="10"/>
      <c r="O33" s="18" t="s">
        <v>133</v>
      </c>
      <c r="P33" s="10" t="s">
        <v>134</v>
      </c>
    </row>
    <row r="34" spans="2:16" x14ac:dyDescent="0.25">
      <c r="B34" s="511"/>
      <c r="C34" s="512"/>
      <c r="D34" s="529"/>
      <c r="E34" s="531"/>
      <c r="F34" s="531"/>
      <c r="G34" s="531"/>
      <c r="H34" s="531"/>
      <c r="I34" s="531"/>
      <c r="J34" s="531"/>
      <c r="K34" s="531"/>
      <c r="L34" s="532"/>
      <c r="M34" s="10"/>
      <c r="O34" s="18"/>
    </row>
    <row r="35" spans="2:16" x14ac:dyDescent="0.25">
      <c r="B35" s="511"/>
      <c r="C35" s="512"/>
      <c r="D35" s="529"/>
      <c r="E35" s="531"/>
      <c r="F35" s="531"/>
      <c r="G35" s="531"/>
      <c r="H35" s="531"/>
      <c r="I35" s="531"/>
      <c r="J35" s="531"/>
      <c r="K35" s="531"/>
      <c r="L35" s="532"/>
      <c r="M35" s="10"/>
      <c r="O35" s="18"/>
    </row>
    <row r="36" spans="2:16" x14ac:dyDescent="0.25">
      <c r="B36" s="511"/>
      <c r="C36" s="512"/>
      <c r="D36" s="529"/>
      <c r="E36" s="531"/>
      <c r="F36" s="531"/>
      <c r="G36" s="531"/>
      <c r="H36" s="531"/>
      <c r="I36" s="531"/>
      <c r="J36" s="531"/>
      <c r="K36" s="531"/>
      <c r="L36" s="532"/>
      <c r="M36" s="10"/>
      <c r="O36" s="18"/>
    </row>
    <row r="37" spans="2:16" x14ac:dyDescent="0.25">
      <c r="B37" s="511"/>
      <c r="C37" s="512"/>
      <c r="D37" s="529"/>
      <c r="E37" s="531"/>
      <c r="F37" s="531"/>
      <c r="G37" s="531"/>
      <c r="H37" s="531"/>
      <c r="I37" s="531"/>
      <c r="J37" s="531"/>
      <c r="K37" s="531"/>
      <c r="L37" s="532"/>
      <c r="M37" s="10"/>
      <c r="O37" s="18"/>
    </row>
    <row r="38" spans="2:16" x14ac:dyDescent="0.25">
      <c r="B38" s="511"/>
      <c r="C38" s="512"/>
      <c r="D38" s="529"/>
      <c r="E38" s="531"/>
      <c r="F38" s="531"/>
      <c r="G38" s="531"/>
      <c r="H38" s="531"/>
      <c r="I38" s="531"/>
      <c r="J38" s="531"/>
      <c r="K38" s="531"/>
      <c r="L38" s="532"/>
      <c r="M38" s="10"/>
      <c r="O38" s="18"/>
    </row>
    <row r="39" spans="2:16" x14ac:dyDescent="0.25">
      <c r="B39" s="511"/>
      <c r="C39" s="512"/>
      <c r="D39" s="529"/>
      <c r="E39" s="531"/>
      <c r="F39" s="531"/>
      <c r="G39" s="531"/>
      <c r="H39" s="531"/>
      <c r="I39" s="531"/>
      <c r="J39" s="531"/>
      <c r="K39" s="531"/>
      <c r="L39" s="532"/>
      <c r="M39" s="10"/>
      <c r="O39" s="18"/>
    </row>
    <row r="40" spans="2:16" x14ac:dyDescent="0.25">
      <c r="B40" s="511"/>
      <c r="C40" s="512"/>
      <c r="D40" s="529"/>
      <c r="E40" s="531"/>
      <c r="F40" s="531"/>
      <c r="G40" s="531"/>
      <c r="H40" s="531"/>
      <c r="I40" s="531"/>
      <c r="J40" s="531"/>
      <c r="K40" s="531"/>
      <c r="L40" s="532"/>
      <c r="M40" s="10"/>
      <c r="O40" s="18"/>
    </row>
    <row r="41" spans="2:16" x14ac:dyDescent="0.25">
      <c r="B41" s="511"/>
      <c r="C41" s="512"/>
      <c r="D41" s="529"/>
      <c r="E41" s="531"/>
      <c r="F41" s="531"/>
      <c r="G41" s="531"/>
      <c r="H41" s="531"/>
      <c r="I41" s="531"/>
      <c r="J41" s="531"/>
      <c r="K41" s="531"/>
      <c r="L41" s="532"/>
      <c r="M41" s="10"/>
      <c r="O41" s="18"/>
    </row>
    <row r="42" spans="2:16" x14ac:dyDescent="0.25">
      <c r="B42" s="511"/>
      <c r="C42" s="512"/>
      <c r="D42" s="529"/>
      <c r="E42" s="531"/>
      <c r="F42" s="531"/>
      <c r="G42" s="531"/>
      <c r="H42" s="531"/>
      <c r="I42" s="531"/>
      <c r="J42" s="531"/>
      <c r="K42" s="531"/>
      <c r="L42" s="532"/>
      <c r="M42" s="10"/>
      <c r="O42" s="18"/>
    </row>
    <row r="43" spans="2:16" x14ac:dyDescent="0.25">
      <c r="B43" s="511" t="str">
        <f>IF(Intro!$G$22="English",O43,P43)</f>
        <v>Comment 4</v>
      </c>
      <c r="C43" s="512"/>
      <c r="D43" s="529"/>
      <c r="E43" s="531"/>
      <c r="F43" s="531"/>
      <c r="G43" s="531"/>
      <c r="H43" s="531"/>
      <c r="I43" s="531"/>
      <c r="J43" s="531"/>
      <c r="K43" s="531"/>
      <c r="L43" s="532"/>
      <c r="M43" s="10"/>
      <c r="O43" s="18" t="s">
        <v>135</v>
      </c>
      <c r="P43" s="10" t="s">
        <v>136</v>
      </c>
    </row>
    <row r="44" spans="2:16" x14ac:dyDescent="0.25">
      <c r="B44" s="511"/>
      <c r="C44" s="512"/>
      <c r="D44" s="529"/>
      <c r="E44" s="531"/>
      <c r="F44" s="531"/>
      <c r="G44" s="531"/>
      <c r="H44" s="531"/>
      <c r="I44" s="531"/>
      <c r="J44" s="531"/>
      <c r="K44" s="531"/>
      <c r="L44" s="532"/>
      <c r="M44" s="10"/>
      <c r="O44" s="18"/>
    </row>
    <row r="45" spans="2:16" x14ac:dyDescent="0.25">
      <c r="B45" s="511"/>
      <c r="C45" s="512"/>
      <c r="D45" s="529"/>
      <c r="E45" s="531"/>
      <c r="F45" s="531"/>
      <c r="G45" s="531"/>
      <c r="H45" s="531"/>
      <c r="I45" s="531"/>
      <c r="J45" s="531"/>
      <c r="K45" s="531"/>
      <c r="L45" s="532"/>
      <c r="M45" s="10"/>
      <c r="O45" s="18"/>
    </row>
    <row r="46" spans="2:16" x14ac:dyDescent="0.25">
      <c r="B46" s="511"/>
      <c r="C46" s="512"/>
      <c r="D46" s="529"/>
      <c r="E46" s="531"/>
      <c r="F46" s="531"/>
      <c r="G46" s="531"/>
      <c r="H46" s="531"/>
      <c r="I46" s="531"/>
      <c r="J46" s="531"/>
      <c r="K46" s="531"/>
      <c r="L46" s="532"/>
      <c r="M46" s="10"/>
      <c r="O46" s="18"/>
    </row>
    <row r="47" spans="2:16" x14ac:dyDescent="0.25">
      <c r="B47" s="511"/>
      <c r="C47" s="512"/>
      <c r="D47" s="529"/>
      <c r="E47" s="531"/>
      <c r="F47" s="531"/>
      <c r="G47" s="531"/>
      <c r="H47" s="531"/>
      <c r="I47" s="531"/>
      <c r="J47" s="531"/>
      <c r="K47" s="531"/>
      <c r="L47" s="532"/>
      <c r="M47" s="10"/>
      <c r="O47" s="18"/>
    </row>
    <row r="48" spans="2:16" x14ac:dyDescent="0.25">
      <c r="B48" s="511"/>
      <c r="C48" s="512"/>
      <c r="D48" s="529"/>
      <c r="E48" s="531"/>
      <c r="F48" s="531"/>
      <c r="G48" s="531"/>
      <c r="H48" s="531"/>
      <c r="I48" s="531"/>
      <c r="J48" s="531"/>
      <c r="K48" s="531"/>
      <c r="L48" s="532"/>
      <c r="M48" s="10"/>
      <c r="O48" s="18"/>
    </row>
    <row r="49" spans="1:16" x14ac:dyDescent="0.25">
      <c r="B49" s="511"/>
      <c r="C49" s="512"/>
      <c r="D49" s="529"/>
      <c r="E49" s="531"/>
      <c r="F49" s="531"/>
      <c r="G49" s="531"/>
      <c r="H49" s="531"/>
      <c r="I49" s="531"/>
      <c r="J49" s="531"/>
      <c r="K49" s="531"/>
      <c r="L49" s="532"/>
      <c r="M49" s="10"/>
      <c r="O49" s="18"/>
    </row>
    <row r="50" spans="1:16" x14ac:dyDescent="0.25">
      <c r="B50" s="511"/>
      <c r="C50" s="512"/>
      <c r="D50" s="529"/>
      <c r="E50" s="531"/>
      <c r="F50" s="531"/>
      <c r="G50" s="531"/>
      <c r="H50" s="531"/>
      <c r="I50" s="531"/>
      <c r="J50" s="531"/>
      <c r="K50" s="531"/>
      <c r="L50" s="532"/>
      <c r="M50" s="10"/>
      <c r="O50" s="18"/>
    </row>
    <row r="51" spans="1:16" x14ac:dyDescent="0.25">
      <c r="B51" s="511"/>
      <c r="C51" s="512"/>
      <c r="D51" s="529"/>
      <c r="E51" s="531"/>
      <c r="F51" s="531"/>
      <c r="G51" s="531"/>
      <c r="H51" s="531"/>
      <c r="I51" s="531"/>
      <c r="J51" s="531"/>
      <c r="K51" s="531"/>
      <c r="L51" s="532"/>
      <c r="M51" s="10"/>
      <c r="O51" s="18"/>
    </row>
    <row r="52" spans="1:16" x14ac:dyDescent="0.25">
      <c r="B52" s="511"/>
      <c r="C52" s="512"/>
      <c r="D52" s="529"/>
      <c r="E52" s="531"/>
      <c r="F52" s="531"/>
      <c r="G52" s="531"/>
      <c r="H52" s="531"/>
      <c r="I52" s="531"/>
      <c r="J52" s="531"/>
      <c r="K52" s="531"/>
      <c r="L52" s="532"/>
      <c r="M52" s="10"/>
      <c r="O52" s="18"/>
    </row>
    <row r="53" spans="1:16" x14ac:dyDescent="0.25">
      <c r="B53" s="511" t="str">
        <f>IF(Intro!$G$22="English",O53,P53)</f>
        <v>Comment 5</v>
      </c>
      <c r="C53" s="512"/>
      <c r="D53" s="529"/>
      <c r="E53" s="531"/>
      <c r="F53" s="531"/>
      <c r="G53" s="531"/>
      <c r="H53" s="531"/>
      <c r="I53" s="531"/>
      <c r="J53" s="531"/>
      <c r="K53" s="531"/>
      <c r="L53" s="532"/>
      <c r="M53" s="10"/>
      <c r="O53" s="18" t="s">
        <v>137</v>
      </c>
      <c r="P53" s="10" t="s">
        <v>138</v>
      </c>
    </row>
    <row r="54" spans="1:16" x14ac:dyDescent="0.25">
      <c r="B54" s="511"/>
      <c r="C54" s="512"/>
      <c r="D54" s="529"/>
      <c r="E54" s="531"/>
      <c r="F54" s="531"/>
      <c r="G54" s="531"/>
      <c r="H54" s="531"/>
      <c r="I54" s="531"/>
      <c r="J54" s="531"/>
      <c r="K54" s="531"/>
      <c r="L54" s="532"/>
      <c r="M54" s="10"/>
      <c r="O54" s="18"/>
    </row>
    <row r="55" spans="1:16" x14ac:dyDescent="0.25">
      <c r="B55" s="511"/>
      <c r="C55" s="512"/>
      <c r="D55" s="529"/>
      <c r="E55" s="531"/>
      <c r="F55" s="531"/>
      <c r="G55" s="531"/>
      <c r="H55" s="531"/>
      <c r="I55" s="531"/>
      <c r="J55" s="531"/>
      <c r="K55" s="531"/>
      <c r="L55" s="532"/>
      <c r="M55" s="10"/>
      <c r="O55" s="18"/>
    </row>
    <row r="56" spans="1:16" x14ac:dyDescent="0.25">
      <c r="B56" s="511"/>
      <c r="C56" s="512"/>
      <c r="D56" s="529"/>
      <c r="E56" s="531"/>
      <c r="F56" s="531"/>
      <c r="G56" s="531"/>
      <c r="H56" s="531"/>
      <c r="I56" s="531"/>
      <c r="J56" s="531"/>
      <c r="K56" s="531"/>
      <c r="L56" s="532"/>
      <c r="M56" s="10"/>
      <c r="O56" s="18"/>
    </row>
    <row r="57" spans="1:16" x14ac:dyDescent="0.25">
      <c r="B57" s="511"/>
      <c r="C57" s="512"/>
      <c r="D57" s="529"/>
      <c r="E57" s="531"/>
      <c r="F57" s="531"/>
      <c r="G57" s="531"/>
      <c r="H57" s="531"/>
      <c r="I57" s="531"/>
      <c r="J57" s="531"/>
      <c r="K57" s="531"/>
      <c r="L57" s="532"/>
      <c r="M57" s="10"/>
      <c r="O57" s="18"/>
    </row>
    <row r="58" spans="1:16" x14ac:dyDescent="0.25">
      <c r="B58" s="511"/>
      <c r="C58" s="512"/>
      <c r="D58" s="529"/>
      <c r="E58" s="531"/>
      <c r="F58" s="531"/>
      <c r="G58" s="531"/>
      <c r="H58" s="531"/>
      <c r="I58" s="531"/>
      <c r="J58" s="531"/>
      <c r="K58" s="531"/>
      <c r="L58" s="532"/>
      <c r="M58" s="10"/>
      <c r="O58" s="18"/>
    </row>
    <row r="59" spans="1:16" x14ac:dyDescent="0.25">
      <c r="B59" s="511"/>
      <c r="C59" s="512"/>
      <c r="D59" s="529"/>
      <c r="E59" s="531"/>
      <c r="F59" s="531"/>
      <c r="G59" s="531"/>
      <c r="H59" s="531"/>
      <c r="I59" s="531"/>
      <c r="J59" s="531"/>
      <c r="K59" s="531"/>
      <c r="L59" s="532"/>
      <c r="M59" s="10"/>
      <c r="O59" s="18"/>
    </row>
    <row r="60" spans="1:16" x14ac:dyDescent="0.25">
      <c r="B60" s="511"/>
      <c r="C60" s="512"/>
      <c r="D60" s="529"/>
      <c r="E60" s="531"/>
      <c r="F60" s="531"/>
      <c r="G60" s="531"/>
      <c r="H60" s="531"/>
      <c r="I60" s="531"/>
      <c r="J60" s="531"/>
      <c r="K60" s="531"/>
      <c r="L60" s="532"/>
      <c r="M60" s="10"/>
      <c r="O60" s="18"/>
    </row>
    <row r="61" spans="1:16" x14ac:dyDescent="0.25">
      <c r="B61" s="511"/>
      <c r="C61" s="512"/>
      <c r="D61" s="529"/>
      <c r="E61" s="531"/>
      <c r="F61" s="531"/>
      <c r="G61" s="531"/>
      <c r="H61" s="531"/>
      <c r="I61" s="531"/>
      <c r="J61" s="531"/>
      <c r="K61" s="531"/>
      <c r="L61" s="532"/>
      <c r="M61" s="10"/>
      <c r="O61" s="18"/>
    </row>
    <row r="62" spans="1:16" x14ac:dyDescent="0.25">
      <c r="B62" s="527"/>
      <c r="C62" s="528"/>
      <c r="D62" s="530"/>
      <c r="E62" s="533"/>
      <c r="F62" s="533"/>
      <c r="G62" s="533"/>
      <c r="H62" s="533"/>
      <c r="I62" s="533"/>
      <c r="J62" s="533"/>
      <c r="K62" s="533"/>
      <c r="L62" s="534"/>
      <c r="M62" s="10"/>
      <c r="O62" s="18"/>
    </row>
    <row r="63" spans="1:16" s="45" customFormat="1" x14ac:dyDescent="0.25">
      <c r="A63" s="77"/>
      <c r="B63" s="4"/>
      <c r="C63" s="78"/>
      <c r="D63" s="78"/>
      <c r="E63" s="78"/>
      <c r="F63" s="78"/>
      <c r="G63" s="78"/>
      <c r="H63" s="78"/>
      <c r="I63" s="78"/>
      <c r="J63" s="78"/>
      <c r="K63" s="78"/>
      <c r="L63" s="78"/>
      <c r="N63" s="79"/>
    </row>
  </sheetData>
  <sheetProtection algorithmName="SHA-512" hashValue="ERaFZcR3kentQVZ2YIPvGzFm+y8ojjgMIZBkYTjzm9DOa5u0/zWmPyuTBzTBHi3v94DBQx9yUhB0mVSN5bl6uA==" saltValue="gQnrnR+5VbtxIAmer6PSig=="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D33:D42"/>
    <mergeCell ref="E33:L42"/>
    <mergeCell ref="B43:C52"/>
    <mergeCell ref="D43:D52"/>
    <mergeCell ref="E43:L5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4F101CEA-EF13-4032-BE75-F0DF0E44776D}">
      <formula1>1000</formula1>
    </dataValidation>
  </dataValidations>
  <printOptions horizontalCentered="1"/>
  <pageMargins left="0.25" right="0.25" top="0.75" bottom="0.75" header="0.3" footer="0.3"/>
  <pageSetup scale="63" firstPageNumber="12"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243"/>
  <sheetViews>
    <sheetView showGridLines="0" topLeftCell="A70" zoomScaleNormal="100" workbookViewId="0">
      <selection activeCell="G95" sqref="G95"/>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1" t="s">
        <v>91</v>
      </c>
      <c r="P1" s="11" t="s">
        <v>107</v>
      </c>
    </row>
    <row r="2" spans="1:16" x14ac:dyDescent="0.25">
      <c r="B2" s="12" t="str">
        <f>IF(Intro!$G$22="English",O2,P2)</f>
        <v>PROTECTED</v>
      </c>
      <c r="C2" s="12"/>
      <c r="D2" s="12"/>
      <c r="O2" s="106" t="s">
        <v>331</v>
      </c>
      <c r="P2" s="106" t="s">
        <v>332</v>
      </c>
    </row>
    <row r="3" spans="1:16" x14ac:dyDescent="0.25">
      <c r="B3" s="13"/>
      <c r="C3" s="13"/>
      <c r="D3" s="13"/>
      <c r="O3" s="2"/>
      <c r="P3" s="2"/>
    </row>
    <row r="4" spans="1:16" s="2" customFormat="1" x14ac:dyDescent="0.25">
      <c r="A4" s="4"/>
      <c r="B4" s="384" t="str">
        <f>Info!B4</f>
        <v>IMPORTERS' QUESTIONNAIRE</v>
      </c>
      <c r="C4" s="385"/>
      <c r="D4" s="385"/>
      <c r="E4" s="385"/>
      <c r="F4" s="385"/>
      <c r="G4" s="385"/>
      <c r="H4" s="385"/>
      <c r="I4" s="385"/>
      <c r="J4" s="385"/>
      <c r="K4" s="385"/>
      <c r="L4" s="386"/>
      <c r="M4" s="25"/>
      <c r="N4" s="25"/>
      <c r="O4" s="19"/>
      <c r="P4" s="19"/>
    </row>
    <row r="5" spans="1:16" s="2" customFormat="1" x14ac:dyDescent="0.25">
      <c r="A5" s="4"/>
      <c r="B5" s="515" t="str">
        <f>Info!B5</f>
        <v>NQ-2025-009</v>
      </c>
      <c r="C5" s="516"/>
      <c r="D5" s="516"/>
      <c r="E5" s="516"/>
      <c r="F5" s="516"/>
      <c r="G5" s="516"/>
      <c r="H5" s="516"/>
      <c r="I5" s="516"/>
      <c r="J5" s="516"/>
      <c r="K5" s="516"/>
      <c r="L5" s="517"/>
      <c r="M5" s="25"/>
      <c r="N5" s="25"/>
      <c r="O5" s="19"/>
      <c r="P5" s="19"/>
    </row>
    <row r="6" spans="1:16" s="6" customFormat="1" x14ac:dyDescent="0.25">
      <c r="A6" s="4"/>
      <c r="B6" s="515" t="str">
        <f>Info!B6</f>
        <v>TRUCK BODIES</v>
      </c>
      <c r="C6" s="516"/>
      <c r="D6" s="516"/>
      <c r="E6" s="516"/>
      <c r="F6" s="516"/>
      <c r="G6" s="516"/>
      <c r="H6" s="516"/>
      <c r="I6" s="516"/>
      <c r="J6" s="516"/>
      <c r="K6" s="516"/>
      <c r="L6" s="517"/>
      <c r="M6" s="19"/>
      <c r="N6" s="19"/>
      <c r="O6" s="15"/>
      <c r="P6" s="15"/>
    </row>
    <row r="7" spans="1:16" s="6" customFormat="1" x14ac:dyDescent="0.25">
      <c r="A7" s="4"/>
      <c r="B7" s="163"/>
      <c r="C7" s="164"/>
      <c r="D7" s="164"/>
      <c r="E7" s="164"/>
      <c r="F7" s="164"/>
      <c r="G7" s="164"/>
      <c r="H7" s="164"/>
      <c r="I7" s="164"/>
      <c r="J7" s="164"/>
      <c r="K7" s="164"/>
      <c r="L7" s="165"/>
      <c r="M7" s="19"/>
      <c r="N7" s="19"/>
      <c r="O7" s="20"/>
    </row>
    <row r="8" spans="1:16" s="6" customFormat="1" x14ac:dyDescent="0.25">
      <c r="A8" s="4"/>
      <c r="B8" s="518" t="str">
        <f>Public!B8</f>
        <v>The following questions refer to the goods as defined in the product description on the Intro tab.</v>
      </c>
      <c r="C8" s="519"/>
      <c r="D8" s="519"/>
      <c r="E8" s="519"/>
      <c r="F8" s="519"/>
      <c r="G8" s="519"/>
      <c r="H8" s="519"/>
      <c r="I8" s="519"/>
      <c r="J8" s="519"/>
      <c r="K8" s="519"/>
      <c r="L8" s="520"/>
      <c r="M8" s="19"/>
      <c r="N8" s="19"/>
      <c r="O8" s="15"/>
      <c r="P8" s="15"/>
    </row>
    <row r="9" spans="1:16" s="6" customFormat="1" ht="14.1" customHeight="1" x14ac:dyDescent="0.25">
      <c r="A9" s="4"/>
      <c r="B9" s="518" t="str">
        <f>Public!B9</f>
        <v xml:space="preserve">Product information and a glossary of terms can be found in the Info tab.
</v>
      </c>
      <c r="C9" s="519"/>
      <c r="D9" s="519"/>
      <c r="E9" s="519"/>
      <c r="F9" s="519"/>
      <c r="G9" s="519"/>
      <c r="H9" s="519"/>
      <c r="I9" s="519"/>
      <c r="J9" s="519"/>
      <c r="K9" s="519"/>
      <c r="L9" s="520"/>
      <c r="M9" s="19"/>
      <c r="N9" s="19"/>
      <c r="O9" s="15"/>
    </row>
    <row r="10" spans="1:16" s="6" customFormat="1" ht="14.1" customHeight="1" x14ac:dyDescent="0.25">
      <c r="A10" s="4"/>
      <c r="B10" s="518" t="str">
        <f>IF(Intro!$G$22="English",O10,P10)</f>
        <v xml:space="preserve">Use the AddPro tab if more space is needed.
</v>
      </c>
      <c r="C10" s="519"/>
      <c r="D10" s="519"/>
      <c r="E10" s="519"/>
      <c r="F10" s="519"/>
      <c r="G10" s="519"/>
      <c r="H10" s="519"/>
      <c r="I10" s="519"/>
      <c r="J10" s="519"/>
      <c r="K10" s="519"/>
      <c r="L10" s="520"/>
      <c r="M10" s="19"/>
      <c r="N10" s="19"/>
      <c r="O10" s="15" t="s">
        <v>139</v>
      </c>
      <c r="P10" s="15" t="str">
        <f>"Utilisez l'onglet AddPro si vous avez besoin de plus d'espace."&amp;CHAR(10)</f>
        <v xml:space="preserve">Utilisez l'onglet AddPro si vous avez besoin de plus d'espace.
</v>
      </c>
    </row>
    <row r="11" spans="1:16" s="6" customFormat="1" x14ac:dyDescent="0.25">
      <c r="A11" s="4"/>
      <c r="B11" s="518"/>
      <c r="C11" s="519"/>
      <c r="D11" s="519"/>
      <c r="E11" s="519"/>
      <c r="F11" s="519"/>
      <c r="G11" s="519"/>
      <c r="H11" s="519"/>
      <c r="I11" s="519"/>
      <c r="J11" s="519"/>
      <c r="K11" s="519"/>
      <c r="L11" s="520"/>
      <c r="M11" s="19"/>
      <c r="N11" s="19"/>
      <c r="O11" s="15"/>
      <c r="P11" s="15"/>
    </row>
    <row r="12" spans="1:16" s="6" customFormat="1" x14ac:dyDescent="0.25">
      <c r="A12" s="4"/>
      <c r="B12" s="518" t="str">
        <f>IF(Intro!$G$22="English",O12,P12)</f>
        <v>For the questions in this tab, note the following:</v>
      </c>
      <c r="C12" s="519"/>
      <c r="D12" s="519"/>
      <c r="E12" s="519"/>
      <c r="F12" s="519"/>
      <c r="G12" s="519"/>
      <c r="H12" s="519"/>
      <c r="I12" s="519"/>
      <c r="J12" s="519"/>
      <c r="K12" s="519"/>
      <c r="L12" s="520"/>
      <c r="M12" s="19"/>
      <c r="N12" s="19"/>
      <c r="O12" s="15" t="s">
        <v>140</v>
      </c>
      <c r="P12" s="15" t="s">
        <v>141</v>
      </c>
    </row>
    <row r="13" spans="1:16" s="6" customFormat="1" ht="14.1" customHeight="1" x14ac:dyDescent="0.25">
      <c r="A13" s="4"/>
      <c r="B13" s="568" t="str">
        <f>IF(Intro!$G$22="English",O13,P13)</f>
        <v>• Report only sales from your firm’s imports. Sales of goods purchased from Canadian producers must be excluded.</v>
      </c>
      <c r="C13" s="569"/>
      <c r="D13" s="569"/>
      <c r="E13" s="569"/>
      <c r="F13" s="569"/>
      <c r="G13" s="569"/>
      <c r="H13" s="569"/>
      <c r="I13" s="569"/>
      <c r="J13" s="569"/>
      <c r="K13" s="569"/>
      <c r="L13" s="570"/>
      <c r="M13" s="19"/>
      <c r="N13" s="19"/>
      <c r="O13" s="15" t="s">
        <v>361</v>
      </c>
      <c r="P13" s="15" t="s">
        <v>263</v>
      </c>
    </row>
    <row r="14" spans="1:16" s="6" customFormat="1" x14ac:dyDescent="0.25">
      <c r="A14" s="4"/>
      <c r="B14" s="518" t="str">
        <f>IF(Intro!$G$22="English",O14,P14)</f>
        <v>• Report all sales to Canadian and foreign associated firms.</v>
      </c>
      <c r="C14" s="519"/>
      <c r="D14" s="519"/>
      <c r="E14" s="519"/>
      <c r="F14" s="519"/>
      <c r="G14" s="519"/>
      <c r="H14" s="519"/>
      <c r="I14" s="519"/>
      <c r="J14" s="519"/>
      <c r="K14" s="519"/>
      <c r="L14" s="520"/>
      <c r="M14" s="19"/>
      <c r="N14" s="19"/>
      <c r="O14" s="15" t="s">
        <v>260</v>
      </c>
      <c r="P14" s="15" t="s">
        <v>264</v>
      </c>
    </row>
    <row r="15" spans="1:16" s="6" customFormat="1" x14ac:dyDescent="0.25">
      <c r="A15" s="4"/>
      <c r="B15" s="518" t="str">
        <f>IF(Intro!$G$22="English",O15,P15)</f>
        <v>• Report all sales as of the date of shipment to the customer or the customer’s warehouse.</v>
      </c>
      <c r="C15" s="519"/>
      <c r="D15" s="519"/>
      <c r="E15" s="519"/>
      <c r="F15" s="519"/>
      <c r="G15" s="519"/>
      <c r="H15" s="519"/>
      <c r="I15" s="519"/>
      <c r="J15" s="519"/>
      <c r="K15" s="519"/>
      <c r="L15" s="520"/>
      <c r="M15" s="19"/>
      <c r="N15" s="19"/>
      <c r="O15" s="15" t="s">
        <v>261</v>
      </c>
      <c r="P15" s="15" t="s">
        <v>265</v>
      </c>
    </row>
    <row r="16" spans="1:16" s="6" customFormat="1" x14ac:dyDescent="0.25">
      <c r="A16" s="4"/>
      <c r="B16" s="521" t="str">
        <f>IF(Intro!$G$22="English",O16,P16)</f>
        <v>• Report all values in Canadian dollars.</v>
      </c>
      <c r="C16" s="522"/>
      <c r="D16" s="522"/>
      <c r="E16" s="522"/>
      <c r="F16" s="522"/>
      <c r="G16" s="522"/>
      <c r="H16" s="522"/>
      <c r="I16" s="522"/>
      <c r="J16" s="522"/>
      <c r="K16" s="522"/>
      <c r="L16" s="523"/>
      <c r="M16" s="19"/>
      <c r="N16" s="19"/>
      <c r="O16" s="15" t="s">
        <v>262</v>
      </c>
      <c r="P16" s="15" t="s">
        <v>266</v>
      </c>
    </row>
    <row r="17" spans="1:17" s="6" customFormat="1" x14ac:dyDescent="0.25">
      <c r="A17" s="4"/>
      <c r="B17" s="14"/>
      <c r="C17" s="14"/>
      <c r="D17" s="14"/>
      <c r="E17" s="3"/>
      <c r="F17" s="3"/>
      <c r="G17" s="3"/>
      <c r="H17" s="3"/>
      <c r="I17" s="3"/>
      <c r="J17" s="3"/>
      <c r="K17" s="3"/>
      <c r="L17" s="3"/>
      <c r="O17" s="15"/>
      <c r="P17" s="15"/>
    </row>
    <row r="18" spans="1:17" x14ac:dyDescent="0.25">
      <c r="A18" s="7"/>
      <c r="B18" s="381" t="str">
        <f>UPPER(IF(Intro!$G$22="English",O18,P18))</f>
        <v>SALES</v>
      </c>
      <c r="C18" s="382"/>
      <c r="D18" s="382"/>
      <c r="E18" s="382"/>
      <c r="F18" s="382"/>
      <c r="G18" s="382"/>
      <c r="H18" s="382"/>
      <c r="I18" s="382"/>
      <c r="J18" s="382"/>
      <c r="K18" s="382"/>
      <c r="L18" s="383"/>
      <c r="M18" s="10"/>
      <c r="O18" s="10" t="s">
        <v>124</v>
      </c>
      <c r="P18" s="10" t="s">
        <v>125</v>
      </c>
    </row>
    <row r="19" spans="1:17" x14ac:dyDescent="0.25">
      <c r="A19" s="7"/>
      <c r="B19" s="480" t="s">
        <v>12</v>
      </c>
      <c r="C19" s="481"/>
      <c r="D19" s="481"/>
      <c r="E19" s="481"/>
      <c r="F19" s="481"/>
      <c r="G19" s="481"/>
      <c r="H19" s="481"/>
      <c r="I19" s="481"/>
      <c r="J19" s="481"/>
      <c r="K19" s="481"/>
      <c r="L19" s="482"/>
      <c r="M19" s="10"/>
    </row>
    <row r="20" spans="1:17" x14ac:dyDescent="0.25">
      <c r="A20" s="7"/>
      <c r="B20" s="75"/>
      <c r="C20" s="76"/>
      <c r="D20" s="76"/>
      <c r="E20" s="76"/>
      <c r="F20" s="76"/>
      <c r="G20" s="76"/>
      <c r="H20" s="76"/>
      <c r="I20" s="76"/>
      <c r="J20" s="76"/>
      <c r="K20" s="76"/>
      <c r="L20" s="59"/>
      <c r="M20" s="10"/>
    </row>
    <row r="21" spans="1:17" x14ac:dyDescent="0.25">
      <c r="A21" s="7"/>
      <c r="B21" s="360" t="str">
        <f>IF(Intro!$G$22="English",O21,P21)</f>
        <v>Describe the method used to value your firm's sales to Canadian or foreign associated firms.</v>
      </c>
      <c r="C21" s="361"/>
      <c r="D21" s="361"/>
      <c r="E21" s="361"/>
      <c r="F21" s="361"/>
      <c r="G21" s="361"/>
      <c r="H21" s="361"/>
      <c r="I21" s="361"/>
      <c r="J21" s="361"/>
      <c r="K21" s="361"/>
      <c r="L21" s="362"/>
      <c r="M21" s="10"/>
      <c r="O21" s="10" t="s">
        <v>84</v>
      </c>
      <c r="P21" s="28" t="s">
        <v>85</v>
      </c>
    </row>
    <row r="22" spans="1:17" x14ac:dyDescent="0.25">
      <c r="A22" s="7"/>
      <c r="B22" s="360" t="str">
        <f>IF(Intro!$G$22="English",O22,P22)</f>
        <v>Note - Only complete this question if your firm sold the goods between January 1, 2023, and December 31, 2025.</v>
      </c>
      <c r="C22" s="361"/>
      <c r="D22" s="361"/>
      <c r="E22" s="361"/>
      <c r="F22" s="361"/>
      <c r="G22" s="361"/>
      <c r="H22" s="361"/>
      <c r="I22" s="361"/>
      <c r="J22" s="361"/>
      <c r="K22" s="361"/>
      <c r="L22" s="362"/>
      <c r="M22" s="10"/>
      <c r="O22" s="18" t="str">
        <f>"Note - Only complete this question if your firm sold the goods between January 1, "&amp;Variables!B6&amp;", and "&amp;Variables!B7&amp;", "&amp;Variables!B8&amp;"."</f>
        <v>Note - Only complete this question if your firm sold the goods between January 1, 2023, and December 31, 2025.</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3" spans="1:17" x14ac:dyDescent="0.25">
      <c r="A23" s="7"/>
      <c r="B23" s="75"/>
      <c r="C23" s="76"/>
      <c r="D23" s="76"/>
      <c r="E23" s="76"/>
      <c r="F23" s="76"/>
      <c r="G23" s="76"/>
      <c r="H23" s="76"/>
      <c r="I23" s="76"/>
      <c r="J23" s="76"/>
      <c r="K23" s="76"/>
      <c r="L23" s="59"/>
      <c r="M23" s="10"/>
    </row>
    <row r="24" spans="1:17" s="11" customFormat="1" x14ac:dyDescent="0.25">
      <c r="A24" s="8"/>
      <c r="B24" s="495"/>
      <c r="C24" s="496"/>
      <c r="D24" s="496"/>
      <c r="E24" s="496"/>
      <c r="F24" s="496"/>
      <c r="G24" s="496"/>
      <c r="H24" s="496"/>
      <c r="I24" s="496"/>
      <c r="J24" s="496"/>
      <c r="K24" s="496"/>
      <c r="L24" s="497"/>
      <c r="M24" s="39"/>
      <c r="Q24" s="10"/>
    </row>
    <row r="25" spans="1:17" s="11" customFormat="1" x14ac:dyDescent="0.25">
      <c r="A25" s="8"/>
      <c r="B25" s="495"/>
      <c r="C25" s="496"/>
      <c r="D25" s="496"/>
      <c r="E25" s="496"/>
      <c r="F25" s="496"/>
      <c r="G25" s="496"/>
      <c r="H25" s="496"/>
      <c r="I25" s="496"/>
      <c r="J25" s="496"/>
      <c r="K25" s="496"/>
      <c r="L25" s="497"/>
      <c r="M25" s="39"/>
      <c r="Q25" s="10"/>
    </row>
    <row r="26" spans="1:17" s="11" customFormat="1" x14ac:dyDescent="0.25">
      <c r="A26" s="8"/>
      <c r="B26" s="495"/>
      <c r="C26" s="496"/>
      <c r="D26" s="496"/>
      <c r="E26" s="496"/>
      <c r="F26" s="496"/>
      <c r="G26" s="496"/>
      <c r="H26" s="496"/>
      <c r="I26" s="496"/>
      <c r="J26" s="496"/>
      <c r="K26" s="496"/>
      <c r="L26" s="497"/>
      <c r="M26" s="39"/>
      <c r="Q26" s="10"/>
    </row>
    <row r="27" spans="1:17" s="11" customFormat="1" x14ac:dyDescent="0.25">
      <c r="A27" s="8"/>
      <c r="B27" s="495"/>
      <c r="C27" s="496"/>
      <c r="D27" s="496"/>
      <c r="E27" s="496"/>
      <c r="F27" s="496"/>
      <c r="G27" s="496"/>
      <c r="H27" s="496"/>
      <c r="I27" s="496"/>
      <c r="J27" s="496"/>
      <c r="K27" s="496"/>
      <c r="L27" s="497"/>
      <c r="M27" s="39"/>
      <c r="Q27" s="10"/>
    </row>
    <row r="28" spans="1:17" s="11" customFormat="1" x14ac:dyDescent="0.25">
      <c r="A28" s="8"/>
      <c r="B28" s="495"/>
      <c r="C28" s="496"/>
      <c r="D28" s="496"/>
      <c r="E28" s="496"/>
      <c r="F28" s="496"/>
      <c r="G28" s="496"/>
      <c r="H28" s="496"/>
      <c r="I28" s="496"/>
      <c r="J28" s="496"/>
      <c r="K28" s="496"/>
      <c r="L28" s="497"/>
      <c r="M28" s="39"/>
      <c r="Q28" s="10"/>
    </row>
    <row r="29" spans="1:17" s="11" customFormat="1" x14ac:dyDescent="0.25">
      <c r="A29" s="8"/>
      <c r="B29" s="495"/>
      <c r="C29" s="496"/>
      <c r="D29" s="496"/>
      <c r="E29" s="496"/>
      <c r="F29" s="496"/>
      <c r="G29" s="496"/>
      <c r="H29" s="496"/>
      <c r="I29" s="496"/>
      <c r="J29" s="496"/>
      <c r="K29" s="496"/>
      <c r="L29" s="497"/>
      <c r="M29" s="39"/>
      <c r="Q29" s="10"/>
    </row>
    <row r="30" spans="1:17" s="11" customFormat="1" x14ac:dyDescent="0.25">
      <c r="A30" s="8"/>
      <c r="B30" s="495"/>
      <c r="C30" s="496"/>
      <c r="D30" s="496"/>
      <c r="E30" s="496"/>
      <c r="F30" s="496"/>
      <c r="G30" s="496"/>
      <c r="H30" s="496"/>
      <c r="I30" s="496"/>
      <c r="J30" s="496"/>
      <c r="K30" s="496"/>
      <c r="L30" s="497"/>
      <c r="M30" s="39"/>
      <c r="Q30" s="10"/>
    </row>
    <row r="31" spans="1:17" s="11" customFormat="1" x14ac:dyDescent="0.25">
      <c r="A31" s="8"/>
      <c r="B31" s="495"/>
      <c r="C31" s="496"/>
      <c r="D31" s="496"/>
      <c r="E31" s="496"/>
      <c r="F31" s="496"/>
      <c r="G31" s="496"/>
      <c r="H31" s="496"/>
      <c r="I31" s="496"/>
      <c r="J31" s="496"/>
      <c r="K31" s="496"/>
      <c r="L31" s="497"/>
      <c r="M31" s="39"/>
      <c r="Q31" s="10"/>
    </row>
    <row r="32" spans="1:17" x14ac:dyDescent="0.25">
      <c r="A32" s="7"/>
      <c r="B32" s="73"/>
      <c r="C32" s="70"/>
      <c r="D32" s="70"/>
      <c r="E32" s="70"/>
      <c r="F32" s="70"/>
      <c r="G32" s="70"/>
      <c r="H32" s="70"/>
      <c r="I32" s="70"/>
      <c r="J32" s="70"/>
      <c r="K32" s="70"/>
      <c r="L32" s="71"/>
      <c r="M32" s="10"/>
    </row>
    <row r="33" spans="1:19" s="11" customFormat="1" x14ac:dyDescent="0.25">
      <c r="A33" s="7"/>
      <c r="B33" s="483" t="s">
        <v>15</v>
      </c>
      <c r="C33" s="484"/>
      <c r="D33" s="484"/>
      <c r="E33" s="484"/>
      <c r="F33" s="484"/>
      <c r="G33" s="484"/>
      <c r="H33" s="484"/>
      <c r="I33" s="484"/>
      <c r="J33" s="484"/>
      <c r="K33" s="484"/>
      <c r="L33" s="485"/>
      <c r="M33" s="74"/>
    </row>
    <row r="34" spans="1:19" x14ac:dyDescent="0.25">
      <c r="A34" s="7"/>
      <c r="B34" s="75"/>
      <c r="C34" s="76"/>
      <c r="D34" s="76"/>
      <c r="E34" s="76"/>
      <c r="F34" s="76"/>
      <c r="G34" s="76"/>
      <c r="H34" s="76"/>
      <c r="I34" s="76"/>
      <c r="J34" s="76"/>
      <c r="K34" s="76"/>
      <c r="L34" s="59"/>
      <c r="M34" s="10"/>
    </row>
    <row r="35" spans="1:19" ht="14.1" customHeight="1" x14ac:dyDescent="0.25">
      <c r="A35" s="7"/>
      <c r="B35" s="360" t="str">
        <f>IF(Intro!$G$22="English",O35,P35)</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C35" s="361"/>
      <c r="D35" s="361"/>
      <c r="E35" s="361"/>
      <c r="F35" s="361"/>
      <c r="G35" s="361"/>
      <c r="H35" s="361"/>
      <c r="I35" s="361"/>
      <c r="J35" s="361"/>
      <c r="K35" s="361"/>
      <c r="L35" s="362"/>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9"/>
      <c r="R35" s="39"/>
      <c r="S35" s="39"/>
    </row>
    <row r="36" spans="1:19" x14ac:dyDescent="0.25">
      <c r="A36" s="7"/>
      <c r="B36" s="360"/>
      <c r="C36" s="361"/>
      <c r="D36" s="361"/>
      <c r="E36" s="361"/>
      <c r="F36" s="361"/>
      <c r="G36" s="361"/>
      <c r="H36" s="361"/>
      <c r="I36" s="361"/>
      <c r="J36" s="361"/>
      <c r="K36" s="361"/>
      <c r="L36" s="362"/>
      <c r="M36" s="10"/>
      <c r="Q36" s="39"/>
      <c r="R36" s="39"/>
      <c r="S36" s="39"/>
    </row>
    <row r="37" spans="1:19" x14ac:dyDescent="0.25">
      <c r="A37" s="7"/>
      <c r="B37" s="360"/>
      <c r="C37" s="361"/>
      <c r="D37" s="361"/>
      <c r="E37" s="361"/>
      <c r="F37" s="361"/>
      <c r="G37" s="361"/>
      <c r="H37" s="361"/>
      <c r="I37" s="361"/>
      <c r="J37" s="361"/>
      <c r="K37" s="361"/>
      <c r="L37" s="362"/>
      <c r="M37" s="10"/>
      <c r="Q37" s="39"/>
      <c r="R37" s="39"/>
      <c r="S37" s="39"/>
    </row>
    <row r="38" spans="1:19" x14ac:dyDescent="0.25">
      <c r="A38" s="7"/>
      <c r="B38" s="360" t="str">
        <f>B22</f>
        <v>Note - Only complete this question if your firm sold the goods between January 1, 2023, and December 31, 2025.</v>
      </c>
      <c r="C38" s="361"/>
      <c r="D38" s="361"/>
      <c r="E38" s="361"/>
      <c r="F38" s="361"/>
      <c r="G38" s="361"/>
      <c r="H38" s="361"/>
      <c r="I38" s="361"/>
      <c r="J38" s="361"/>
      <c r="K38" s="361"/>
      <c r="L38" s="362"/>
      <c r="M38" s="10"/>
      <c r="O38" s="18"/>
    </row>
    <row r="39" spans="1:19" x14ac:dyDescent="0.25">
      <c r="A39" s="7"/>
      <c r="B39" s="75"/>
      <c r="C39" s="76"/>
      <c r="D39" s="76"/>
      <c r="E39" s="76"/>
      <c r="F39" s="76"/>
      <c r="G39" s="76"/>
      <c r="H39" s="76"/>
      <c r="I39" s="76"/>
      <c r="J39" s="76"/>
      <c r="K39" s="76"/>
      <c r="L39" s="59"/>
      <c r="M39" s="10"/>
    </row>
    <row r="40" spans="1:19" s="11" customFormat="1" x14ac:dyDescent="0.25">
      <c r="A40" s="8"/>
      <c r="B40" s="495"/>
      <c r="C40" s="496"/>
      <c r="D40" s="496"/>
      <c r="E40" s="496"/>
      <c r="F40" s="496"/>
      <c r="G40" s="496"/>
      <c r="H40" s="496"/>
      <c r="I40" s="496"/>
      <c r="J40" s="496"/>
      <c r="K40" s="496"/>
      <c r="L40" s="497"/>
      <c r="M40" s="39"/>
      <c r="Q40" s="10"/>
    </row>
    <row r="41" spans="1:19" s="11" customFormat="1" x14ac:dyDescent="0.25">
      <c r="A41" s="8"/>
      <c r="B41" s="495"/>
      <c r="C41" s="496"/>
      <c r="D41" s="496"/>
      <c r="E41" s="496"/>
      <c r="F41" s="496"/>
      <c r="G41" s="496"/>
      <c r="H41" s="496"/>
      <c r="I41" s="496"/>
      <c r="J41" s="496"/>
      <c r="K41" s="496"/>
      <c r="L41" s="497"/>
      <c r="M41" s="39"/>
      <c r="Q41" s="10"/>
    </row>
    <row r="42" spans="1:19" s="11" customFormat="1" x14ac:dyDescent="0.25">
      <c r="A42" s="8"/>
      <c r="B42" s="495"/>
      <c r="C42" s="496"/>
      <c r="D42" s="496"/>
      <c r="E42" s="496"/>
      <c r="F42" s="496"/>
      <c r="G42" s="496"/>
      <c r="H42" s="496"/>
      <c r="I42" s="496"/>
      <c r="J42" s="496"/>
      <c r="K42" s="496"/>
      <c r="L42" s="497"/>
      <c r="M42" s="39"/>
      <c r="Q42" s="10"/>
    </row>
    <row r="43" spans="1:19" s="11" customFormat="1" x14ac:dyDescent="0.25">
      <c r="A43" s="8"/>
      <c r="B43" s="495"/>
      <c r="C43" s="496"/>
      <c r="D43" s="496"/>
      <c r="E43" s="496"/>
      <c r="F43" s="496"/>
      <c r="G43" s="496"/>
      <c r="H43" s="496"/>
      <c r="I43" s="496"/>
      <c r="J43" s="496"/>
      <c r="K43" s="496"/>
      <c r="L43" s="497"/>
      <c r="M43" s="39"/>
      <c r="Q43" s="10"/>
    </row>
    <row r="44" spans="1:19" s="11" customFormat="1" x14ac:dyDescent="0.25">
      <c r="A44" s="8"/>
      <c r="B44" s="495"/>
      <c r="C44" s="496"/>
      <c r="D44" s="496"/>
      <c r="E44" s="496"/>
      <c r="F44" s="496"/>
      <c r="G44" s="496"/>
      <c r="H44" s="496"/>
      <c r="I44" s="496"/>
      <c r="J44" s="496"/>
      <c r="K44" s="496"/>
      <c r="L44" s="497"/>
      <c r="M44" s="39"/>
      <c r="Q44" s="10"/>
    </row>
    <row r="45" spans="1:19" s="11" customFormat="1" x14ac:dyDescent="0.25">
      <c r="A45" s="8"/>
      <c r="B45" s="495"/>
      <c r="C45" s="496"/>
      <c r="D45" s="496"/>
      <c r="E45" s="496"/>
      <c r="F45" s="496"/>
      <c r="G45" s="496"/>
      <c r="H45" s="496"/>
      <c r="I45" s="496"/>
      <c r="J45" s="496"/>
      <c r="K45" s="496"/>
      <c r="L45" s="497"/>
      <c r="M45" s="39"/>
      <c r="Q45" s="10"/>
    </row>
    <row r="46" spans="1:19" s="11" customFormat="1" x14ac:dyDescent="0.25">
      <c r="A46" s="8"/>
      <c r="B46" s="495"/>
      <c r="C46" s="496"/>
      <c r="D46" s="496"/>
      <c r="E46" s="496"/>
      <c r="F46" s="496"/>
      <c r="G46" s="496"/>
      <c r="H46" s="496"/>
      <c r="I46" s="496"/>
      <c r="J46" s="496"/>
      <c r="K46" s="496"/>
      <c r="L46" s="497"/>
      <c r="M46" s="39"/>
      <c r="Q46" s="10"/>
    </row>
    <row r="47" spans="1:19" s="11" customFormat="1" x14ac:dyDescent="0.25">
      <c r="A47" s="8"/>
      <c r="B47" s="495"/>
      <c r="C47" s="496"/>
      <c r="D47" s="496"/>
      <c r="E47" s="496"/>
      <c r="F47" s="496"/>
      <c r="G47" s="496"/>
      <c r="H47" s="496"/>
      <c r="I47" s="496"/>
      <c r="J47" s="496"/>
      <c r="K47" s="496"/>
      <c r="L47" s="497"/>
      <c r="M47" s="39"/>
      <c r="Q47" s="10"/>
    </row>
    <row r="48" spans="1:19" x14ac:dyDescent="0.25">
      <c r="A48" s="7"/>
      <c r="B48" s="73"/>
      <c r="C48" s="70"/>
      <c r="D48" s="70"/>
      <c r="E48" s="70"/>
      <c r="F48" s="70"/>
      <c r="G48" s="70"/>
      <c r="H48" s="70"/>
      <c r="I48" s="70"/>
      <c r="J48" s="70"/>
      <c r="K48" s="70"/>
      <c r="L48" s="71"/>
      <c r="M48" s="10"/>
    </row>
    <row r="49" spans="1:17" s="11" customFormat="1" x14ac:dyDescent="0.25">
      <c r="A49" s="7"/>
      <c r="B49" s="483" t="s">
        <v>16</v>
      </c>
      <c r="C49" s="484"/>
      <c r="D49" s="484"/>
      <c r="E49" s="484"/>
      <c r="F49" s="484"/>
      <c r="G49" s="484"/>
      <c r="H49" s="484"/>
      <c r="I49" s="484"/>
      <c r="J49" s="484"/>
      <c r="K49" s="484"/>
      <c r="L49" s="485"/>
      <c r="M49" s="74"/>
    </row>
    <row r="50" spans="1:17" x14ac:dyDescent="0.25">
      <c r="A50" s="7"/>
      <c r="B50" s="75"/>
      <c r="C50" s="76"/>
      <c r="D50" s="76"/>
      <c r="E50" s="76"/>
      <c r="F50" s="76"/>
      <c r="G50" s="76"/>
      <c r="H50" s="76"/>
      <c r="I50" s="76"/>
      <c r="J50" s="76"/>
      <c r="K50" s="76"/>
      <c r="L50" s="59"/>
      <c r="M50" s="10"/>
    </row>
    <row r="51" spans="1:17" x14ac:dyDescent="0.25">
      <c r="A51" s="7"/>
      <c r="B51" s="502" t="str">
        <f>IF(Intro!$G$22="English",O51,P51)</f>
        <v>Provide the proportion of your import sales value that is represented by delivery costs.</v>
      </c>
      <c r="C51" s="503"/>
      <c r="D51" s="503"/>
      <c r="E51" s="503"/>
      <c r="F51" s="503"/>
      <c r="G51" s="503"/>
      <c r="H51" s="503"/>
      <c r="I51" s="503"/>
      <c r="J51" s="503"/>
      <c r="K51" s="503"/>
      <c r="L51" s="504"/>
      <c r="M51" s="10"/>
      <c r="O51" s="10" t="s">
        <v>205</v>
      </c>
      <c r="P51" s="10" t="s">
        <v>206</v>
      </c>
    </row>
    <row r="52" spans="1:17" x14ac:dyDescent="0.25">
      <c r="A52" s="7"/>
      <c r="B52" s="360" t="str">
        <f>B22</f>
        <v>Note - Only complete this question if your firm sold the goods between January 1, 2023, and December 31, 2025.</v>
      </c>
      <c r="C52" s="361"/>
      <c r="D52" s="361"/>
      <c r="E52" s="361"/>
      <c r="F52" s="361"/>
      <c r="G52" s="361"/>
      <c r="H52" s="361"/>
      <c r="I52" s="361"/>
      <c r="J52" s="361"/>
      <c r="K52" s="361"/>
      <c r="L52" s="362"/>
      <c r="M52" s="10"/>
      <c r="O52" s="18"/>
    </row>
    <row r="53" spans="1:17" x14ac:dyDescent="0.25">
      <c r="A53" s="7"/>
      <c r="B53" s="75"/>
      <c r="C53" s="76"/>
      <c r="D53" s="76"/>
      <c r="E53" s="76"/>
      <c r="F53" s="76"/>
      <c r="G53" s="76"/>
      <c r="H53" s="76"/>
      <c r="I53" s="76"/>
      <c r="J53" s="76"/>
      <c r="K53" s="76"/>
      <c r="L53" s="59"/>
      <c r="M53" s="10"/>
    </row>
    <row r="54" spans="1:17" x14ac:dyDescent="0.25">
      <c r="A54" s="7"/>
      <c r="B54" s="62"/>
      <c r="C54" s="63"/>
      <c r="D54" s="35"/>
      <c r="E54" s="552">
        <f>Variables!$B$6</f>
        <v>2023</v>
      </c>
      <c r="F54" s="552">
        <f>E54+1</f>
        <v>2024</v>
      </c>
      <c r="G54" s="552">
        <f>F54+1</f>
        <v>2025</v>
      </c>
      <c r="H54" s="76"/>
      <c r="I54" s="76"/>
      <c r="J54" s="91"/>
      <c r="K54" s="91"/>
      <c r="L54" s="72"/>
      <c r="M54" s="10"/>
      <c r="O54" s="18"/>
    </row>
    <row r="55" spans="1:17" x14ac:dyDescent="0.25">
      <c r="A55" s="7"/>
      <c r="B55" s="113"/>
      <c r="C55" s="114"/>
      <c r="D55" s="35"/>
      <c r="E55" s="553"/>
      <c r="F55" s="553"/>
      <c r="G55" s="553"/>
      <c r="H55" s="76"/>
      <c r="I55" s="76"/>
      <c r="J55" s="91"/>
      <c r="K55" s="91"/>
      <c r="L55" s="72"/>
      <c r="M55" s="10"/>
      <c r="O55" s="18"/>
    </row>
    <row r="56" spans="1:17" x14ac:dyDescent="0.25">
      <c r="A56" s="7"/>
      <c r="B56" s="511" t="str">
        <f>IF(Intro!$G$22="English",O56,P56)</f>
        <v>Delivery Cost</v>
      </c>
      <c r="C56" s="512"/>
      <c r="D56" s="129" t="s">
        <v>121</v>
      </c>
      <c r="E56" s="130"/>
      <c r="F56" s="130"/>
      <c r="G56" s="130"/>
      <c r="H56" s="76"/>
      <c r="I56" s="76"/>
      <c r="J56" s="91"/>
      <c r="K56" s="91"/>
      <c r="L56" s="72"/>
      <c r="M56" s="10"/>
      <c r="O56" s="10" t="s">
        <v>147</v>
      </c>
      <c r="P56" s="10" t="s">
        <v>148</v>
      </c>
    </row>
    <row r="57" spans="1:17" x14ac:dyDescent="0.25">
      <c r="A57" s="7"/>
      <c r="B57" s="75"/>
      <c r="C57" s="76"/>
      <c r="D57" s="76"/>
      <c r="E57" s="76"/>
      <c r="F57" s="76"/>
      <c r="G57" s="76"/>
      <c r="H57" s="76"/>
      <c r="I57" s="76"/>
      <c r="J57" s="76"/>
      <c r="K57" s="76"/>
      <c r="L57" s="59"/>
      <c r="M57" s="10"/>
    </row>
    <row r="58" spans="1:17" x14ac:dyDescent="0.25">
      <c r="A58" s="7"/>
      <c r="B58" s="502" t="str">
        <f>IF(Intro!$G$22="English",O58,P58)</f>
        <v>Explain why the proportion of your import sales value represented by delivery costs has changed since January 1, 2023.</v>
      </c>
      <c r="C58" s="503"/>
      <c r="D58" s="503"/>
      <c r="E58" s="503"/>
      <c r="F58" s="503"/>
      <c r="G58" s="503"/>
      <c r="H58" s="503"/>
      <c r="I58" s="503"/>
      <c r="J58" s="503"/>
      <c r="K58" s="503"/>
      <c r="L58" s="504"/>
      <c r="M58" s="10"/>
      <c r="O58" s="10" t="str">
        <f>"Explain why the proportion of your import sales value represented by delivery costs has changed since January 1, "&amp;Variables!B6&amp;"."</f>
        <v>Explain why the proportion of your import sales value represented by delivery costs has changed since January 1, 2023.</v>
      </c>
      <c r="P58" s="10" t="str">
        <f>"Expliquez pourquoi la proportion de la valeur de vos ventes à l’importation représentée par les frais de livraison a changé depuis le 1er janvier "&amp;Variables!B6&amp;"."</f>
        <v>Expliquez pourquoi la proportion de la valeur de vos ventes à l’importation représentée par les frais de livraison a changé depuis le 1er janvier 2023.</v>
      </c>
    </row>
    <row r="59" spans="1:17" x14ac:dyDescent="0.25">
      <c r="A59" s="7"/>
      <c r="B59" s="75"/>
      <c r="C59" s="76"/>
      <c r="D59" s="76"/>
      <c r="E59" s="76"/>
      <c r="F59" s="76"/>
      <c r="G59" s="76"/>
      <c r="H59" s="76"/>
      <c r="I59" s="76"/>
      <c r="J59" s="76"/>
      <c r="K59" s="76"/>
      <c r="L59" s="59"/>
      <c r="M59" s="10"/>
    </row>
    <row r="60" spans="1:17" s="11" customFormat="1" x14ac:dyDescent="0.25">
      <c r="A60" s="8"/>
      <c r="B60" s="495"/>
      <c r="C60" s="496"/>
      <c r="D60" s="496"/>
      <c r="E60" s="496"/>
      <c r="F60" s="496"/>
      <c r="G60" s="496"/>
      <c r="H60" s="496"/>
      <c r="I60" s="496"/>
      <c r="J60" s="496"/>
      <c r="K60" s="496"/>
      <c r="L60" s="497"/>
      <c r="M60" s="39"/>
      <c r="Q60" s="10"/>
    </row>
    <row r="61" spans="1:17" s="11" customFormat="1" x14ac:dyDescent="0.25">
      <c r="A61" s="8"/>
      <c r="B61" s="495"/>
      <c r="C61" s="496"/>
      <c r="D61" s="496"/>
      <c r="E61" s="496"/>
      <c r="F61" s="496"/>
      <c r="G61" s="496"/>
      <c r="H61" s="496"/>
      <c r="I61" s="496"/>
      <c r="J61" s="496"/>
      <c r="K61" s="496"/>
      <c r="L61" s="497"/>
      <c r="M61" s="39"/>
      <c r="Q61" s="10"/>
    </row>
    <row r="62" spans="1:17" s="11" customFormat="1" x14ac:dyDescent="0.25">
      <c r="A62" s="8"/>
      <c r="B62" s="495"/>
      <c r="C62" s="496"/>
      <c r="D62" s="496"/>
      <c r="E62" s="496"/>
      <c r="F62" s="496"/>
      <c r="G62" s="496"/>
      <c r="H62" s="496"/>
      <c r="I62" s="496"/>
      <c r="J62" s="496"/>
      <c r="K62" s="496"/>
      <c r="L62" s="497"/>
      <c r="M62" s="39"/>
      <c r="Q62" s="10"/>
    </row>
    <row r="63" spans="1:17" s="11" customFormat="1" x14ac:dyDescent="0.25">
      <c r="A63" s="8"/>
      <c r="B63" s="495"/>
      <c r="C63" s="496"/>
      <c r="D63" s="496"/>
      <c r="E63" s="496"/>
      <c r="F63" s="496"/>
      <c r="G63" s="496"/>
      <c r="H63" s="496"/>
      <c r="I63" s="496"/>
      <c r="J63" s="496"/>
      <c r="K63" s="496"/>
      <c r="L63" s="497"/>
      <c r="M63" s="39"/>
      <c r="Q63" s="10"/>
    </row>
    <row r="64" spans="1:17" s="11" customFormat="1" x14ac:dyDescent="0.25">
      <c r="A64" s="8"/>
      <c r="B64" s="495"/>
      <c r="C64" s="496"/>
      <c r="D64" s="496"/>
      <c r="E64" s="496"/>
      <c r="F64" s="496"/>
      <c r="G64" s="496"/>
      <c r="H64" s="496"/>
      <c r="I64" s="496"/>
      <c r="J64" s="496"/>
      <c r="K64" s="496"/>
      <c r="L64" s="497"/>
      <c r="M64" s="39"/>
      <c r="Q64" s="10"/>
    </row>
    <row r="65" spans="1:19" s="11" customFormat="1" x14ac:dyDescent="0.25">
      <c r="A65" s="8"/>
      <c r="B65" s="495"/>
      <c r="C65" s="496"/>
      <c r="D65" s="496"/>
      <c r="E65" s="496"/>
      <c r="F65" s="496"/>
      <c r="G65" s="496"/>
      <c r="H65" s="496"/>
      <c r="I65" s="496"/>
      <c r="J65" s="496"/>
      <c r="K65" s="496"/>
      <c r="L65" s="497"/>
      <c r="M65" s="39"/>
      <c r="Q65" s="10"/>
    </row>
    <row r="66" spans="1:19" s="11" customFormat="1" x14ac:dyDescent="0.25">
      <c r="A66" s="8"/>
      <c r="B66" s="495"/>
      <c r="C66" s="496"/>
      <c r="D66" s="496"/>
      <c r="E66" s="496"/>
      <c r="F66" s="496"/>
      <c r="G66" s="496"/>
      <c r="H66" s="496"/>
      <c r="I66" s="496"/>
      <c r="J66" s="496"/>
      <c r="K66" s="496"/>
      <c r="L66" s="497"/>
      <c r="M66" s="39"/>
      <c r="Q66" s="10"/>
    </row>
    <row r="67" spans="1:19" s="11" customFormat="1" x14ac:dyDescent="0.25">
      <c r="A67" s="8"/>
      <c r="B67" s="495"/>
      <c r="C67" s="496"/>
      <c r="D67" s="496"/>
      <c r="E67" s="496"/>
      <c r="F67" s="496"/>
      <c r="G67" s="496"/>
      <c r="H67" s="496"/>
      <c r="I67" s="496"/>
      <c r="J67" s="496"/>
      <c r="K67" s="496"/>
      <c r="L67" s="497"/>
      <c r="M67" s="39"/>
      <c r="Q67" s="10"/>
    </row>
    <row r="68" spans="1:19" x14ac:dyDescent="0.25">
      <c r="A68" s="7"/>
      <c r="B68" s="73"/>
      <c r="C68" s="70"/>
      <c r="D68" s="70"/>
      <c r="E68" s="70"/>
      <c r="F68" s="70"/>
      <c r="G68" s="70"/>
      <c r="H68" s="70"/>
      <c r="I68" s="70"/>
      <c r="J68" s="70"/>
      <c r="K68" s="70"/>
      <c r="L68" s="71"/>
      <c r="M68" s="10"/>
    </row>
    <row r="69" spans="1:19" s="11" customFormat="1" x14ac:dyDescent="0.25">
      <c r="A69" s="7"/>
      <c r="B69" s="483" t="s">
        <v>17</v>
      </c>
      <c r="C69" s="484"/>
      <c r="D69" s="484"/>
      <c r="E69" s="484"/>
      <c r="F69" s="484"/>
      <c r="G69" s="484"/>
      <c r="H69" s="484"/>
      <c r="I69" s="484"/>
      <c r="J69" s="484"/>
      <c r="K69" s="484"/>
      <c r="L69" s="485"/>
      <c r="M69" s="74"/>
    </row>
    <row r="70" spans="1:19" x14ac:dyDescent="0.25">
      <c r="A70" s="7"/>
      <c r="B70" s="75"/>
      <c r="C70" s="76"/>
      <c r="D70" s="76"/>
      <c r="E70" s="76"/>
      <c r="F70" s="76"/>
      <c r="G70" s="76"/>
      <c r="H70" s="76"/>
      <c r="I70" s="76"/>
      <c r="J70" s="76"/>
      <c r="K70" s="76"/>
      <c r="L70" s="59"/>
      <c r="M70" s="10"/>
    </row>
    <row r="71" spans="1:19" x14ac:dyDescent="0.25">
      <c r="A71" s="7"/>
      <c r="B71" s="565" t="str">
        <f>IF(Intro!$G$22="English",O71,P71)</f>
        <v>Is there a different customer base in Canada for purchasing these goods?</v>
      </c>
      <c r="C71" s="566"/>
      <c r="D71" s="566"/>
      <c r="E71" s="566"/>
      <c r="F71" s="566"/>
      <c r="G71" s="566"/>
      <c r="H71" s="566"/>
      <c r="I71" s="566"/>
      <c r="J71" s="566"/>
      <c r="K71" s="566"/>
      <c r="L71" s="567"/>
      <c r="M71" s="10"/>
      <c r="O71" s="10" t="s">
        <v>231</v>
      </c>
      <c r="P71" s="10" t="s">
        <v>232</v>
      </c>
      <c r="Q71" s="39"/>
      <c r="R71" s="39"/>
      <c r="S71" s="39"/>
    </row>
    <row r="72" spans="1:19" x14ac:dyDescent="0.25">
      <c r="A72" s="7"/>
      <c r="B72" s="75"/>
      <c r="C72" s="76"/>
      <c r="D72" s="76"/>
      <c r="E72" s="76"/>
      <c r="F72" s="76"/>
      <c r="G72" s="76"/>
      <c r="H72" s="76"/>
      <c r="I72" s="76"/>
      <c r="J72" s="76"/>
      <c r="K72" s="76"/>
      <c r="L72" s="59"/>
      <c r="M72" s="10"/>
    </row>
    <row r="73" spans="1:19" s="11" customFormat="1" x14ac:dyDescent="0.25">
      <c r="A73" s="8"/>
      <c r="B73" s="495"/>
      <c r="C73" s="496"/>
      <c r="D73" s="496"/>
      <c r="E73" s="496"/>
      <c r="F73" s="496"/>
      <c r="G73" s="496"/>
      <c r="H73" s="496"/>
      <c r="I73" s="496"/>
      <c r="J73" s="496"/>
      <c r="K73" s="496"/>
      <c r="L73" s="497"/>
      <c r="M73" s="39"/>
      <c r="Q73" s="10"/>
    </row>
    <row r="74" spans="1:19" s="11" customFormat="1" x14ac:dyDescent="0.25">
      <c r="A74" s="8"/>
      <c r="B74" s="495"/>
      <c r="C74" s="496"/>
      <c r="D74" s="496"/>
      <c r="E74" s="496"/>
      <c r="F74" s="496"/>
      <c r="G74" s="496"/>
      <c r="H74" s="496"/>
      <c r="I74" s="496"/>
      <c r="J74" s="496"/>
      <c r="K74" s="496"/>
      <c r="L74" s="497"/>
      <c r="M74" s="39"/>
      <c r="Q74" s="10"/>
    </row>
    <row r="75" spans="1:19" s="11" customFormat="1" x14ac:dyDescent="0.25">
      <c r="A75" s="8"/>
      <c r="B75" s="495"/>
      <c r="C75" s="496"/>
      <c r="D75" s="496"/>
      <c r="E75" s="496"/>
      <c r="F75" s="496"/>
      <c r="G75" s="496"/>
      <c r="H75" s="496"/>
      <c r="I75" s="496"/>
      <c r="J75" s="496"/>
      <c r="K75" s="496"/>
      <c r="L75" s="497"/>
      <c r="M75" s="39"/>
      <c r="Q75" s="10"/>
    </row>
    <row r="76" spans="1:19" s="11" customFormat="1" x14ac:dyDescent="0.25">
      <c r="A76" s="8"/>
      <c r="B76" s="495"/>
      <c r="C76" s="496"/>
      <c r="D76" s="496"/>
      <c r="E76" s="496"/>
      <c r="F76" s="496"/>
      <c r="G76" s="496"/>
      <c r="H76" s="496"/>
      <c r="I76" s="496"/>
      <c r="J76" s="496"/>
      <c r="K76" s="496"/>
      <c r="L76" s="497"/>
      <c r="M76" s="39"/>
      <c r="Q76" s="10"/>
    </row>
    <row r="77" spans="1:19" s="11" customFormat="1" x14ac:dyDescent="0.25">
      <c r="A77" s="8"/>
      <c r="B77" s="495"/>
      <c r="C77" s="496"/>
      <c r="D77" s="496"/>
      <c r="E77" s="496"/>
      <c r="F77" s="496"/>
      <c r="G77" s="496"/>
      <c r="H77" s="496"/>
      <c r="I77" s="496"/>
      <c r="J77" s="496"/>
      <c r="K77" s="496"/>
      <c r="L77" s="497"/>
      <c r="M77" s="39"/>
      <c r="Q77" s="10"/>
    </row>
    <row r="78" spans="1:19" s="11" customFormat="1" x14ac:dyDescent="0.25">
      <c r="A78" s="8"/>
      <c r="B78" s="495"/>
      <c r="C78" s="496"/>
      <c r="D78" s="496"/>
      <c r="E78" s="496"/>
      <c r="F78" s="496"/>
      <c r="G78" s="496"/>
      <c r="H78" s="496"/>
      <c r="I78" s="496"/>
      <c r="J78" s="496"/>
      <c r="K78" s="496"/>
      <c r="L78" s="497"/>
      <c r="M78" s="39"/>
      <c r="Q78" s="10"/>
    </row>
    <row r="79" spans="1:19" s="11" customFormat="1" x14ac:dyDescent="0.25">
      <c r="A79" s="8"/>
      <c r="B79" s="495"/>
      <c r="C79" s="496"/>
      <c r="D79" s="496"/>
      <c r="E79" s="496"/>
      <c r="F79" s="496"/>
      <c r="G79" s="496"/>
      <c r="H79" s="496"/>
      <c r="I79" s="496"/>
      <c r="J79" s="496"/>
      <c r="K79" s="496"/>
      <c r="L79" s="497"/>
      <c r="M79" s="39"/>
      <c r="Q79" s="10"/>
    </row>
    <row r="80" spans="1:19" s="11" customFormat="1" x14ac:dyDescent="0.25">
      <c r="A80" s="8"/>
      <c r="B80" s="495"/>
      <c r="C80" s="496"/>
      <c r="D80" s="496"/>
      <c r="E80" s="496"/>
      <c r="F80" s="496"/>
      <c r="G80" s="496"/>
      <c r="H80" s="496"/>
      <c r="I80" s="496"/>
      <c r="J80" s="496"/>
      <c r="K80" s="496"/>
      <c r="L80" s="497"/>
      <c r="M80" s="39"/>
      <c r="Q80" s="10"/>
    </row>
    <row r="81" spans="1:16" x14ac:dyDescent="0.25">
      <c r="A81" s="7"/>
      <c r="B81" s="73"/>
      <c r="C81" s="70"/>
      <c r="D81" s="70"/>
      <c r="E81" s="70"/>
      <c r="F81" s="70"/>
      <c r="G81" s="70"/>
      <c r="H81" s="70"/>
      <c r="I81" s="70"/>
      <c r="J81" s="70"/>
      <c r="K81" s="70"/>
      <c r="L81" s="71"/>
      <c r="M81" s="10"/>
    </row>
    <row r="82" spans="1:16" s="11" customFormat="1" x14ac:dyDescent="0.25">
      <c r="A82" s="7"/>
      <c r="B82" s="92"/>
      <c r="C82" s="92"/>
      <c r="D82" s="92"/>
      <c r="E82" s="93"/>
      <c r="F82" s="93"/>
      <c r="G82" s="93"/>
      <c r="H82" s="93"/>
      <c r="I82" s="93"/>
      <c r="J82" s="93"/>
      <c r="K82" s="93"/>
      <c r="L82" s="93"/>
      <c r="M82" s="74"/>
    </row>
    <row r="83" spans="1:16" x14ac:dyDescent="0.25">
      <c r="A83" s="7"/>
      <c r="B83" s="381" t="str">
        <f>UPPER(IF(Intro!$G$22="English",O83,P83))</f>
        <v>REGIONAL SALES</v>
      </c>
      <c r="C83" s="382"/>
      <c r="D83" s="382"/>
      <c r="E83" s="382"/>
      <c r="F83" s="382"/>
      <c r="G83" s="382"/>
      <c r="H83" s="382"/>
      <c r="I83" s="382"/>
      <c r="J83" s="382"/>
      <c r="K83" s="382"/>
      <c r="L83" s="383"/>
      <c r="M83" s="10"/>
      <c r="O83" s="10" t="s">
        <v>149</v>
      </c>
      <c r="P83" s="10" t="s">
        <v>150</v>
      </c>
    </row>
    <row r="84" spans="1:16" x14ac:dyDescent="0.25">
      <c r="A84" s="7"/>
      <c r="B84" s="480" t="s">
        <v>18</v>
      </c>
      <c r="C84" s="481"/>
      <c r="D84" s="481"/>
      <c r="E84" s="481"/>
      <c r="F84" s="481"/>
      <c r="G84" s="481"/>
      <c r="H84" s="481"/>
      <c r="I84" s="481"/>
      <c r="J84" s="481"/>
      <c r="K84" s="481"/>
      <c r="L84" s="482"/>
      <c r="M84" s="10"/>
    </row>
    <row r="85" spans="1:16" x14ac:dyDescent="0.25">
      <c r="A85" s="7"/>
      <c r="B85" s="16"/>
      <c r="C85" s="35"/>
      <c r="D85" s="35"/>
      <c r="E85" s="36"/>
      <c r="F85" s="36"/>
      <c r="G85" s="36"/>
      <c r="H85" s="36"/>
      <c r="I85" s="36"/>
      <c r="J85" s="36"/>
      <c r="K85" s="36"/>
      <c r="L85" s="17"/>
      <c r="M85" s="10"/>
    </row>
    <row r="86" spans="1:16" x14ac:dyDescent="0.25">
      <c r="A86" s="7"/>
      <c r="B86" s="360" t="str">
        <f>IF(Intro!$G$22="English",O86,P86)</f>
        <v>Provide the regional distribution of your firm's volume of import sales of the goods.</v>
      </c>
      <c r="C86" s="361"/>
      <c r="D86" s="361"/>
      <c r="E86" s="361"/>
      <c r="F86" s="361"/>
      <c r="G86" s="361"/>
      <c r="H86" s="361"/>
      <c r="I86" s="361"/>
      <c r="J86" s="361"/>
      <c r="K86" s="361"/>
      <c r="L86" s="362"/>
      <c r="M86" s="10"/>
      <c r="O86" s="18" t="s">
        <v>225</v>
      </c>
      <c r="P86" s="10" t="s">
        <v>165</v>
      </c>
    </row>
    <row r="87" spans="1:16" x14ac:dyDescent="0.25">
      <c r="A87" s="7"/>
      <c r="B87" s="360" t="str">
        <f>B22</f>
        <v>Note - Only complete this question if your firm sold the goods between January 1, 2023, and December 31, 2025.</v>
      </c>
      <c r="C87" s="361"/>
      <c r="D87" s="361"/>
      <c r="E87" s="361"/>
      <c r="F87" s="361"/>
      <c r="G87" s="361"/>
      <c r="H87" s="361"/>
      <c r="I87" s="361"/>
      <c r="J87" s="361"/>
      <c r="K87" s="361"/>
      <c r="L87" s="362"/>
      <c r="M87" s="10"/>
      <c r="O87" s="18"/>
    </row>
    <row r="88" spans="1:16" x14ac:dyDescent="0.25">
      <c r="A88" s="7"/>
      <c r="B88" s="62"/>
      <c r="C88" s="63"/>
      <c r="D88" s="35"/>
      <c r="E88" s="36"/>
      <c r="F88" s="36"/>
      <c r="G88" s="36"/>
      <c r="H88" s="36"/>
      <c r="I88" s="36"/>
      <c r="J88" s="36"/>
      <c r="K88" s="36"/>
      <c r="L88" s="17"/>
      <c r="M88" s="10"/>
      <c r="O88" s="18"/>
    </row>
    <row r="89" spans="1:16" x14ac:dyDescent="0.25">
      <c r="A89" s="7"/>
      <c r="B89" s="62"/>
      <c r="C89" s="63"/>
      <c r="F89" s="35"/>
      <c r="G89" s="561">
        <f>Variables!$B$6</f>
        <v>2023</v>
      </c>
      <c r="H89" s="561">
        <f>G89+1</f>
        <v>2024</v>
      </c>
      <c r="I89" s="561">
        <f>H89+1</f>
        <v>2025</v>
      </c>
      <c r="J89" s="36"/>
      <c r="K89" s="36"/>
      <c r="L89" s="72"/>
      <c r="M89" s="10"/>
      <c r="O89" s="18"/>
    </row>
    <row r="90" spans="1:16" x14ac:dyDescent="0.25">
      <c r="A90" s="7"/>
      <c r="B90" s="113"/>
      <c r="C90" s="114"/>
      <c r="F90" s="35"/>
      <c r="G90" s="561"/>
      <c r="H90" s="561"/>
      <c r="I90" s="561"/>
      <c r="J90" s="36"/>
      <c r="K90" s="36"/>
      <c r="L90" s="72"/>
      <c r="M90" s="10"/>
      <c r="O90" s="18"/>
    </row>
    <row r="91" spans="1:16" x14ac:dyDescent="0.25">
      <c r="A91" s="7"/>
      <c r="B91" s="490" t="str">
        <f>IF(Intro!$G$22="English",O91,P91)</f>
        <v>Atlantic Provinces</v>
      </c>
      <c r="C91" s="491"/>
      <c r="D91" s="491"/>
      <c r="E91" s="491"/>
      <c r="F91" s="129" t="s">
        <v>121</v>
      </c>
      <c r="G91" s="130"/>
      <c r="H91" s="130"/>
      <c r="I91" s="130"/>
      <c r="J91" s="36"/>
      <c r="K91" s="36"/>
      <c r="L91" s="72"/>
      <c r="M91" s="10"/>
      <c r="O91" s="10" t="s">
        <v>34</v>
      </c>
      <c r="P91" s="10" t="s">
        <v>35</v>
      </c>
    </row>
    <row r="92" spans="1:16" x14ac:dyDescent="0.25">
      <c r="A92" s="7"/>
      <c r="B92" s="490" t="str">
        <f>IF(Intro!$G$22="English",O92,P92)</f>
        <v xml:space="preserve">Quebec and Ontario </v>
      </c>
      <c r="C92" s="571"/>
      <c r="D92" s="571"/>
      <c r="E92" s="571"/>
      <c r="F92" s="129" t="s">
        <v>121</v>
      </c>
      <c r="G92" s="130"/>
      <c r="H92" s="130"/>
      <c r="I92" s="130"/>
      <c r="J92" s="36"/>
      <c r="K92" s="36"/>
      <c r="L92" s="72"/>
      <c r="M92" s="10"/>
      <c r="O92" s="10" t="s">
        <v>36</v>
      </c>
      <c r="P92" s="10" t="s">
        <v>37</v>
      </c>
    </row>
    <row r="93" spans="1:16" x14ac:dyDescent="0.25">
      <c r="A93" s="7"/>
      <c r="B93" s="490" t="str">
        <f>IF(Intro!$G$22="English",O93,P93)</f>
        <v>Manitoba and Saskatchewan</v>
      </c>
      <c r="C93" s="571"/>
      <c r="D93" s="571"/>
      <c r="E93" s="571"/>
      <c r="F93" s="129" t="s">
        <v>121</v>
      </c>
      <c r="G93" s="130"/>
      <c r="H93" s="130"/>
      <c r="I93" s="130"/>
      <c r="J93" s="36"/>
      <c r="K93" s="36"/>
      <c r="L93" s="72"/>
      <c r="M93" s="10"/>
      <c r="O93" s="10" t="s">
        <v>38</v>
      </c>
      <c r="P93" s="10" t="s">
        <v>43</v>
      </c>
    </row>
    <row r="94" spans="1:16" x14ac:dyDescent="0.25">
      <c r="A94" s="7"/>
      <c r="B94" s="490" t="str">
        <f>IF(Intro!$G$22="English",O94,P94)</f>
        <v>Alberta and British Columbia</v>
      </c>
      <c r="C94" s="571"/>
      <c r="D94" s="571"/>
      <c r="E94" s="571"/>
      <c r="F94" s="129" t="s">
        <v>121</v>
      </c>
      <c r="G94" s="130"/>
      <c r="H94" s="130"/>
      <c r="I94" s="130"/>
      <c r="J94" s="36"/>
      <c r="K94" s="36"/>
      <c r="L94" s="72"/>
      <c r="M94" s="10"/>
      <c r="O94" s="10" t="s">
        <v>39</v>
      </c>
      <c r="P94" s="10" t="s">
        <v>40</v>
      </c>
    </row>
    <row r="95" spans="1:16" x14ac:dyDescent="0.25">
      <c r="A95" s="7"/>
      <c r="B95" s="490" t="str">
        <f>IF(Intro!$G$22="English",O95,P95)</f>
        <v>Nunavut, Yukon and Northwest Territories</v>
      </c>
      <c r="C95" s="571"/>
      <c r="D95" s="571"/>
      <c r="E95" s="571"/>
      <c r="F95" s="129" t="s">
        <v>121</v>
      </c>
      <c r="G95" s="130"/>
      <c r="H95" s="130"/>
      <c r="I95" s="130"/>
      <c r="J95" s="36"/>
      <c r="K95" s="36"/>
      <c r="L95" s="72"/>
      <c r="M95" s="10"/>
      <c r="O95" s="10" t="s">
        <v>41</v>
      </c>
      <c r="P95" s="10" t="s">
        <v>42</v>
      </c>
    </row>
    <row r="96" spans="1:16" s="11" customFormat="1" x14ac:dyDescent="0.25">
      <c r="A96" s="32"/>
      <c r="B96" s="490" t="str">
        <f>IF(Intro!$G$22="English",O96,P96)</f>
        <v>Unaccounted</v>
      </c>
      <c r="C96" s="571"/>
      <c r="D96" s="571"/>
      <c r="E96" s="571"/>
      <c r="F96" s="129" t="s">
        <v>121</v>
      </c>
      <c r="G96" s="131">
        <f>100-SUM(G91:G95)</f>
        <v>100</v>
      </c>
      <c r="H96" s="131">
        <f t="shared" ref="H96:I96" si="0">100-SUM(H91:H95)</f>
        <v>100</v>
      </c>
      <c r="I96" s="131">
        <f t="shared" si="0"/>
        <v>100</v>
      </c>
      <c r="J96" s="36"/>
      <c r="K96" s="36"/>
      <c r="L96" s="72"/>
      <c r="O96" s="11" t="s">
        <v>224</v>
      </c>
      <c r="P96" s="11" t="s">
        <v>252</v>
      </c>
    </row>
    <row r="97" spans="1:16" x14ac:dyDescent="0.25">
      <c r="A97" s="7"/>
      <c r="B97" s="73"/>
      <c r="C97" s="70"/>
      <c r="D97" s="70"/>
      <c r="E97" s="70"/>
      <c r="F97" s="70"/>
      <c r="G97" s="70"/>
      <c r="H97" s="70"/>
      <c r="I97" s="70"/>
      <c r="J97" s="70"/>
      <c r="K97" s="70"/>
      <c r="L97" s="71"/>
      <c r="M97" s="10"/>
    </row>
    <row r="98" spans="1:16" x14ac:dyDescent="0.25">
      <c r="A98" s="7"/>
      <c r="B98" s="41"/>
      <c r="C98" s="41"/>
      <c r="D98" s="41"/>
      <c r="E98" s="41"/>
      <c r="F98" s="41"/>
      <c r="G98" s="41"/>
      <c r="H98" s="41"/>
      <c r="I98" s="41"/>
      <c r="J98" s="41"/>
      <c r="K98" s="41"/>
      <c r="L98" s="41"/>
      <c r="M98" s="10"/>
    </row>
    <row r="99" spans="1:16" x14ac:dyDescent="0.25">
      <c r="A99" s="7"/>
      <c r="B99" s="381" t="str">
        <f>UPPER(IF(Intro!$G$22="English",O99,P99))</f>
        <v>SALES OF IMPORTS IN CANADA TO TOP FIVE ACCOUNTS</v>
      </c>
      <c r="C99" s="382"/>
      <c r="D99" s="382"/>
      <c r="E99" s="382"/>
      <c r="F99" s="382"/>
      <c r="G99" s="382"/>
      <c r="H99" s="382"/>
      <c r="I99" s="382"/>
      <c r="J99" s="382"/>
      <c r="K99" s="382"/>
      <c r="L99" s="383"/>
      <c r="M99" s="10"/>
      <c r="O99" s="10" t="s">
        <v>207</v>
      </c>
      <c r="P99" s="10" t="s">
        <v>208</v>
      </c>
    </row>
    <row r="100" spans="1:16" x14ac:dyDescent="0.25">
      <c r="A100" s="7"/>
      <c r="B100" s="480" t="s">
        <v>19</v>
      </c>
      <c r="C100" s="481"/>
      <c r="D100" s="481"/>
      <c r="E100" s="481"/>
      <c r="F100" s="481"/>
      <c r="G100" s="481"/>
      <c r="H100" s="481"/>
      <c r="I100" s="481"/>
      <c r="J100" s="481"/>
      <c r="K100" s="481"/>
      <c r="L100" s="482"/>
      <c r="M100" s="10"/>
    </row>
    <row r="101" spans="1:16" x14ac:dyDescent="0.25">
      <c r="A101" s="7"/>
      <c r="B101" s="16"/>
      <c r="C101" s="35"/>
      <c r="D101" s="35"/>
      <c r="E101" s="36"/>
      <c r="F101" s="36"/>
      <c r="G101" s="36"/>
      <c r="H101" s="36"/>
      <c r="I101" s="36"/>
      <c r="J101" s="36"/>
      <c r="K101" s="36"/>
      <c r="L101" s="17"/>
      <c r="M101" s="10"/>
    </row>
    <row r="102" spans="1:16" x14ac:dyDescent="0.25">
      <c r="A102" s="7"/>
      <c r="B102" s="360" t="str">
        <f>IF(Intro!$G$22="English",O102,P102)</f>
        <v>Identify your firm's five largest accounts for sales of the imports of the goods in Canada, by volume since Q1 - 2024.</v>
      </c>
      <c r="C102" s="361"/>
      <c r="D102" s="361"/>
      <c r="E102" s="361"/>
      <c r="F102" s="361"/>
      <c r="G102" s="361"/>
      <c r="H102" s="361"/>
      <c r="I102" s="361"/>
      <c r="J102" s="361"/>
      <c r="K102" s="361"/>
      <c r="L102" s="362"/>
      <c r="M102" s="10"/>
      <c r="O102" s="18" t="str">
        <f>"Identify your firm's five largest accounts for sales of the imports of the goods in Canada, by volume since "&amp;'Imp-China|Chine -Exp1'!E112&amp;"."</f>
        <v>Identify your firm's five largest accounts for sales of the imports of the goods in Canada, by volume since Q1 - 2024.</v>
      </c>
      <c r="P102" s="10" t="str">
        <f>"Identifiez les cinq plus grands comptes de votre entreprise pour les ventes d’importations de marchandises au Canada, depuis "&amp;'Imp-China|Chine -Exp1'!L112&amp;"."</f>
        <v>Identifiez les cinq plus grands comptes de votre entreprise pour les ventes d’importations de marchandises au Canada, depuis Q4 - 2025.</v>
      </c>
    </row>
    <row r="103" spans="1:16" x14ac:dyDescent="0.25">
      <c r="A103" s="7"/>
      <c r="B103" s="360" t="str">
        <f>B22</f>
        <v>Note - Only complete this question if your firm sold the goods between January 1, 2023, and December 31, 2025.</v>
      </c>
      <c r="C103" s="361"/>
      <c r="D103" s="361"/>
      <c r="E103" s="361"/>
      <c r="F103" s="361"/>
      <c r="G103" s="361"/>
      <c r="H103" s="361"/>
      <c r="I103" s="361"/>
      <c r="J103" s="361"/>
      <c r="K103" s="361"/>
      <c r="L103" s="362"/>
      <c r="M103" s="10"/>
      <c r="O103" s="18"/>
    </row>
    <row r="104" spans="1:16" x14ac:dyDescent="0.25">
      <c r="A104" s="7"/>
      <c r="B104" s="62"/>
      <c r="C104" s="63"/>
      <c r="D104" s="35"/>
      <c r="E104" s="36"/>
      <c r="F104" s="36"/>
      <c r="G104" s="36"/>
      <c r="H104" s="36"/>
      <c r="I104" s="36"/>
      <c r="J104" s="36"/>
      <c r="K104" s="36"/>
      <c r="L104" s="17"/>
      <c r="M104" s="10"/>
      <c r="O104" s="18"/>
    </row>
    <row r="105" spans="1:16" x14ac:dyDescent="0.25">
      <c r="A105" s="7"/>
      <c r="B105" s="120" t="str">
        <f>IF(Intro!$G$22="English",O105,P105)</f>
        <v>Account 1</v>
      </c>
      <c r="C105" s="532"/>
      <c r="D105" s="562"/>
      <c r="E105" s="562"/>
      <c r="F105" s="562"/>
      <c r="G105" s="562"/>
      <c r="H105" s="562"/>
      <c r="I105" s="562"/>
      <c r="J105" s="562"/>
      <c r="K105" s="562"/>
      <c r="L105" s="562"/>
      <c r="M105" s="10"/>
      <c r="O105" s="18" t="s">
        <v>45</v>
      </c>
      <c r="P105" s="10" t="s">
        <v>46</v>
      </c>
    </row>
    <row r="106" spans="1:16" x14ac:dyDescent="0.25">
      <c r="A106" s="7"/>
      <c r="B106" s="120" t="str">
        <f>IF(Intro!$G$22="English",O106,P106)</f>
        <v>Account 2</v>
      </c>
      <c r="C106" s="532"/>
      <c r="D106" s="562"/>
      <c r="E106" s="562"/>
      <c r="F106" s="562"/>
      <c r="G106" s="562"/>
      <c r="H106" s="562"/>
      <c r="I106" s="562"/>
      <c r="J106" s="562"/>
      <c r="K106" s="562"/>
      <c r="L106" s="562"/>
      <c r="M106" s="10"/>
      <c r="O106" s="18" t="s">
        <v>47</v>
      </c>
      <c r="P106" s="10" t="s">
        <v>48</v>
      </c>
    </row>
    <row r="107" spans="1:16" x14ac:dyDescent="0.25">
      <c r="A107" s="7"/>
      <c r="B107" s="120" t="str">
        <f>IF(Intro!$G$22="English",O107,P107)</f>
        <v>Account 3</v>
      </c>
      <c r="C107" s="532"/>
      <c r="D107" s="562"/>
      <c r="E107" s="562"/>
      <c r="F107" s="562"/>
      <c r="G107" s="562"/>
      <c r="H107" s="562"/>
      <c r="I107" s="562"/>
      <c r="J107" s="562"/>
      <c r="K107" s="562"/>
      <c r="L107" s="562"/>
      <c r="M107" s="10"/>
      <c r="O107" s="18" t="s">
        <v>49</v>
      </c>
      <c r="P107" s="10" t="s">
        <v>50</v>
      </c>
    </row>
    <row r="108" spans="1:16" x14ac:dyDescent="0.25">
      <c r="A108" s="7"/>
      <c r="B108" s="120" t="str">
        <f>IF(Intro!$G$22="English",O108,P108)</f>
        <v>Account 4</v>
      </c>
      <c r="C108" s="532"/>
      <c r="D108" s="562"/>
      <c r="E108" s="562"/>
      <c r="F108" s="562"/>
      <c r="G108" s="562"/>
      <c r="H108" s="562"/>
      <c r="I108" s="562"/>
      <c r="J108" s="562"/>
      <c r="K108" s="562"/>
      <c r="L108" s="562"/>
      <c r="M108" s="10"/>
      <c r="O108" s="18" t="s">
        <v>51</v>
      </c>
      <c r="P108" s="10" t="s">
        <v>52</v>
      </c>
    </row>
    <row r="109" spans="1:16" x14ac:dyDescent="0.25">
      <c r="A109" s="7"/>
      <c r="B109" s="120" t="str">
        <f>IF(Intro!$G$22="English",O109,P109)</f>
        <v>Account 5</v>
      </c>
      <c r="C109" s="532"/>
      <c r="D109" s="562"/>
      <c r="E109" s="562"/>
      <c r="F109" s="562"/>
      <c r="G109" s="562"/>
      <c r="H109" s="562"/>
      <c r="I109" s="562"/>
      <c r="J109" s="562"/>
      <c r="K109" s="562"/>
      <c r="L109" s="562"/>
      <c r="M109" s="10"/>
      <c r="O109" s="18" t="s">
        <v>53</v>
      </c>
      <c r="P109" s="10" t="s">
        <v>54</v>
      </c>
    </row>
    <row r="110" spans="1:16" x14ac:dyDescent="0.25">
      <c r="A110" s="7"/>
      <c r="B110" s="47"/>
      <c r="C110" s="115"/>
      <c r="D110" s="132"/>
      <c r="E110" s="133"/>
      <c r="F110" s="133"/>
      <c r="G110" s="133"/>
      <c r="H110" s="133"/>
      <c r="I110" s="133"/>
      <c r="J110" s="133"/>
      <c r="K110" s="133"/>
      <c r="L110" s="134"/>
      <c r="M110" s="10"/>
      <c r="O110" s="18"/>
    </row>
    <row r="111" spans="1:16" x14ac:dyDescent="0.25">
      <c r="A111" s="7"/>
      <c r="B111" s="41"/>
      <c r="C111" s="41"/>
      <c r="D111" s="41"/>
      <c r="E111" s="41"/>
      <c r="F111" s="41"/>
      <c r="G111" s="41"/>
      <c r="H111" s="41"/>
      <c r="I111" s="41"/>
      <c r="J111" s="41"/>
      <c r="K111" s="41"/>
      <c r="L111" s="41"/>
      <c r="M111" s="10"/>
    </row>
    <row r="112" spans="1:16" x14ac:dyDescent="0.25">
      <c r="A112" s="7"/>
      <c r="B112" s="381" t="str">
        <f>UPPER(IF(Intro!$G$22="English",O112,P112))</f>
        <v>BOOKING VALUE</v>
      </c>
      <c r="C112" s="382"/>
      <c r="D112" s="382"/>
      <c r="E112" s="382"/>
      <c r="F112" s="382"/>
      <c r="G112" s="382"/>
      <c r="H112" s="382"/>
      <c r="I112" s="382"/>
      <c r="J112" s="382"/>
      <c r="K112" s="382"/>
      <c r="L112" s="383"/>
      <c r="M112" s="10"/>
      <c r="O112" s="10" t="s">
        <v>494</v>
      </c>
      <c r="P112" s="10" t="s">
        <v>495</v>
      </c>
    </row>
    <row r="113" spans="1:16" x14ac:dyDescent="0.25">
      <c r="A113" s="7"/>
      <c r="B113" s="480" t="s">
        <v>20</v>
      </c>
      <c r="C113" s="481"/>
      <c r="D113" s="481"/>
      <c r="E113" s="481"/>
      <c r="F113" s="481"/>
      <c r="G113" s="481"/>
      <c r="H113" s="481"/>
      <c r="I113" s="481"/>
      <c r="J113" s="481"/>
      <c r="K113" s="481"/>
      <c r="L113" s="482"/>
      <c r="M113" s="10"/>
    </row>
    <row r="114" spans="1:16" x14ac:dyDescent="0.25">
      <c r="A114" s="7"/>
      <c r="B114" s="16"/>
      <c r="C114" s="35"/>
      <c r="D114" s="35"/>
      <c r="E114" s="36"/>
      <c r="F114" s="36"/>
      <c r="G114" s="36"/>
      <c r="H114" s="36"/>
      <c r="I114" s="36"/>
      <c r="J114" s="36"/>
      <c r="K114" s="36"/>
      <c r="L114" s="17"/>
      <c r="M114" s="10"/>
    </row>
    <row r="115" spans="1:16" ht="27.75" customHeight="1" x14ac:dyDescent="0.25">
      <c r="A115" s="7"/>
      <c r="B115" s="360" t="str">
        <f>IF(Intro!$G$22="English",O115,P1180)</f>
        <v>Please complete the table below, with respect to your firm's bookings.</v>
      </c>
      <c r="C115" s="361"/>
      <c r="D115" s="361"/>
      <c r="E115" s="361"/>
      <c r="F115" s="361"/>
      <c r="G115" s="361"/>
      <c r="H115" s="361"/>
      <c r="I115" s="361"/>
      <c r="J115" s="361"/>
      <c r="K115" s="361"/>
      <c r="L115" s="362"/>
      <c r="M115" s="10"/>
      <c r="O115" s="10" t="s">
        <v>496</v>
      </c>
      <c r="P115" s="10" t="s">
        <v>497</v>
      </c>
    </row>
    <row r="116" spans="1:16" x14ac:dyDescent="0.25">
      <c r="A116" s="7"/>
      <c r="B116" s="16"/>
      <c r="C116" s="35"/>
      <c r="D116" s="35"/>
      <c r="E116" s="36"/>
      <c r="F116" s="36"/>
      <c r="G116" s="36"/>
      <c r="H116" s="36"/>
      <c r="I116" s="36"/>
      <c r="J116" s="36"/>
      <c r="K116" s="36"/>
      <c r="L116" s="17"/>
      <c r="M116" s="10"/>
    </row>
    <row r="117" spans="1:16" x14ac:dyDescent="0.25">
      <c r="A117" s="7"/>
      <c r="B117" s="191"/>
      <c r="C117" s="192"/>
      <c r="D117" s="192"/>
      <c r="E117" s="192"/>
      <c r="F117" s="192"/>
      <c r="G117" s="561">
        <f>Variables!$B$6</f>
        <v>2023</v>
      </c>
      <c r="H117" s="561">
        <f>G89+1</f>
        <v>2024</v>
      </c>
      <c r="I117" s="561">
        <f>H89+1</f>
        <v>2025</v>
      </c>
      <c r="J117" s="211"/>
      <c r="K117" s="192"/>
      <c r="L117" s="193"/>
      <c r="M117" s="10"/>
    </row>
    <row r="118" spans="1:16" ht="15" thickBot="1" x14ac:dyDescent="0.3">
      <c r="A118" s="7"/>
      <c r="B118" s="191"/>
      <c r="C118" s="192"/>
      <c r="D118" s="192"/>
      <c r="E118" s="192"/>
      <c r="F118" s="192"/>
      <c r="G118" s="552"/>
      <c r="H118" s="552"/>
      <c r="I118" s="552"/>
      <c r="J118" s="211"/>
      <c r="K118" s="192"/>
      <c r="L118" s="193"/>
      <c r="M118" s="10"/>
    </row>
    <row r="119" spans="1:16" ht="15" customHeight="1" x14ac:dyDescent="0.25">
      <c r="A119" s="7"/>
      <c r="B119" s="191"/>
      <c r="C119" s="192"/>
      <c r="D119" s="192"/>
      <c r="E119" s="575" t="str">
        <f>IF(Intro!$G$22="English",O119,P119)</f>
        <v>Refrigerated units</v>
      </c>
      <c r="F119" s="576"/>
      <c r="G119" s="576"/>
      <c r="H119" s="576"/>
      <c r="I119" s="577"/>
      <c r="J119" s="211"/>
      <c r="K119" s="192"/>
      <c r="L119" s="193"/>
      <c r="M119" s="10"/>
      <c r="O119" s="26" t="s">
        <v>468</v>
      </c>
      <c r="P119" s="171" t="s">
        <v>469</v>
      </c>
    </row>
    <row r="120" spans="1:16" ht="15" customHeight="1" thickBot="1" x14ac:dyDescent="0.3">
      <c r="A120" s="7"/>
      <c r="B120" s="191"/>
      <c r="C120" s="192"/>
      <c r="D120" s="192"/>
      <c r="E120" s="578" t="str">
        <f>IF(Intro!$G$22="English",O120,P120)</f>
        <v>Kits</v>
      </c>
      <c r="F120" s="579"/>
      <c r="G120" s="579"/>
      <c r="H120" s="579"/>
      <c r="I120" s="580"/>
      <c r="J120" s="211"/>
      <c r="K120" s="192"/>
      <c r="L120" s="193"/>
      <c r="M120" s="10"/>
      <c r="O120" s="26" t="s">
        <v>489</v>
      </c>
      <c r="P120" s="171" t="s">
        <v>489</v>
      </c>
    </row>
    <row r="121" spans="1:16" ht="15" customHeight="1" x14ac:dyDescent="0.25">
      <c r="A121" s="7"/>
      <c r="B121" s="191"/>
      <c r="C121" s="192"/>
      <c r="D121" s="192"/>
      <c r="E121" s="563" t="str">
        <f>IF(Intro!$G$22="English",O121,P121)</f>
        <v>units</v>
      </c>
      <c r="F121" s="564"/>
      <c r="G121" s="201"/>
      <c r="H121" s="137"/>
      <c r="I121" s="137"/>
      <c r="J121" s="211"/>
      <c r="K121" s="192"/>
      <c r="L121" s="193"/>
      <c r="M121" s="10"/>
      <c r="O121" s="10" t="s">
        <v>436</v>
      </c>
      <c r="P121" s="10" t="s">
        <v>437</v>
      </c>
    </row>
    <row r="122" spans="1:16" ht="15" customHeight="1" x14ac:dyDescent="0.25">
      <c r="A122" s="7"/>
      <c r="B122" s="191"/>
      <c r="C122" s="192"/>
      <c r="D122" s="192"/>
      <c r="E122" s="557" t="str">
        <f>IF(Intro!$G$22="English",O122,P122)</f>
        <v>booking value (CAD)</v>
      </c>
      <c r="F122" s="557"/>
      <c r="G122" s="201"/>
      <c r="H122" s="137"/>
      <c r="I122" s="137"/>
      <c r="J122" s="211"/>
      <c r="K122" s="192"/>
      <c r="L122" s="193"/>
      <c r="M122" s="10"/>
      <c r="O122" s="10" t="s">
        <v>499</v>
      </c>
      <c r="P122" s="10" t="s">
        <v>500</v>
      </c>
    </row>
    <row r="123" spans="1:16" ht="15" customHeight="1" thickBot="1" x14ac:dyDescent="0.3">
      <c r="A123" s="7"/>
      <c r="B123" s="191"/>
      <c r="C123" s="192"/>
      <c r="D123" s="192"/>
      <c r="E123" s="563" t="str">
        <f>IF(Intro!$G$22="English",O123,P123)</f>
        <v>$/unit</v>
      </c>
      <c r="F123" s="564"/>
      <c r="G123" s="202" t="str">
        <f>IF(G121=0,"-",G122/G121)</f>
        <v>-</v>
      </c>
      <c r="H123" s="158" t="str">
        <f t="shared" ref="H123:I123" si="1">IF(H121=0,"-",H122/H121)</f>
        <v>-</v>
      </c>
      <c r="I123" s="158" t="str">
        <f t="shared" si="1"/>
        <v>-</v>
      </c>
      <c r="J123" s="211"/>
      <c r="K123" s="192"/>
      <c r="L123" s="193"/>
      <c r="M123" s="10"/>
      <c r="O123" s="10" t="s">
        <v>498</v>
      </c>
      <c r="P123" s="10" t="s">
        <v>501</v>
      </c>
    </row>
    <row r="124" spans="1:16" ht="15" customHeight="1" thickBot="1" x14ac:dyDescent="0.3">
      <c r="A124" s="7"/>
      <c r="B124" s="191"/>
      <c r="C124" s="192"/>
      <c r="D124" s="192"/>
      <c r="E124" s="558" t="str">
        <f>IF(Intro!$G$22="English",O124,P124)</f>
        <v>Fully assembled truck bodies</v>
      </c>
      <c r="F124" s="559"/>
      <c r="G124" s="559"/>
      <c r="H124" s="559"/>
      <c r="I124" s="560"/>
      <c r="J124" s="211"/>
      <c r="K124" s="192"/>
      <c r="L124" s="193"/>
      <c r="M124" s="10"/>
      <c r="O124" s="10" t="s">
        <v>490</v>
      </c>
      <c r="P124" s="10" t="s">
        <v>493</v>
      </c>
    </row>
    <row r="125" spans="1:16" ht="15" customHeight="1" x14ac:dyDescent="0.25">
      <c r="A125" s="7"/>
      <c r="B125" s="191"/>
      <c r="C125" s="192"/>
      <c r="D125" s="192"/>
      <c r="E125" s="557" t="str">
        <f>IF(Intro!$G$22="English",O125,P125)</f>
        <v>units</v>
      </c>
      <c r="F125" s="557"/>
      <c r="G125" s="201"/>
      <c r="H125" s="137"/>
      <c r="I125" s="137"/>
      <c r="J125" s="211"/>
      <c r="K125" s="192"/>
      <c r="L125" s="193"/>
      <c r="M125" s="10"/>
      <c r="O125" s="10" t="s">
        <v>436</v>
      </c>
      <c r="P125" s="10" t="s">
        <v>437</v>
      </c>
    </row>
    <row r="126" spans="1:16" ht="15" customHeight="1" x14ac:dyDescent="0.25">
      <c r="A126" s="7"/>
      <c r="B126" s="191"/>
      <c r="C126" s="192"/>
      <c r="D126" s="192"/>
      <c r="E126" s="557" t="str">
        <f>IF(Intro!$G$22="English",O126,P126)</f>
        <v>booking value (CAD)</v>
      </c>
      <c r="F126" s="557"/>
      <c r="G126" s="201"/>
      <c r="H126" s="137"/>
      <c r="I126" s="137"/>
      <c r="J126" s="211"/>
      <c r="K126" s="192"/>
      <c r="L126" s="193"/>
      <c r="M126" s="10"/>
      <c r="O126" s="10" t="s">
        <v>499</v>
      </c>
      <c r="P126" s="10" t="s">
        <v>500</v>
      </c>
    </row>
    <row r="127" spans="1:16" ht="15" customHeight="1" x14ac:dyDescent="0.25">
      <c r="A127" s="7"/>
      <c r="B127" s="191"/>
      <c r="C127" s="192"/>
      <c r="D127" s="192"/>
      <c r="E127" s="557" t="str">
        <f>IF(Intro!$G$22="English",O127,P127)</f>
        <v>$/unit</v>
      </c>
      <c r="F127" s="557"/>
      <c r="G127" s="202" t="str">
        <f>IF(G125=0,"-",G126/G125)</f>
        <v>-</v>
      </c>
      <c r="H127" s="158" t="str">
        <f t="shared" ref="H127:I127" si="2">IF(H125=0,"-",H126/H125)</f>
        <v>-</v>
      </c>
      <c r="I127" s="158" t="str">
        <f t="shared" si="2"/>
        <v>-</v>
      </c>
      <c r="J127" s="211"/>
      <c r="K127" s="192"/>
      <c r="L127" s="193"/>
      <c r="M127" s="10"/>
      <c r="O127" s="10" t="s">
        <v>498</v>
      </c>
      <c r="P127" s="10" t="s">
        <v>501</v>
      </c>
    </row>
    <row r="128" spans="1:16" ht="15" thickBot="1" x14ac:dyDescent="0.3">
      <c r="A128" s="7"/>
      <c r="B128" s="191"/>
      <c r="C128" s="192"/>
      <c r="D128" s="192"/>
      <c r="E128" s="192"/>
      <c r="F128" s="199"/>
      <c r="G128" s="200"/>
      <c r="J128" s="211"/>
      <c r="K128" s="192"/>
      <c r="L128" s="193"/>
      <c r="M128" s="10"/>
    </row>
    <row r="129" spans="1:16" ht="14.25" customHeight="1" thickBot="1" x14ac:dyDescent="0.3">
      <c r="A129" s="7"/>
      <c r="B129" s="191"/>
      <c r="C129" s="192"/>
      <c r="D129" s="192"/>
      <c r="E129" s="554" t="str">
        <f>IF(Intro!$G$22="English",O129,P129)</f>
        <v>Dry freight units</v>
      </c>
      <c r="F129" s="555"/>
      <c r="G129" s="555"/>
      <c r="H129" s="555"/>
      <c r="I129" s="556"/>
      <c r="J129" s="211"/>
      <c r="K129" s="192"/>
      <c r="L129" s="193"/>
      <c r="M129" s="10"/>
      <c r="O129" s="26" t="s">
        <v>470</v>
      </c>
      <c r="P129" s="171" t="s">
        <v>522</v>
      </c>
    </row>
    <row r="130" spans="1:16" ht="15" customHeight="1" thickBot="1" x14ac:dyDescent="0.3">
      <c r="A130" s="7"/>
      <c r="B130" s="191"/>
      <c r="C130" s="192"/>
      <c r="D130" s="192"/>
      <c r="E130" s="558" t="str">
        <f>IF(Intro!$G$22="English",O130,P130)</f>
        <v>Kits</v>
      </c>
      <c r="F130" s="559"/>
      <c r="G130" s="559"/>
      <c r="H130" s="559"/>
      <c r="I130" s="560"/>
      <c r="J130" s="211"/>
      <c r="K130" s="192"/>
      <c r="L130" s="193"/>
      <c r="M130" s="10"/>
      <c r="O130" s="26" t="s">
        <v>489</v>
      </c>
      <c r="P130" s="171" t="s">
        <v>489</v>
      </c>
    </row>
    <row r="131" spans="1:16" ht="15" customHeight="1" x14ac:dyDescent="0.25">
      <c r="A131" s="7"/>
      <c r="B131" s="191"/>
      <c r="C131" s="192"/>
      <c r="D131" s="192"/>
      <c r="E131" s="557" t="str">
        <f>IF(Intro!$G$22="English",O131,P131)</f>
        <v>units</v>
      </c>
      <c r="F131" s="557"/>
      <c r="G131" s="201"/>
      <c r="H131" s="137"/>
      <c r="I131" s="137"/>
      <c r="J131" s="211"/>
      <c r="K131" s="192"/>
      <c r="L131" s="193"/>
      <c r="M131" s="10"/>
      <c r="O131" s="10" t="s">
        <v>436</v>
      </c>
      <c r="P131" s="10" t="s">
        <v>437</v>
      </c>
    </row>
    <row r="132" spans="1:16" ht="14.25" customHeight="1" x14ac:dyDescent="0.25">
      <c r="A132" s="7"/>
      <c r="B132" s="191"/>
      <c r="C132" s="192"/>
      <c r="D132" s="192"/>
      <c r="E132" s="557" t="str">
        <f>IF(Intro!$G$22="English",O132,P132)</f>
        <v>booking value (CAD)</v>
      </c>
      <c r="F132" s="557"/>
      <c r="G132" s="201"/>
      <c r="H132" s="137"/>
      <c r="I132" s="137"/>
      <c r="J132" s="211"/>
      <c r="K132" s="192"/>
      <c r="L132" s="193"/>
      <c r="M132" s="10"/>
      <c r="O132" s="10" t="s">
        <v>499</v>
      </c>
      <c r="P132" s="10" t="s">
        <v>500</v>
      </c>
    </row>
    <row r="133" spans="1:16" ht="15" customHeight="1" thickBot="1" x14ac:dyDescent="0.3">
      <c r="A133" s="7"/>
      <c r="B133" s="191"/>
      <c r="C133" s="192"/>
      <c r="D133" s="192"/>
      <c r="E133" s="557" t="str">
        <f>IF(Intro!$G$22="English",O133,P133)</f>
        <v>$/unit</v>
      </c>
      <c r="F133" s="557"/>
      <c r="G133" s="202" t="str">
        <f>IF(G131=0,"-",G132/G131)</f>
        <v>-</v>
      </c>
      <c r="H133" s="158" t="str">
        <f t="shared" ref="H133:I133" si="3">IF(H131=0,"-",H132/H131)</f>
        <v>-</v>
      </c>
      <c r="I133" s="158" t="str">
        <f t="shared" si="3"/>
        <v>-</v>
      </c>
      <c r="J133" s="211"/>
      <c r="K133" s="192"/>
      <c r="L133" s="193"/>
      <c r="M133" s="10"/>
      <c r="O133" s="10" t="s">
        <v>498</v>
      </c>
      <c r="P133" s="10" t="s">
        <v>501</v>
      </c>
    </row>
    <row r="134" spans="1:16" ht="15" customHeight="1" thickBot="1" x14ac:dyDescent="0.3">
      <c r="A134" s="7"/>
      <c r="B134" s="191"/>
      <c r="C134" s="192"/>
      <c r="D134" s="192"/>
      <c r="E134" s="558" t="str">
        <f>IF(Intro!$G$22="English",O134,P134)</f>
        <v>Fully assembled truck bodies</v>
      </c>
      <c r="F134" s="559"/>
      <c r="G134" s="559"/>
      <c r="H134" s="559"/>
      <c r="I134" s="560"/>
      <c r="J134" s="211"/>
      <c r="K134" s="192"/>
      <c r="L134" s="193"/>
      <c r="M134" s="10"/>
      <c r="O134" s="10" t="s">
        <v>490</v>
      </c>
      <c r="P134" s="10" t="s">
        <v>493</v>
      </c>
    </row>
    <row r="135" spans="1:16" ht="15" customHeight="1" x14ac:dyDescent="0.25">
      <c r="A135" s="7"/>
      <c r="B135" s="191"/>
      <c r="C135" s="192"/>
      <c r="D135" s="192"/>
      <c r="E135" s="557" t="str">
        <f>IF(Intro!$G$22="English",O135,P135)</f>
        <v>units</v>
      </c>
      <c r="F135" s="557"/>
      <c r="G135" s="201"/>
      <c r="H135" s="137"/>
      <c r="I135" s="137"/>
      <c r="J135" s="211"/>
      <c r="K135" s="192"/>
      <c r="L135" s="193"/>
      <c r="M135" s="10"/>
      <c r="O135" s="10" t="s">
        <v>436</v>
      </c>
      <c r="P135" s="10" t="s">
        <v>437</v>
      </c>
    </row>
    <row r="136" spans="1:16" ht="15" customHeight="1" x14ac:dyDescent="0.25">
      <c r="A136" s="7"/>
      <c r="B136" s="191"/>
      <c r="C136" s="192"/>
      <c r="D136" s="192"/>
      <c r="E136" s="557" t="str">
        <f>IF(Intro!$G$22="English",O136,P136)</f>
        <v>booking value (CAD)</v>
      </c>
      <c r="F136" s="557"/>
      <c r="G136" s="201"/>
      <c r="H136" s="137"/>
      <c r="I136" s="137"/>
      <c r="J136" s="211"/>
      <c r="K136" s="192"/>
      <c r="L136" s="193"/>
      <c r="M136" s="10"/>
      <c r="O136" s="10" t="s">
        <v>499</v>
      </c>
      <c r="P136" s="10" t="s">
        <v>500</v>
      </c>
    </row>
    <row r="137" spans="1:16" ht="15" customHeight="1" x14ac:dyDescent="0.25">
      <c r="A137" s="7"/>
      <c r="B137" s="191"/>
      <c r="C137" s="192"/>
      <c r="D137" s="192"/>
      <c r="E137" s="557" t="str">
        <f>IF(Intro!$G$22="English",O137,P137)</f>
        <v>$/unit</v>
      </c>
      <c r="F137" s="557"/>
      <c r="G137" s="202" t="str">
        <f>IF(G135=0,"-",G136/G135)</f>
        <v>-</v>
      </c>
      <c r="H137" s="158" t="str">
        <f t="shared" ref="H137:I137" si="4">IF(H135=0,"-",H136/H135)</f>
        <v>-</v>
      </c>
      <c r="I137" s="158" t="str">
        <f t="shared" si="4"/>
        <v>-</v>
      </c>
      <c r="J137" s="211"/>
      <c r="K137" s="192"/>
      <c r="L137" s="193"/>
      <c r="M137" s="10"/>
      <c r="O137" s="10" t="s">
        <v>498</v>
      </c>
      <c r="P137" s="10" t="s">
        <v>501</v>
      </c>
    </row>
    <row r="138" spans="1:16" ht="15" thickBot="1" x14ac:dyDescent="0.3">
      <c r="A138" s="7"/>
      <c r="B138" s="191"/>
      <c r="C138" s="192"/>
      <c r="D138" s="192"/>
      <c r="E138" s="192"/>
      <c r="F138" s="199"/>
      <c r="G138" s="200"/>
      <c r="K138" s="192"/>
      <c r="L138" s="193"/>
      <c r="M138" s="10"/>
    </row>
    <row r="139" spans="1:16" ht="15" customHeight="1" thickBot="1" x14ac:dyDescent="0.3">
      <c r="A139" s="7"/>
      <c r="B139" s="191"/>
      <c r="C139" s="192"/>
      <c r="D139" s="192"/>
      <c r="E139" s="554" t="str">
        <f>IF(Intro!$G$22="English",O139,P139)</f>
        <v>All other</v>
      </c>
      <c r="F139" s="555"/>
      <c r="G139" s="555"/>
      <c r="H139" s="555"/>
      <c r="I139" s="556"/>
      <c r="J139" s="211"/>
      <c r="K139" s="192"/>
      <c r="L139" s="193"/>
      <c r="M139" s="10"/>
      <c r="O139" s="26" t="s">
        <v>471</v>
      </c>
      <c r="P139" s="171" t="s">
        <v>472</v>
      </c>
    </row>
    <row r="140" spans="1:16" ht="15" customHeight="1" thickBot="1" x14ac:dyDescent="0.3">
      <c r="A140" s="7"/>
      <c r="B140" s="191"/>
      <c r="C140" s="192"/>
      <c r="D140" s="192"/>
      <c r="E140" s="558" t="str">
        <f>IF(Intro!$G$22="English",O140,P140)</f>
        <v>Kits</v>
      </c>
      <c r="F140" s="559"/>
      <c r="G140" s="559"/>
      <c r="H140" s="559"/>
      <c r="I140" s="560"/>
      <c r="J140" s="211"/>
      <c r="K140" s="192"/>
      <c r="L140" s="193"/>
      <c r="M140" s="10"/>
      <c r="O140" s="26" t="s">
        <v>489</v>
      </c>
      <c r="P140" s="171" t="s">
        <v>489</v>
      </c>
    </row>
    <row r="141" spans="1:16" ht="15" customHeight="1" x14ac:dyDescent="0.25">
      <c r="A141" s="7"/>
      <c r="B141" s="191"/>
      <c r="C141" s="192"/>
      <c r="D141" s="192"/>
      <c r="E141" s="557" t="str">
        <f>IF(Intro!$G$22="English",O141,P141)</f>
        <v>units</v>
      </c>
      <c r="F141" s="557"/>
      <c r="G141" s="201"/>
      <c r="H141" s="137"/>
      <c r="I141" s="137"/>
      <c r="J141" s="211"/>
      <c r="K141" s="192"/>
      <c r="L141" s="193"/>
      <c r="M141" s="10"/>
      <c r="O141" s="10" t="s">
        <v>436</v>
      </c>
      <c r="P141" s="10" t="s">
        <v>437</v>
      </c>
    </row>
    <row r="142" spans="1:16" ht="15" customHeight="1" x14ac:dyDescent="0.25">
      <c r="A142" s="7"/>
      <c r="B142" s="191"/>
      <c r="C142" s="192"/>
      <c r="D142" s="192"/>
      <c r="E142" s="557" t="str">
        <f>IF(Intro!$G$22="English",O142,P142)</f>
        <v>booking value (CAD)</v>
      </c>
      <c r="F142" s="557"/>
      <c r="G142" s="201"/>
      <c r="H142" s="137"/>
      <c r="I142" s="137"/>
      <c r="J142" s="211"/>
      <c r="K142" s="192"/>
      <c r="L142" s="193"/>
      <c r="M142" s="10"/>
      <c r="O142" s="10" t="s">
        <v>499</v>
      </c>
      <c r="P142" s="10" t="s">
        <v>500</v>
      </c>
    </row>
    <row r="143" spans="1:16" ht="15" customHeight="1" thickBot="1" x14ac:dyDescent="0.3">
      <c r="A143" s="7"/>
      <c r="B143" s="191"/>
      <c r="C143" s="192"/>
      <c r="D143" s="192"/>
      <c r="E143" s="557" t="str">
        <f>IF(Intro!$G$22="English",O143,P143)</f>
        <v>$/unit</v>
      </c>
      <c r="F143" s="557"/>
      <c r="G143" s="202" t="str">
        <f>IF(G141=0,"-",G142/G141)</f>
        <v>-</v>
      </c>
      <c r="H143" s="158" t="str">
        <f t="shared" ref="H143:I143" si="5">IF(H141=0,"-",H142/H141)</f>
        <v>-</v>
      </c>
      <c r="I143" s="158" t="str">
        <f t="shared" si="5"/>
        <v>-</v>
      </c>
      <c r="J143" s="211"/>
      <c r="K143" s="192"/>
      <c r="L143" s="193"/>
      <c r="M143" s="10"/>
      <c r="O143" s="10" t="s">
        <v>498</v>
      </c>
      <c r="P143" s="10" t="s">
        <v>501</v>
      </c>
    </row>
    <row r="144" spans="1:16" ht="15" customHeight="1" thickBot="1" x14ac:dyDescent="0.3">
      <c r="A144" s="7"/>
      <c r="B144" s="191"/>
      <c r="C144" s="192"/>
      <c r="D144" s="192"/>
      <c r="E144" s="558" t="str">
        <f>IF(Intro!$G$22="English",O144,P144)</f>
        <v>Fully assembled truck bodies</v>
      </c>
      <c r="F144" s="559"/>
      <c r="G144" s="559"/>
      <c r="H144" s="559"/>
      <c r="I144" s="559"/>
      <c r="J144" s="211"/>
      <c r="K144" s="192"/>
      <c r="L144" s="193"/>
      <c r="M144" s="10"/>
      <c r="O144" s="10" t="s">
        <v>490</v>
      </c>
      <c r="P144" s="10" t="s">
        <v>493</v>
      </c>
    </row>
    <row r="145" spans="1:17" ht="15" customHeight="1" x14ac:dyDescent="0.25">
      <c r="A145" s="7"/>
      <c r="B145" s="191"/>
      <c r="C145" s="192"/>
      <c r="D145" s="192"/>
      <c r="E145" s="557" t="str">
        <f>IF(Intro!$G$22="English",O145,P145)</f>
        <v>units</v>
      </c>
      <c r="F145" s="557"/>
      <c r="G145" s="201"/>
      <c r="H145" s="137"/>
      <c r="I145" s="137"/>
      <c r="J145" s="211"/>
      <c r="K145" s="192"/>
      <c r="L145" s="193"/>
      <c r="M145" s="10"/>
      <c r="O145" s="10" t="s">
        <v>436</v>
      </c>
      <c r="P145" s="10" t="s">
        <v>437</v>
      </c>
    </row>
    <row r="146" spans="1:17" ht="15" customHeight="1" x14ac:dyDescent="0.25">
      <c r="A146" s="7"/>
      <c r="B146" s="191"/>
      <c r="C146" s="192"/>
      <c r="D146" s="192"/>
      <c r="E146" s="557" t="str">
        <f>IF(Intro!$G$22="English",O146,P146)</f>
        <v>booking value (CAD)</v>
      </c>
      <c r="F146" s="557"/>
      <c r="G146" s="201"/>
      <c r="H146" s="137"/>
      <c r="I146" s="137"/>
      <c r="J146" s="211"/>
      <c r="K146" s="192"/>
      <c r="L146" s="193"/>
      <c r="M146" s="10"/>
      <c r="O146" s="10" t="s">
        <v>499</v>
      </c>
      <c r="P146" s="10" t="s">
        <v>500</v>
      </c>
    </row>
    <row r="147" spans="1:17" ht="15" customHeight="1" x14ac:dyDescent="0.25">
      <c r="A147" s="7"/>
      <c r="B147" s="191"/>
      <c r="C147" s="192"/>
      <c r="D147" s="192"/>
      <c r="E147" s="557" t="str">
        <f>IF(Intro!$G$22="English",O147,P147)</f>
        <v>$/unit</v>
      </c>
      <c r="F147" s="557"/>
      <c r="G147" s="202" t="str">
        <f>IF(G145=0,"-",G146/G145)</f>
        <v>-</v>
      </c>
      <c r="H147" s="158" t="str">
        <f t="shared" ref="H147" si="6">IF(H145=0,"-",H146/H145)</f>
        <v>-</v>
      </c>
      <c r="I147" s="158" t="str">
        <f t="shared" ref="I147" si="7">IF(I145=0,"-",I146/I145)</f>
        <v>-</v>
      </c>
      <c r="J147" s="211"/>
      <c r="K147" s="192"/>
      <c r="L147" s="193"/>
      <c r="M147" s="10"/>
      <c r="O147" s="10" t="s">
        <v>498</v>
      </c>
      <c r="P147" s="10" t="s">
        <v>501</v>
      </c>
    </row>
    <row r="148" spans="1:17" x14ac:dyDescent="0.25">
      <c r="A148" s="7"/>
      <c r="B148" s="196"/>
      <c r="C148" s="197"/>
      <c r="D148" s="197"/>
      <c r="E148" s="197"/>
      <c r="F148" s="197"/>
      <c r="G148" s="197"/>
      <c r="H148" s="197"/>
      <c r="I148" s="197"/>
      <c r="J148" s="197"/>
      <c r="K148" s="197"/>
      <c r="L148" s="198"/>
      <c r="M148" s="10"/>
    </row>
    <row r="149" spans="1:17" x14ac:dyDescent="0.25">
      <c r="A149" s="7"/>
      <c r="B149" s="41"/>
      <c r="C149" s="41"/>
      <c r="D149" s="41"/>
      <c r="E149" s="41"/>
      <c r="F149" s="41"/>
      <c r="G149" s="41"/>
      <c r="H149" s="41"/>
      <c r="I149" s="41"/>
      <c r="J149" s="41"/>
      <c r="K149" s="41"/>
      <c r="L149" s="41"/>
      <c r="M149" s="10"/>
    </row>
    <row r="150" spans="1:17" x14ac:dyDescent="0.25">
      <c r="A150" s="7"/>
      <c r="B150" s="381" t="str">
        <f>UPPER(IF(Intro!$G$22="English",O150,P150))</f>
        <v>PLANS</v>
      </c>
      <c r="C150" s="382"/>
      <c r="D150" s="382"/>
      <c r="E150" s="382"/>
      <c r="F150" s="382"/>
      <c r="G150" s="382"/>
      <c r="H150" s="382"/>
      <c r="I150" s="382"/>
      <c r="J150" s="382"/>
      <c r="K150" s="382"/>
      <c r="L150" s="383"/>
      <c r="M150" s="10"/>
      <c r="O150" s="10" t="s">
        <v>281</v>
      </c>
      <c r="P150" s="10" t="s">
        <v>281</v>
      </c>
    </row>
    <row r="151" spans="1:17" s="11" customFormat="1" x14ac:dyDescent="0.25">
      <c r="A151" s="8"/>
      <c r="B151" s="483" t="s">
        <v>21</v>
      </c>
      <c r="C151" s="484"/>
      <c r="D151" s="484"/>
      <c r="E151" s="484"/>
      <c r="F151" s="484"/>
      <c r="G151" s="484"/>
      <c r="H151" s="484"/>
      <c r="I151" s="484"/>
      <c r="J151" s="484"/>
      <c r="K151" s="484"/>
      <c r="L151" s="485"/>
      <c r="M151" s="74"/>
    </row>
    <row r="152" spans="1:17" x14ac:dyDescent="0.25">
      <c r="B152" s="75"/>
      <c r="C152" s="76"/>
      <c r="D152" s="41"/>
      <c r="E152" s="41"/>
      <c r="F152" s="41"/>
      <c r="G152" s="41"/>
      <c r="H152" s="41"/>
      <c r="I152" s="41"/>
      <c r="J152" s="41"/>
      <c r="K152" s="41"/>
      <c r="L152" s="59"/>
      <c r="M152" s="10"/>
    </row>
    <row r="153" spans="1:17" ht="14.1" customHeight="1" x14ac:dyDescent="0.25">
      <c r="B153" s="378" t="str">
        <f>IF(Intro!$G$22="English",O153,P153)</f>
        <v>Provide your firm’s strategies and objectives for the next two years with respect to purchases of the goods made in Canada. Provide the rationale and assumptions underlying these strategies and objectives.</v>
      </c>
      <c r="C153" s="379"/>
      <c r="D153" s="379"/>
      <c r="E153" s="379"/>
      <c r="F153" s="379"/>
      <c r="G153" s="379"/>
      <c r="H153" s="379"/>
      <c r="I153" s="379"/>
      <c r="J153" s="379"/>
      <c r="K153" s="379"/>
      <c r="L153" s="380"/>
      <c r="M153" s="10"/>
      <c r="O153" s="10" t="s">
        <v>280</v>
      </c>
      <c r="P153" s="10" t="s">
        <v>228</v>
      </c>
    </row>
    <row r="154" spans="1:17" x14ac:dyDescent="0.25">
      <c r="B154" s="378"/>
      <c r="C154" s="379"/>
      <c r="D154" s="379"/>
      <c r="E154" s="379"/>
      <c r="F154" s="379"/>
      <c r="G154" s="379"/>
      <c r="H154" s="379"/>
      <c r="I154" s="379"/>
      <c r="J154" s="379"/>
      <c r="K154" s="379"/>
      <c r="L154" s="380"/>
      <c r="M154" s="10"/>
    </row>
    <row r="155" spans="1:17" x14ac:dyDescent="0.25">
      <c r="B155" s="75"/>
      <c r="C155" s="76"/>
      <c r="D155" s="41"/>
      <c r="E155" s="41"/>
      <c r="F155" s="41"/>
      <c r="G155" s="41"/>
      <c r="H155" s="41"/>
      <c r="I155" s="41"/>
      <c r="J155" s="41"/>
      <c r="K155" s="41"/>
      <c r="L155" s="59"/>
      <c r="M155" s="10"/>
    </row>
    <row r="156" spans="1:17" s="11" customFormat="1" x14ac:dyDescent="0.25">
      <c r="A156" s="8"/>
      <c r="B156" s="495"/>
      <c r="C156" s="496"/>
      <c r="D156" s="496"/>
      <c r="E156" s="496"/>
      <c r="F156" s="496"/>
      <c r="G156" s="496"/>
      <c r="H156" s="496"/>
      <c r="I156" s="496"/>
      <c r="J156" s="496"/>
      <c r="K156" s="496"/>
      <c r="L156" s="497"/>
      <c r="M156" s="39"/>
      <c r="Q156" s="10"/>
    </row>
    <row r="157" spans="1:17" s="11" customFormat="1" x14ac:dyDescent="0.25">
      <c r="A157" s="8"/>
      <c r="B157" s="495"/>
      <c r="C157" s="496"/>
      <c r="D157" s="496"/>
      <c r="E157" s="496"/>
      <c r="F157" s="496"/>
      <c r="G157" s="496"/>
      <c r="H157" s="496"/>
      <c r="I157" s="496"/>
      <c r="J157" s="496"/>
      <c r="K157" s="496"/>
      <c r="L157" s="497"/>
      <c r="M157" s="39"/>
      <c r="Q157" s="10"/>
    </row>
    <row r="158" spans="1:17" s="11" customFormat="1" x14ac:dyDescent="0.25">
      <c r="A158" s="8"/>
      <c r="B158" s="495"/>
      <c r="C158" s="496"/>
      <c r="D158" s="496"/>
      <c r="E158" s="496"/>
      <c r="F158" s="496"/>
      <c r="G158" s="496"/>
      <c r="H158" s="496"/>
      <c r="I158" s="496"/>
      <c r="J158" s="496"/>
      <c r="K158" s="496"/>
      <c r="L158" s="497"/>
      <c r="M158" s="39"/>
      <c r="Q158" s="10"/>
    </row>
    <row r="159" spans="1:17" s="11" customFormat="1" x14ac:dyDescent="0.25">
      <c r="A159" s="8"/>
      <c r="B159" s="495"/>
      <c r="C159" s="496"/>
      <c r="D159" s="496"/>
      <c r="E159" s="496"/>
      <c r="F159" s="496"/>
      <c r="G159" s="496"/>
      <c r="H159" s="496"/>
      <c r="I159" s="496"/>
      <c r="J159" s="496"/>
      <c r="K159" s="496"/>
      <c r="L159" s="497"/>
      <c r="M159" s="39"/>
      <c r="Q159" s="10"/>
    </row>
    <row r="160" spans="1:17" s="11" customFormat="1" x14ac:dyDescent="0.25">
      <c r="A160" s="8"/>
      <c r="B160" s="495"/>
      <c r="C160" s="496"/>
      <c r="D160" s="496"/>
      <c r="E160" s="496"/>
      <c r="F160" s="496"/>
      <c r="G160" s="496"/>
      <c r="H160" s="496"/>
      <c r="I160" s="496"/>
      <c r="J160" s="496"/>
      <c r="K160" s="496"/>
      <c r="L160" s="497"/>
      <c r="M160" s="39"/>
      <c r="Q160" s="10"/>
    </row>
    <row r="161" spans="1:17" s="11" customFormat="1" x14ac:dyDescent="0.25">
      <c r="A161" s="8"/>
      <c r="B161" s="495"/>
      <c r="C161" s="496"/>
      <c r="D161" s="496"/>
      <c r="E161" s="496"/>
      <c r="F161" s="496"/>
      <c r="G161" s="496"/>
      <c r="H161" s="496"/>
      <c r="I161" s="496"/>
      <c r="J161" s="496"/>
      <c r="K161" s="496"/>
      <c r="L161" s="497"/>
      <c r="M161" s="39"/>
      <c r="Q161" s="10"/>
    </row>
    <row r="162" spans="1:17" s="11" customFormat="1" x14ac:dyDescent="0.25">
      <c r="A162" s="8"/>
      <c r="B162" s="495"/>
      <c r="C162" s="496"/>
      <c r="D162" s="496"/>
      <c r="E162" s="496"/>
      <c r="F162" s="496"/>
      <c r="G162" s="496"/>
      <c r="H162" s="496"/>
      <c r="I162" s="496"/>
      <c r="J162" s="496"/>
      <c r="K162" s="496"/>
      <c r="L162" s="497"/>
      <c r="M162" s="39"/>
      <c r="Q162" s="10"/>
    </row>
    <row r="163" spans="1:17" s="11" customFormat="1" x14ac:dyDescent="0.25">
      <c r="A163" s="8"/>
      <c r="B163" s="495"/>
      <c r="C163" s="496"/>
      <c r="D163" s="496"/>
      <c r="E163" s="496"/>
      <c r="F163" s="496"/>
      <c r="G163" s="496"/>
      <c r="H163" s="496"/>
      <c r="I163" s="496"/>
      <c r="J163" s="496"/>
      <c r="K163" s="496"/>
      <c r="L163" s="497"/>
      <c r="M163" s="39"/>
      <c r="Q163" s="10"/>
    </row>
    <row r="164" spans="1:17" x14ac:dyDescent="0.25">
      <c r="B164" s="73"/>
      <c r="C164" s="70"/>
      <c r="D164" s="70"/>
      <c r="E164" s="70"/>
      <c r="F164" s="70"/>
      <c r="G164" s="70"/>
      <c r="H164" s="70"/>
      <c r="I164" s="70"/>
      <c r="J164" s="70"/>
      <c r="K164" s="70"/>
      <c r="L164" s="71"/>
      <c r="M164" s="10"/>
    </row>
    <row r="165" spans="1:17" s="11" customFormat="1" x14ac:dyDescent="0.25">
      <c r="A165" s="8"/>
      <c r="B165" s="483" t="s">
        <v>22</v>
      </c>
      <c r="C165" s="484"/>
      <c r="D165" s="484"/>
      <c r="E165" s="484"/>
      <c r="F165" s="484"/>
      <c r="G165" s="484"/>
      <c r="H165" s="484"/>
      <c r="I165" s="484"/>
      <c r="J165" s="484"/>
      <c r="K165" s="484"/>
      <c r="L165" s="485"/>
      <c r="M165" s="74"/>
    </row>
    <row r="166" spans="1:17" x14ac:dyDescent="0.25">
      <c r="B166" s="75"/>
      <c r="C166" s="76"/>
      <c r="D166" s="41"/>
      <c r="E166" s="41"/>
      <c r="F166" s="41"/>
      <c r="G166" s="41"/>
      <c r="H166" s="41"/>
      <c r="I166" s="41"/>
      <c r="J166" s="41"/>
      <c r="K166" s="41"/>
      <c r="L166" s="59"/>
      <c r="M166" s="10"/>
    </row>
    <row r="167" spans="1:17" ht="14.1" customHeight="1" x14ac:dyDescent="0.25">
      <c r="B167" s="378" t="str">
        <f>IF(Intro!$G$22="English",O167,P167)</f>
        <v>Provide your firm’s strategies and objectives for the next two years with respect to imports and sales of imports of the goods. Provide the rationale and assumptions underlying these strategies and objectives.</v>
      </c>
      <c r="C167" s="379"/>
      <c r="D167" s="379"/>
      <c r="E167" s="379"/>
      <c r="F167" s="379"/>
      <c r="G167" s="379"/>
      <c r="H167" s="379"/>
      <c r="I167" s="379"/>
      <c r="J167" s="379"/>
      <c r="K167" s="379"/>
      <c r="L167" s="380"/>
      <c r="M167" s="10"/>
      <c r="O167" s="10" t="s">
        <v>226</v>
      </c>
      <c r="P167" s="10" t="s">
        <v>227</v>
      </c>
    </row>
    <row r="168" spans="1:17" x14ac:dyDescent="0.25">
      <c r="B168" s="378"/>
      <c r="C168" s="379"/>
      <c r="D168" s="379"/>
      <c r="E168" s="379"/>
      <c r="F168" s="379"/>
      <c r="G168" s="379"/>
      <c r="H168" s="379"/>
      <c r="I168" s="379"/>
      <c r="J168" s="379"/>
      <c r="K168" s="379"/>
      <c r="L168" s="380"/>
      <c r="M168" s="10"/>
    </row>
    <row r="169" spans="1:17" x14ac:dyDescent="0.25">
      <c r="B169" s="75"/>
      <c r="C169" s="76"/>
      <c r="D169" s="41"/>
      <c r="E169" s="41"/>
      <c r="F169" s="41"/>
      <c r="G169" s="41"/>
      <c r="H169" s="41"/>
      <c r="I169" s="41"/>
      <c r="J169" s="41"/>
      <c r="K169" s="41"/>
      <c r="L169" s="59"/>
      <c r="M169" s="10"/>
    </row>
    <row r="170" spans="1:17" s="11" customFormat="1" x14ac:dyDescent="0.25">
      <c r="A170" s="8"/>
      <c r="B170" s="495"/>
      <c r="C170" s="496"/>
      <c r="D170" s="496"/>
      <c r="E170" s="496"/>
      <c r="F170" s="496"/>
      <c r="G170" s="496"/>
      <c r="H170" s="496"/>
      <c r="I170" s="496"/>
      <c r="J170" s="496"/>
      <c r="K170" s="496"/>
      <c r="L170" s="497"/>
      <c r="M170" s="39"/>
      <c r="Q170" s="10"/>
    </row>
    <row r="171" spans="1:17" s="11" customFormat="1" x14ac:dyDescent="0.25">
      <c r="A171" s="8"/>
      <c r="B171" s="495"/>
      <c r="C171" s="496"/>
      <c r="D171" s="496"/>
      <c r="E171" s="496"/>
      <c r="F171" s="496"/>
      <c r="G171" s="496"/>
      <c r="H171" s="496"/>
      <c r="I171" s="496"/>
      <c r="J171" s="496"/>
      <c r="K171" s="496"/>
      <c r="L171" s="497"/>
      <c r="M171" s="39"/>
      <c r="Q171" s="10"/>
    </row>
    <row r="172" spans="1:17" s="11" customFormat="1" x14ac:dyDescent="0.25">
      <c r="A172" s="8"/>
      <c r="B172" s="495"/>
      <c r="C172" s="496"/>
      <c r="D172" s="496"/>
      <c r="E172" s="496"/>
      <c r="F172" s="496"/>
      <c r="G172" s="496"/>
      <c r="H172" s="496"/>
      <c r="I172" s="496"/>
      <c r="J172" s="496"/>
      <c r="K172" s="496"/>
      <c r="L172" s="497"/>
      <c r="M172" s="39"/>
      <c r="Q172" s="10"/>
    </row>
    <row r="173" spans="1:17" s="11" customFormat="1" x14ac:dyDescent="0.25">
      <c r="A173" s="8"/>
      <c r="B173" s="495"/>
      <c r="C173" s="496"/>
      <c r="D173" s="496"/>
      <c r="E173" s="496"/>
      <c r="F173" s="496"/>
      <c r="G173" s="496"/>
      <c r="H173" s="496"/>
      <c r="I173" s="496"/>
      <c r="J173" s="496"/>
      <c r="K173" s="496"/>
      <c r="L173" s="497"/>
      <c r="M173" s="39"/>
      <c r="Q173" s="10"/>
    </row>
    <row r="174" spans="1:17" s="11" customFormat="1" x14ac:dyDescent="0.25">
      <c r="A174" s="8"/>
      <c r="B174" s="495"/>
      <c r="C174" s="496"/>
      <c r="D174" s="496"/>
      <c r="E174" s="496"/>
      <c r="F174" s="496"/>
      <c r="G174" s="496"/>
      <c r="H174" s="496"/>
      <c r="I174" s="496"/>
      <c r="J174" s="496"/>
      <c r="K174" s="496"/>
      <c r="L174" s="497"/>
      <c r="M174" s="39"/>
      <c r="Q174" s="10"/>
    </row>
    <row r="175" spans="1:17" s="11" customFormat="1" x14ac:dyDescent="0.25">
      <c r="A175" s="8"/>
      <c r="B175" s="495"/>
      <c r="C175" s="496"/>
      <c r="D175" s="496"/>
      <c r="E175" s="496"/>
      <c r="F175" s="496"/>
      <c r="G175" s="496"/>
      <c r="H175" s="496"/>
      <c r="I175" s="496"/>
      <c r="J175" s="496"/>
      <c r="K175" s="496"/>
      <c r="L175" s="497"/>
      <c r="M175" s="39"/>
      <c r="Q175" s="10"/>
    </row>
    <row r="176" spans="1:17" s="11" customFormat="1" x14ac:dyDescent="0.25">
      <c r="A176" s="8"/>
      <c r="B176" s="495"/>
      <c r="C176" s="496"/>
      <c r="D176" s="496"/>
      <c r="E176" s="496"/>
      <c r="F176" s="496"/>
      <c r="G176" s="496"/>
      <c r="H176" s="496"/>
      <c r="I176" s="496"/>
      <c r="J176" s="496"/>
      <c r="K176" s="496"/>
      <c r="L176" s="497"/>
      <c r="M176" s="39"/>
      <c r="Q176" s="10"/>
    </row>
    <row r="177" spans="1:17" s="11" customFormat="1" x14ac:dyDescent="0.25">
      <c r="A177" s="8"/>
      <c r="B177" s="495"/>
      <c r="C177" s="496"/>
      <c r="D177" s="496"/>
      <c r="E177" s="496"/>
      <c r="F177" s="496"/>
      <c r="G177" s="496"/>
      <c r="H177" s="496"/>
      <c r="I177" s="496"/>
      <c r="J177" s="496"/>
      <c r="K177" s="496"/>
      <c r="L177" s="497"/>
      <c r="M177" s="39"/>
      <c r="Q177" s="10"/>
    </row>
    <row r="178" spans="1:17" x14ac:dyDescent="0.25">
      <c r="B178" s="73"/>
      <c r="C178" s="70"/>
      <c r="D178" s="70"/>
      <c r="E178" s="70"/>
      <c r="F178" s="70"/>
      <c r="G178" s="70"/>
      <c r="H178" s="70"/>
      <c r="I178" s="70"/>
      <c r="J178" s="70"/>
      <c r="K178" s="70"/>
      <c r="L178" s="71"/>
      <c r="M178" s="10"/>
    </row>
    <row r="179" spans="1:17" s="171" customFormat="1" x14ac:dyDescent="0.25">
      <c r="A179" s="7"/>
      <c r="B179" s="483" t="s">
        <v>23</v>
      </c>
      <c r="C179" s="484"/>
      <c r="D179" s="484"/>
      <c r="E179" s="484"/>
      <c r="F179" s="484"/>
      <c r="G179" s="484"/>
      <c r="H179" s="484"/>
      <c r="I179" s="484"/>
      <c r="J179" s="484"/>
      <c r="K179" s="484"/>
      <c r="L179" s="485"/>
      <c r="M179" s="74"/>
    </row>
    <row r="180" spans="1:17" x14ac:dyDescent="0.25">
      <c r="A180" s="7"/>
      <c r="B180" s="75"/>
      <c r="C180" s="76"/>
      <c r="D180" s="76"/>
      <c r="E180" s="76"/>
      <c r="F180" s="76"/>
      <c r="G180" s="76"/>
      <c r="H180" s="76"/>
      <c r="I180" s="76"/>
      <c r="J180" s="76"/>
      <c r="K180" s="76"/>
      <c r="L180" s="59"/>
      <c r="M180" s="10"/>
    </row>
    <row r="181" spans="1:17" ht="38.25" customHeight="1" x14ac:dyDescent="0.25">
      <c r="A181" s="7"/>
      <c r="B181" s="502" t="str">
        <f>IF(Intro!$G$22="English",O181,P181)</f>
        <v xml:space="preserve">If your firm imports truck body kits, assemblies or subassemblies, provide the following percentages that would increase the price of a truck body kit, assembly or subassembly to the final price of a fully assembled truck body to be sold to distributors/dealers and end users/large fleet operators. </v>
      </c>
      <c r="C181" s="503"/>
      <c r="D181" s="503"/>
      <c r="E181" s="503"/>
      <c r="F181" s="503"/>
      <c r="G181" s="503"/>
      <c r="H181" s="503"/>
      <c r="I181" s="503"/>
      <c r="J181" s="503"/>
      <c r="K181" s="503"/>
      <c r="L181" s="504"/>
      <c r="M181" s="10"/>
      <c r="O181" s="10" t="s">
        <v>510</v>
      </c>
      <c r="P181" s="10" t="s">
        <v>511</v>
      </c>
    </row>
    <row r="182" spans="1:17" ht="23.25" customHeight="1" x14ac:dyDescent="0.25">
      <c r="A182" s="7"/>
      <c r="B182" s="502" t="str">
        <f>IF(Intro!$G$22="English",O182,P182)</f>
        <v>Note, provide these percentages based on costs and margins. Should the percentages be unavailable, provide estimated percentages based on typical costs and margins.</v>
      </c>
      <c r="C182" s="503"/>
      <c r="D182" s="503"/>
      <c r="E182" s="503"/>
      <c r="F182" s="503"/>
      <c r="G182" s="503"/>
      <c r="H182" s="503"/>
      <c r="I182" s="503"/>
      <c r="J182" s="503"/>
      <c r="K182" s="503"/>
      <c r="L182" s="504"/>
      <c r="M182" s="10"/>
      <c r="O182" s="10" t="s">
        <v>550</v>
      </c>
      <c r="P182" s="10" t="s">
        <v>512</v>
      </c>
    </row>
    <row r="183" spans="1:17" x14ac:dyDescent="0.25">
      <c r="A183" s="7"/>
      <c r="B183" s="75"/>
      <c r="C183" s="76"/>
      <c r="D183" s="76"/>
      <c r="E183" s="76"/>
      <c r="F183" s="76"/>
      <c r="G183" s="76"/>
      <c r="H183" s="76"/>
      <c r="I183" s="76"/>
      <c r="J183" s="76"/>
      <c r="K183" s="76"/>
      <c r="L183" s="59"/>
      <c r="M183" s="10"/>
    </row>
    <row r="184" spans="1:17" x14ac:dyDescent="0.25">
      <c r="A184" s="7"/>
      <c r="B184" s="194"/>
      <c r="C184" s="195"/>
      <c r="D184" s="10"/>
      <c r="E184" s="35"/>
      <c r="F184" s="552" t="str">
        <f>IF(Intro!$G$22="English",O193,P193)</f>
        <v>2023 percentages</v>
      </c>
      <c r="G184" s="552" t="str">
        <f>IF(Intro!$G$22="English",O194,P194)</f>
        <v>2024 percentages</v>
      </c>
      <c r="H184" s="552" t="str">
        <f>IF(Intro!$G$22="English",O184,P184)</f>
        <v>2025 percentages</v>
      </c>
      <c r="I184" s="76"/>
      <c r="J184" s="91"/>
      <c r="K184" s="91"/>
      <c r="L184" s="72"/>
      <c r="M184" s="10"/>
      <c r="O184" s="18" t="s">
        <v>504</v>
      </c>
      <c r="P184" s="10" t="s">
        <v>513</v>
      </c>
    </row>
    <row r="185" spans="1:17" x14ac:dyDescent="0.25">
      <c r="A185" s="7"/>
      <c r="B185" s="194"/>
      <c r="C185" s="195"/>
      <c r="D185" s="10"/>
      <c r="E185" s="35"/>
      <c r="F185" s="553"/>
      <c r="G185" s="553"/>
      <c r="H185" s="553"/>
      <c r="I185" s="76"/>
      <c r="J185" s="91"/>
      <c r="K185" s="91"/>
      <c r="L185" s="72"/>
      <c r="M185" s="10"/>
      <c r="O185" s="10" t="s">
        <v>523</v>
      </c>
      <c r="P185" s="10" t="s">
        <v>514</v>
      </c>
    </row>
    <row r="186" spans="1:17" x14ac:dyDescent="0.25">
      <c r="A186" s="7"/>
      <c r="B186" s="222"/>
      <c r="C186" s="223"/>
      <c r="D186" s="10"/>
      <c r="E186" s="35"/>
      <c r="F186" s="572" t="str">
        <f>IF(Intro!$G$22="English",O186,P186)</f>
        <v>Refrigerated units</v>
      </c>
      <c r="G186" s="573"/>
      <c r="H186" s="574"/>
      <c r="I186" s="76"/>
      <c r="J186" s="91"/>
      <c r="K186" s="91"/>
      <c r="L186" s="72"/>
      <c r="M186" s="10"/>
      <c r="O186" s="26" t="s">
        <v>468</v>
      </c>
      <c r="P186" s="171" t="s">
        <v>469</v>
      </c>
    </row>
    <row r="187" spans="1:17" ht="15" customHeight="1" x14ac:dyDescent="0.25">
      <c r="A187" s="7"/>
      <c r="B187" s="546" t="str">
        <f>IF(Intro!$G$22="English",O187,P187)</f>
        <v>Final assembly and mounting costs</v>
      </c>
      <c r="C187" s="547"/>
      <c r="D187" s="548"/>
      <c r="E187" s="129" t="s">
        <v>121</v>
      </c>
      <c r="F187" s="130"/>
      <c r="G187" s="130"/>
      <c r="H187" s="130"/>
      <c r="I187" s="76"/>
      <c r="J187" s="91"/>
      <c r="K187" s="91"/>
      <c r="L187" s="72"/>
      <c r="M187" s="10"/>
      <c r="O187" s="205" t="s">
        <v>505</v>
      </c>
      <c r="P187" s="205" t="s">
        <v>515</v>
      </c>
    </row>
    <row r="188" spans="1:17" ht="14.25" customHeight="1" x14ac:dyDescent="0.25">
      <c r="A188" s="7"/>
      <c r="B188" s="546" t="str">
        <f>IF(Intro!$G$22="English",O188,P188)</f>
        <v>General, selling and administrative costs</v>
      </c>
      <c r="C188" s="547"/>
      <c r="D188" s="548"/>
      <c r="E188" s="129" t="s">
        <v>121</v>
      </c>
      <c r="F188" s="130"/>
      <c r="G188" s="130"/>
      <c r="H188" s="130"/>
      <c r="I188" s="76"/>
      <c r="J188" s="91"/>
      <c r="K188" s="91"/>
      <c r="L188" s="72"/>
      <c r="M188" s="10"/>
      <c r="O188" s="10" t="s">
        <v>506</v>
      </c>
      <c r="P188" s="10" t="s">
        <v>516</v>
      </c>
    </row>
    <row r="189" spans="1:17" x14ac:dyDescent="0.25">
      <c r="A189" s="7"/>
      <c r="B189" s="546" t="str">
        <f>IF(Intro!$G$22="English",O189,P189)</f>
        <v>Profit margin</v>
      </c>
      <c r="C189" s="547"/>
      <c r="D189" s="548"/>
      <c r="E189" s="129" t="s">
        <v>121</v>
      </c>
      <c r="F189" s="130"/>
      <c r="G189" s="130"/>
      <c r="H189" s="130"/>
      <c r="I189" s="76"/>
      <c r="J189" s="91"/>
      <c r="K189" s="91"/>
      <c r="L189" s="72"/>
      <c r="M189" s="10"/>
      <c r="O189" s="10" t="s">
        <v>507</v>
      </c>
      <c r="P189" s="10" t="s">
        <v>517</v>
      </c>
    </row>
    <row r="190" spans="1:17" ht="14.25" customHeight="1" x14ac:dyDescent="0.25">
      <c r="A190" s="7"/>
      <c r="B190" s="546" t="str">
        <f>IF(Intro!$G$22="English",O190,P190)</f>
        <v>Freight costs</v>
      </c>
      <c r="C190" s="547"/>
      <c r="D190" s="548"/>
      <c r="E190" s="129" t="s">
        <v>121</v>
      </c>
      <c r="F190" s="130"/>
      <c r="G190" s="130"/>
      <c r="H190" s="130"/>
      <c r="I190" s="76"/>
      <c r="J190" s="91"/>
      <c r="K190" s="91"/>
      <c r="L190" s="72"/>
      <c r="M190" s="10"/>
      <c r="O190" s="10" t="s">
        <v>508</v>
      </c>
      <c r="P190" s="10" t="s">
        <v>518</v>
      </c>
    </row>
    <row r="191" spans="1:17" ht="14.25" customHeight="1" x14ac:dyDescent="0.25">
      <c r="A191" s="7"/>
      <c r="B191" s="546" t="str">
        <f>IF(Intro!$G$22="English",O191,P191)</f>
        <v>Other costs (if applicable)</v>
      </c>
      <c r="C191" s="547"/>
      <c r="D191" s="548"/>
      <c r="E191" s="129" t="s">
        <v>121</v>
      </c>
      <c r="F191" s="130"/>
      <c r="G191" s="130"/>
      <c r="H191" s="130"/>
      <c r="I191" s="76"/>
      <c r="J191" s="91"/>
      <c r="K191" s="91"/>
      <c r="L191" s="72"/>
      <c r="M191" s="10"/>
      <c r="O191" s="10" t="s">
        <v>519</v>
      </c>
      <c r="P191" s="10" t="s">
        <v>520</v>
      </c>
    </row>
    <row r="192" spans="1:17" ht="14.25" customHeight="1" x14ac:dyDescent="0.25">
      <c r="A192" s="7"/>
      <c r="B192" s="549" t="str">
        <f>IF(Intro!$G$22="English",O192,P192)</f>
        <v xml:space="preserve">List other additional costs: </v>
      </c>
      <c r="C192" s="550"/>
      <c r="D192" s="550"/>
      <c r="E192" s="550"/>
      <c r="F192" s="550"/>
      <c r="G192" s="551"/>
      <c r="H192" s="76"/>
      <c r="I192" s="76"/>
      <c r="J192" s="91"/>
      <c r="K192" s="91"/>
      <c r="L192" s="72"/>
      <c r="M192" s="10"/>
      <c r="O192" s="10" t="s">
        <v>509</v>
      </c>
      <c r="P192" s="10" t="s">
        <v>521</v>
      </c>
    </row>
    <row r="193" spans="1:17" s="171" customFormat="1" x14ac:dyDescent="0.25">
      <c r="A193" s="8"/>
      <c r="B193" s="540"/>
      <c r="C193" s="541"/>
      <c r="D193" s="541"/>
      <c r="E193" s="541"/>
      <c r="F193" s="541"/>
      <c r="G193" s="541"/>
      <c r="H193" s="541"/>
      <c r="I193" s="541"/>
      <c r="J193" s="541"/>
      <c r="K193" s="541"/>
      <c r="L193" s="542"/>
      <c r="M193" s="39"/>
      <c r="O193" s="18" t="s">
        <v>551</v>
      </c>
      <c r="P193" s="10" t="s">
        <v>552</v>
      </c>
      <c r="Q193" s="10"/>
    </row>
    <row r="194" spans="1:17" s="171" customFormat="1" x14ac:dyDescent="0.25">
      <c r="A194" s="8"/>
      <c r="B194" s="495"/>
      <c r="C194" s="496"/>
      <c r="D194" s="496"/>
      <c r="E194" s="496"/>
      <c r="F194" s="496"/>
      <c r="G194" s="496"/>
      <c r="H194" s="496"/>
      <c r="I194" s="496"/>
      <c r="J194" s="496"/>
      <c r="K194" s="496"/>
      <c r="L194" s="497"/>
      <c r="M194" s="39"/>
      <c r="O194" s="18" t="s">
        <v>553</v>
      </c>
      <c r="P194" s="10" t="s">
        <v>554</v>
      </c>
      <c r="Q194" s="10"/>
    </row>
    <row r="195" spans="1:17" s="171" customFormat="1" x14ac:dyDescent="0.25">
      <c r="A195" s="8"/>
      <c r="B195" s="543"/>
      <c r="C195" s="544"/>
      <c r="D195" s="544"/>
      <c r="E195" s="544"/>
      <c r="F195" s="544"/>
      <c r="G195" s="544"/>
      <c r="H195" s="544"/>
      <c r="I195" s="544"/>
      <c r="J195" s="544"/>
      <c r="K195" s="544"/>
      <c r="L195" s="545"/>
      <c r="M195" s="39"/>
      <c r="Q195" s="10"/>
    </row>
    <row r="196" spans="1:17" s="171" customFormat="1" x14ac:dyDescent="0.25">
      <c r="A196" s="8"/>
      <c r="B196" s="228"/>
      <c r="C196" s="76"/>
      <c r="D196" s="76"/>
      <c r="E196" s="76"/>
      <c r="F196" s="76"/>
      <c r="G196" s="76"/>
      <c r="H196" s="76"/>
      <c r="I196" s="76"/>
      <c r="J196" s="76"/>
      <c r="K196" s="76"/>
      <c r="L196" s="226"/>
      <c r="M196" s="39"/>
      <c r="Q196" s="10"/>
    </row>
    <row r="197" spans="1:17" s="171" customFormat="1" x14ac:dyDescent="0.25">
      <c r="A197" s="8"/>
      <c r="B197" s="222"/>
      <c r="C197" s="223"/>
      <c r="D197" s="10"/>
      <c r="E197" s="35"/>
      <c r="F197" s="552" t="str">
        <f>IF(Intro!$G$22="English",O193,P193)</f>
        <v>2023 percentages</v>
      </c>
      <c r="G197" s="552" t="str">
        <f>IF(Intro!$G$22="English",O194,P194)</f>
        <v>2024 percentages</v>
      </c>
      <c r="H197" s="552" t="str">
        <f>IF(Intro!$G$22="English",O184,P184)</f>
        <v>2025 percentages</v>
      </c>
      <c r="I197" s="76"/>
      <c r="J197" s="91"/>
      <c r="K197" s="91"/>
      <c r="L197" s="72"/>
      <c r="M197" s="39"/>
      <c r="Q197" s="10"/>
    </row>
    <row r="198" spans="1:17" s="171" customFormat="1" x14ac:dyDescent="0.25">
      <c r="A198" s="8"/>
      <c r="B198" s="222"/>
      <c r="C198" s="223"/>
      <c r="D198" s="10"/>
      <c r="E198" s="35"/>
      <c r="F198" s="553"/>
      <c r="G198" s="553"/>
      <c r="H198" s="553"/>
      <c r="I198" s="76"/>
      <c r="J198" s="91"/>
      <c r="K198" s="91"/>
      <c r="L198" s="72"/>
      <c r="M198" s="39"/>
      <c r="Q198" s="10"/>
    </row>
    <row r="199" spans="1:17" s="171" customFormat="1" x14ac:dyDescent="0.25">
      <c r="A199" s="8"/>
      <c r="B199" s="222"/>
      <c r="C199" s="223"/>
      <c r="D199" s="10"/>
      <c r="E199" s="35"/>
      <c r="F199" s="572" t="str">
        <f>IF(Intro!$G$22="English",O199,P199)</f>
        <v>Dry freight units</v>
      </c>
      <c r="G199" s="573"/>
      <c r="H199" s="574"/>
      <c r="I199" s="76"/>
      <c r="J199" s="91"/>
      <c r="K199" s="91"/>
      <c r="L199" s="72"/>
      <c r="M199" s="39"/>
      <c r="O199" s="26" t="s">
        <v>470</v>
      </c>
      <c r="P199" s="171" t="s">
        <v>522</v>
      </c>
      <c r="Q199" s="10"/>
    </row>
    <row r="200" spans="1:17" s="171" customFormat="1" ht="15" x14ac:dyDescent="0.25">
      <c r="A200" s="8"/>
      <c r="B200" s="546" t="str">
        <f>IF(Intro!$G$22="English",O200,P200)</f>
        <v>Final assembly and mounting costs</v>
      </c>
      <c r="C200" s="547"/>
      <c r="D200" s="548"/>
      <c r="E200" s="129" t="s">
        <v>121</v>
      </c>
      <c r="F200" s="130"/>
      <c r="G200" s="130"/>
      <c r="H200" s="130"/>
      <c r="I200" s="76"/>
      <c r="J200" s="91"/>
      <c r="K200" s="91"/>
      <c r="L200" s="72"/>
      <c r="M200" s="39"/>
      <c r="O200" s="205" t="s">
        <v>505</v>
      </c>
      <c r="P200" s="205" t="s">
        <v>515</v>
      </c>
      <c r="Q200" s="10"/>
    </row>
    <row r="201" spans="1:17" s="171" customFormat="1" x14ac:dyDescent="0.25">
      <c r="A201" s="8"/>
      <c r="B201" s="546" t="str">
        <f>IF(Intro!$G$22="English",O201,P201)</f>
        <v>General, selling and administrative costs</v>
      </c>
      <c r="C201" s="547"/>
      <c r="D201" s="548"/>
      <c r="E201" s="129" t="s">
        <v>121</v>
      </c>
      <c r="F201" s="130"/>
      <c r="G201" s="130"/>
      <c r="H201" s="130"/>
      <c r="I201" s="76"/>
      <c r="J201" s="91"/>
      <c r="K201" s="91"/>
      <c r="L201" s="72"/>
      <c r="M201" s="39"/>
      <c r="O201" s="10" t="s">
        <v>506</v>
      </c>
      <c r="P201" s="10" t="s">
        <v>516</v>
      </c>
      <c r="Q201" s="10"/>
    </row>
    <row r="202" spans="1:17" s="171" customFormat="1" x14ac:dyDescent="0.25">
      <c r="A202" s="8"/>
      <c r="B202" s="546" t="str">
        <f>IF(Intro!$G$22="English",O202,P202)</f>
        <v>Profit margin</v>
      </c>
      <c r="C202" s="547"/>
      <c r="D202" s="548"/>
      <c r="E202" s="129" t="s">
        <v>121</v>
      </c>
      <c r="F202" s="130"/>
      <c r="G202" s="130"/>
      <c r="H202" s="130"/>
      <c r="I202" s="76"/>
      <c r="J202" s="91"/>
      <c r="K202" s="91"/>
      <c r="L202" s="72"/>
      <c r="M202" s="39"/>
      <c r="O202" s="10" t="s">
        <v>507</v>
      </c>
      <c r="P202" s="10" t="s">
        <v>517</v>
      </c>
      <c r="Q202" s="10"/>
    </row>
    <row r="203" spans="1:17" s="171" customFormat="1" x14ac:dyDescent="0.25">
      <c r="A203" s="8"/>
      <c r="B203" s="546" t="str">
        <f>IF(Intro!$G$22="English",O203,P203)</f>
        <v>Freight costs</v>
      </c>
      <c r="C203" s="547"/>
      <c r="D203" s="548"/>
      <c r="E203" s="129" t="s">
        <v>121</v>
      </c>
      <c r="F203" s="130"/>
      <c r="G203" s="130"/>
      <c r="H203" s="130"/>
      <c r="I203" s="76"/>
      <c r="J203" s="91"/>
      <c r="K203" s="91"/>
      <c r="L203" s="72"/>
      <c r="M203" s="39"/>
      <c r="O203" s="10" t="s">
        <v>508</v>
      </c>
      <c r="P203" s="10" t="s">
        <v>518</v>
      </c>
      <c r="Q203" s="10"/>
    </row>
    <row r="204" spans="1:17" s="171" customFormat="1" x14ac:dyDescent="0.25">
      <c r="A204" s="8"/>
      <c r="B204" s="546" t="str">
        <f>IF(Intro!$G$22="English",O204,P204)</f>
        <v>Other costs (if applicable)</v>
      </c>
      <c r="C204" s="547"/>
      <c r="D204" s="548"/>
      <c r="E204" s="129" t="s">
        <v>121</v>
      </c>
      <c r="F204" s="130"/>
      <c r="G204" s="130"/>
      <c r="H204" s="130"/>
      <c r="I204" s="76"/>
      <c r="J204" s="91"/>
      <c r="K204" s="91"/>
      <c r="L204" s="72"/>
      <c r="M204" s="39"/>
      <c r="O204" s="10" t="s">
        <v>519</v>
      </c>
      <c r="P204" s="10" t="s">
        <v>520</v>
      </c>
      <c r="Q204" s="10"/>
    </row>
    <row r="205" spans="1:17" s="171" customFormat="1" x14ac:dyDescent="0.25">
      <c r="A205" s="8"/>
      <c r="B205" s="549" t="str">
        <f>IF(Intro!$G$22="English",O205,P205)</f>
        <v xml:space="preserve">List other additional costs: </v>
      </c>
      <c r="C205" s="550"/>
      <c r="D205" s="550"/>
      <c r="E205" s="550"/>
      <c r="F205" s="550"/>
      <c r="G205" s="551"/>
      <c r="H205" s="76"/>
      <c r="I205" s="76"/>
      <c r="J205" s="91"/>
      <c r="K205" s="91"/>
      <c r="L205" s="72"/>
      <c r="M205" s="39"/>
      <c r="O205" s="10" t="s">
        <v>509</v>
      </c>
      <c r="P205" s="10" t="s">
        <v>521</v>
      </c>
      <c r="Q205" s="10"/>
    </row>
    <row r="206" spans="1:17" s="171" customFormat="1" x14ac:dyDescent="0.25">
      <c r="A206" s="8"/>
      <c r="B206" s="540"/>
      <c r="C206" s="541"/>
      <c r="D206" s="541"/>
      <c r="E206" s="541"/>
      <c r="F206" s="541"/>
      <c r="G206" s="541"/>
      <c r="H206" s="541"/>
      <c r="I206" s="541"/>
      <c r="J206" s="541"/>
      <c r="K206" s="541"/>
      <c r="L206" s="542"/>
      <c r="M206" s="39"/>
      <c r="Q206" s="10"/>
    </row>
    <row r="207" spans="1:17" s="171" customFormat="1" x14ac:dyDescent="0.25">
      <c r="A207" s="8"/>
      <c r="B207" s="495"/>
      <c r="C207" s="496"/>
      <c r="D207" s="496"/>
      <c r="E207" s="496"/>
      <c r="F207" s="496"/>
      <c r="G207" s="496"/>
      <c r="H207" s="496"/>
      <c r="I207" s="496"/>
      <c r="J207" s="496"/>
      <c r="K207" s="496"/>
      <c r="L207" s="497"/>
      <c r="M207" s="39"/>
      <c r="Q207" s="10"/>
    </row>
    <row r="208" spans="1:17" s="171" customFormat="1" x14ac:dyDescent="0.25">
      <c r="A208" s="8"/>
      <c r="B208" s="543"/>
      <c r="C208" s="544"/>
      <c r="D208" s="544"/>
      <c r="E208" s="544"/>
      <c r="F208" s="544"/>
      <c r="G208" s="544"/>
      <c r="H208" s="544"/>
      <c r="I208" s="544"/>
      <c r="J208" s="544"/>
      <c r="K208" s="544"/>
      <c r="L208" s="545"/>
      <c r="M208" s="39"/>
      <c r="Q208" s="10"/>
    </row>
    <row r="209" spans="1:17" s="171" customFormat="1" x14ac:dyDescent="0.25">
      <c r="A209" s="8"/>
      <c r="B209" s="75"/>
      <c r="C209" s="76"/>
      <c r="D209" s="76"/>
      <c r="E209" s="76"/>
      <c r="F209" s="76"/>
      <c r="G209" s="76"/>
      <c r="H209" s="76"/>
      <c r="I209" s="76"/>
      <c r="J209" s="76"/>
      <c r="K209" s="76"/>
      <c r="L209" s="59"/>
      <c r="M209" s="39"/>
      <c r="Q209" s="10"/>
    </row>
    <row r="210" spans="1:17" s="171" customFormat="1" x14ac:dyDescent="0.25">
      <c r="A210" s="8"/>
      <c r="B210" s="222"/>
      <c r="C210" s="223"/>
      <c r="D210" s="10"/>
      <c r="E210" s="35"/>
      <c r="F210" s="552" t="str">
        <f>IF(Intro!$G$22="English",O193,P193)</f>
        <v>2023 percentages</v>
      </c>
      <c r="G210" s="552" t="str">
        <f>IF(Intro!$G$22="English",O194,P194)</f>
        <v>2024 percentages</v>
      </c>
      <c r="H210" s="552" t="str">
        <f>IF(Intro!$G$22="English",O184,P184)</f>
        <v>2025 percentages</v>
      </c>
      <c r="I210" s="76"/>
      <c r="J210" s="91"/>
      <c r="K210" s="91"/>
      <c r="L210" s="72"/>
      <c r="M210" s="39"/>
      <c r="Q210" s="10"/>
    </row>
    <row r="211" spans="1:17" s="171" customFormat="1" x14ac:dyDescent="0.25">
      <c r="A211" s="8"/>
      <c r="B211" s="222"/>
      <c r="C211" s="223"/>
      <c r="D211" s="10"/>
      <c r="E211" s="35"/>
      <c r="F211" s="553"/>
      <c r="G211" s="553"/>
      <c r="H211" s="553"/>
      <c r="I211" s="76"/>
      <c r="J211" s="91"/>
      <c r="K211" s="91"/>
      <c r="L211" s="72"/>
      <c r="M211" s="39"/>
      <c r="Q211" s="10"/>
    </row>
    <row r="212" spans="1:17" s="171" customFormat="1" x14ac:dyDescent="0.25">
      <c r="A212" s="8"/>
      <c r="B212" s="222"/>
      <c r="C212" s="223"/>
      <c r="D212" s="10"/>
      <c r="E212" s="35"/>
      <c r="F212" s="572" t="str">
        <f>IF(Intro!$G$22="English",O212,P212)</f>
        <v>All other</v>
      </c>
      <c r="G212" s="573"/>
      <c r="H212" s="574"/>
      <c r="I212" s="76"/>
      <c r="J212" s="91"/>
      <c r="K212" s="91"/>
      <c r="L212" s="72"/>
      <c r="M212" s="39"/>
      <c r="O212" s="26" t="s">
        <v>471</v>
      </c>
      <c r="P212" s="171" t="s">
        <v>472</v>
      </c>
      <c r="Q212" s="10"/>
    </row>
    <row r="213" spans="1:17" s="171" customFormat="1" ht="15" x14ac:dyDescent="0.25">
      <c r="A213" s="8"/>
      <c r="B213" s="546" t="str">
        <f>IF(Intro!$G$22="English",O213,P213)</f>
        <v>Final assembly and mounting costs</v>
      </c>
      <c r="C213" s="547"/>
      <c r="D213" s="548"/>
      <c r="E213" s="129" t="s">
        <v>121</v>
      </c>
      <c r="F213" s="130"/>
      <c r="G213" s="130"/>
      <c r="H213" s="130"/>
      <c r="I213" s="76"/>
      <c r="J213" s="91"/>
      <c r="K213" s="91"/>
      <c r="L213" s="72"/>
      <c r="M213" s="39"/>
      <c r="O213" s="205" t="s">
        <v>505</v>
      </c>
      <c r="P213" s="205" t="s">
        <v>515</v>
      </c>
      <c r="Q213" s="10"/>
    </row>
    <row r="214" spans="1:17" s="171" customFormat="1" x14ac:dyDescent="0.25">
      <c r="A214" s="8"/>
      <c r="B214" s="546" t="str">
        <f>IF(Intro!$G$22="English",O214,P214)</f>
        <v>General, selling and administrative costs</v>
      </c>
      <c r="C214" s="547"/>
      <c r="D214" s="548"/>
      <c r="E214" s="129" t="s">
        <v>121</v>
      </c>
      <c r="F214" s="130"/>
      <c r="G214" s="130"/>
      <c r="H214" s="130"/>
      <c r="I214" s="76"/>
      <c r="J214" s="91"/>
      <c r="K214" s="91"/>
      <c r="L214" s="72"/>
      <c r="M214" s="39"/>
      <c r="O214" s="10" t="s">
        <v>506</v>
      </c>
      <c r="P214" s="10" t="s">
        <v>516</v>
      </c>
      <c r="Q214" s="10"/>
    </row>
    <row r="215" spans="1:17" s="171" customFormat="1" x14ac:dyDescent="0.25">
      <c r="A215" s="8"/>
      <c r="B215" s="546" t="str">
        <f>IF(Intro!$G$22="English",O215,P215)</f>
        <v>Profit margin</v>
      </c>
      <c r="C215" s="547"/>
      <c r="D215" s="548"/>
      <c r="E215" s="129" t="s">
        <v>121</v>
      </c>
      <c r="F215" s="130"/>
      <c r="G215" s="130"/>
      <c r="H215" s="130"/>
      <c r="I215" s="76"/>
      <c r="J215" s="91"/>
      <c r="K215" s="91"/>
      <c r="L215" s="72"/>
      <c r="M215" s="39"/>
      <c r="O215" s="10" t="s">
        <v>507</v>
      </c>
      <c r="P215" s="10" t="s">
        <v>517</v>
      </c>
      <c r="Q215" s="10"/>
    </row>
    <row r="216" spans="1:17" s="171" customFormat="1" x14ac:dyDescent="0.25">
      <c r="A216" s="8"/>
      <c r="B216" s="546" t="str">
        <f>IF(Intro!$G$22="English",O216,P216)</f>
        <v>Freight costs</v>
      </c>
      <c r="C216" s="547"/>
      <c r="D216" s="548"/>
      <c r="E216" s="129" t="s">
        <v>121</v>
      </c>
      <c r="F216" s="130"/>
      <c r="G216" s="130"/>
      <c r="H216" s="130"/>
      <c r="I216" s="76"/>
      <c r="J216" s="91"/>
      <c r="K216" s="91"/>
      <c r="L216" s="72"/>
      <c r="M216" s="39"/>
      <c r="O216" s="10" t="s">
        <v>508</v>
      </c>
      <c r="P216" s="10" t="s">
        <v>518</v>
      </c>
      <c r="Q216" s="10"/>
    </row>
    <row r="217" spans="1:17" s="171" customFormat="1" x14ac:dyDescent="0.25">
      <c r="A217" s="8"/>
      <c r="B217" s="546" t="str">
        <f>IF(Intro!$G$22="English",O217,P217)</f>
        <v>Other costs (if applicable)</v>
      </c>
      <c r="C217" s="547"/>
      <c r="D217" s="548"/>
      <c r="E217" s="129" t="s">
        <v>121</v>
      </c>
      <c r="F217" s="130"/>
      <c r="G217" s="130"/>
      <c r="H217" s="130"/>
      <c r="I217" s="76"/>
      <c r="J217" s="91"/>
      <c r="K217" s="91"/>
      <c r="L217" s="72"/>
      <c r="M217" s="39"/>
      <c r="O217" s="10" t="s">
        <v>519</v>
      </c>
      <c r="P217" s="10" t="s">
        <v>520</v>
      </c>
      <c r="Q217" s="10"/>
    </row>
    <row r="218" spans="1:17" s="171" customFormat="1" x14ac:dyDescent="0.25">
      <c r="A218" s="8"/>
      <c r="B218" s="549" t="str">
        <f>IF(Intro!$G$22="English",O218,P218)</f>
        <v xml:space="preserve">List other additional costs: </v>
      </c>
      <c r="C218" s="550"/>
      <c r="D218" s="550"/>
      <c r="E218" s="550"/>
      <c r="F218" s="550"/>
      <c r="G218" s="551"/>
      <c r="H218" s="76"/>
      <c r="I218" s="76"/>
      <c r="J218" s="91"/>
      <c r="K218" s="91"/>
      <c r="L218" s="72"/>
      <c r="M218" s="39"/>
      <c r="O218" s="10" t="s">
        <v>509</v>
      </c>
      <c r="P218" s="10" t="s">
        <v>521</v>
      </c>
      <c r="Q218" s="10"/>
    </row>
    <row r="219" spans="1:17" s="171" customFormat="1" x14ac:dyDescent="0.25">
      <c r="A219" s="8"/>
      <c r="B219" s="540"/>
      <c r="C219" s="541"/>
      <c r="D219" s="541"/>
      <c r="E219" s="541"/>
      <c r="F219" s="541"/>
      <c r="G219" s="541"/>
      <c r="H219" s="541"/>
      <c r="I219" s="541"/>
      <c r="J219" s="541"/>
      <c r="K219" s="541"/>
      <c r="L219" s="542"/>
      <c r="M219" s="39"/>
      <c r="Q219" s="10"/>
    </row>
    <row r="220" spans="1:17" s="171" customFormat="1" x14ac:dyDescent="0.25">
      <c r="A220" s="8"/>
      <c r="B220" s="495"/>
      <c r="C220" s="496"/>
      <c r="D220" s="496"/>
      <c r="E220" s="496"/>
      <c r="F220" s="496"/>
      <c r="G220" s="496"/>
      <c r="H220" s="496"/>
      <c r="I220" s="496"/>
      <c r="J220" s="496"/>
      <c r="K220" s="496"/>
      <c r="L220" s="497"/>
      <c r="M220" s="39"/>
      <c r="Q220" s="10"/>
    </row>
    <row r="221" spans="1:17" s="171" customFormat="1" x14ac:dyDescent="0.25">
      <c r="A221" s="8"/>
      <c r="B221" s="543"/>
      <c r="C221" s="544"/>
      <c r="D221" s="544"/>
      <c r="E221" s="544"/>
      <c r="F221" s="544"/>
      <c r="G221" s="544"/>
      <c r="H221" s="544"/>
      <c r="I221" s="544"/>
      <c r="J221" s="544"/>
      <c r="K221" s="544"/>
      <c r="L221" s="545"/>
      <c r="M221" s="39"/>
      <c r="Q221" s="10"/>
    </row>
    <row r="222" spans="1:17" x14ac:dyDescent="0.25">
      <c r="A222" s="7"/>
      <c r="B222" s="73"/>
      <c r="C222" s="85"/>
      <c r="D222" s="85"/>
      <c r="E222" s="85"/>
      <c r="F222" s="85"/>
      <c r="G222" s="85"/>
      <c r="H222" s="85"/>
      <c r="I222" s="85"/>
      <c r="J222" s="85"/>
      <c r="K222" s="85"/>
      <c r="L222" s="86"/>
      <c r="M222" s="10"/>
    </row>
    <row r="223" spans="1:17" s="45" customFormat="1" x14ac:dyDescent="0.25">
      <c r="A223" s="77"/>
      <c r="B223" s="4"/>
      <c r="C223" s="4"/>
      <c r="D223" s="78"/>
      <c r="E223" s="78"/>
      <c r="F223" s="78"/>
      <c r="G223" s="78"/>
      <c r="H223" s="78"/>
      <c r="I223" s="78"/>
      <c r="J223" s="78"/>
      <c r="K223" s="78"/>
      <c r="L223" s="78"/>
      <c r="N223" s="79"/>
    </row>
    <row r="224" spans="1:17" s="45" customFormat="1" x14ac:dyDescent="0.25">
      <c r="A224" s="77"/>
      <c r="B224" s="4"/>
      <c r="C224" s="4"/>
      <c r="D224" s="78"/>
      <c r="E224" s="78"/>
      <c r="F224" s="78"/>
      <c r="G224" s="78"/>
      <c r="H224" s="78"/>
      <c r="I224" s="78"/>
      <c r="J224" s="78"/>
      <c r="K224" s="78"/>
      <c r="L224" s="78"/>
      <c r="N224" s="79"/>
    </row>
    <row r="225" spans="1:14" s="45" customFormat="1" x14ac:dyDescent="0.25">
      <c r="A225" s="77"/>
      <c r="B225" s="4"/>
      <c r="C225" s="4"/>
      <c r="D225" s="78"/>
      <c r="E225" s="78"/>
      <c r="F225" s="78"/>
      <c r="G225" s="78"/>
      <c r="H225" s="78"/>
      <c r="I225" s="78"/>
      <c r="J225" s="78"/>
      <c r="K225" s="78"/>
      <c r="L225" s="78"/>
      <c r="N225" s="79"/>
    </row>
    <row r="226" spans="1:14" s="45" customFormat="1" x14ac:dyDescent="0.25">
      <c r="A226" s="77"/>
      <c r="B226" s="4"/>
      <c r="C226" s="4"/>
      <c r="D226" s="78"/>
      <c r="E226" s="78"/>
      <c r="F226" s="78"/>
      <c r="G226" s="78"/>
      <c r="H226" s="78"/>
      <c r="I226" s="78"/>
      <c r="J226" s="78"/>
      <c r="K226" s="78"/>
      <c r="L226" s="78"/>
      <c r="N226" s="79"/>
    </row>
    <row r="227" spans="1:14" s="45" customFormat="1" x14ac:dyDescent="0.25">
      <c r="A227" s="77"/>
      <c r="B227" s="4"/>
      <c r="C227" s="4"/>
      <c r="D227" s="78"/>
      <c r="E227" s="78"/>
      <c r="F227" s="78"/>
      <c r="G227" s="78"/>
      <c r="H227" s="78"/>
      <c r="I227" s="78"/>
      <c r="J227" s="78"/>
      <c r="K227" s="78"/>
      <c r="L227" s="78"/>
      <c r="N227" s="79"/>
    </row>
    <row r="228" spans="1:14" s="45" customFormat="1" x14ac:dyDescent="0.25">
      <c r="A228" s="77"/>
      <c r="B228" s="4"/>
      <c r="C228" s="4"/>
      <c r="D228" s="78"/>
      <c r="E228" s="78"/>
      <c r="F228" s="78"/>
      <c r="G228" s="78"/>
      <c r="H228" s="78"/>
      <c r="I228" s="78"/>
      <c r="J228" s="78"/>
      <c r="K228" s="78"/>
      <c r="L228" s="78"/>
      <c r="N228" s="79"/>
    </row>
    <row r="229" spans="1:14" s="45" customFormat="1" x14ac:dyDescent="0.25">
      <c r="A229" s="77"/>
      <c r="B229" s="4"/>
      <c r="C229" s="4"/>
      <c r="D229" s="78"/>
      <c r="E229" s="78"/>
      <c r="F229" s="78"/>
      <c r="G229" s="78"/>
      <c r="H229" s="78"/>
      <c r="I229" s="78"/>
      <c r="J229" s="78"/>
      <c r="K229" s="78"/>
      <c r="L229" s="78"/>
      <c r="N229" s="79"/>
    </row>
    <row r="230" spans="1:14" s="45" customFormat="1" x14ac:dyDescent="0.25">
      <c r="A230" s="77"/>
      <c r="B230" s="4"/>
      <c r="C230" s="4"/>
      <c r="D230" s="78"/>
      <c r="E230" s="78"/>
      <c r="F230" s="78"/>
      <c r="G230" s="78"/>
      <c r="H230" s="78"/>
      <c r="I230" s="78"/>
      <c r="J230" s="78"/>
      <c r="K230" s="78"/>
      <c r="L230" s="78"/>
      <c r="N230" s="79"/>
    </row>
    <row r="231" spans="1:14" s="45" customFormat="1" x14ac:dyDescent="0.25">
      <c r="A231" s="77"/>
      <c r="B231" s="4"/>
      <c r="C231" s="4"/>
      <c r="D231" s="78"/>
      <c r="E231" s="78"/>
      <c r="F231" s="78"/>
      <c r="G231" s="78"/>
      <c r="H231" s="78"/>
      <c r="I231" s="78"/>
      <c r="J231" s="78"/>
      <c r="K231" s="78"/>
      <c r="L231" s="78"/>
      <c r="N231" s="79"/>
    </row>
    <row r="232" spans="1:14" s="45" customFormat="1" x14ac:dyDescent="0.25">
      <c r="A232" s="77"/>
      <c r="B232" s="4"/>
      <c r="C232" s="4"/>
      <c r="D232" s="78"/>
      <c r="E232" s="78"/>
      <c r="F232" s="78"/>
      <c r="G232" s="78"/>
      <c r="H232" s="78"/>
      <c r="I232" s="78"/>
      <c r="J232" s="78"/>
      <c r="K232" s="78"/>
      <c r="L232" s="78"/>
      <c r="N232" s="79"/>
    </row>
    <row r="233" spans="1:14" s="45" customFormat="1" x14ac:dyDescent="0.25">
      <c r="A233" s="77"/>
      <c r="B233" s="4"/>
      <c r="C233" s="4"/>
      <c r="D233" s="78"/>
      <c r="E233" s="78"/>
      <c r="F233" s="78"/>
      <c r="G233" s="78"/>
      <c r="H233" s="78"/>
      <c r="I233" s="78"/>
      <c r="J233" s="78"/>
      <c r="K233" s="78"/>
      <c r="L233" s="78"/>
      <c r="N233" s="79"/>
    </row>
    <row r="234" spans="1:14" s="45" customFormat="1" x14ac:dyDescent="0.25">
      <c r="A234" s="77"/>
      <c r="B234" s="4"/>
      <c r="C234" s="4"/>
      <c r="D234" s="78"/>
      <c r="E234" s="78"/>
      <c r="F234" s="78"/>
      <c r="G234" s="78"/>
      <c r="H234" s="78"/>
      <c r="I234" s="78"/>
      <c r="J234" s="78"/>
      <c r="K234" s="78"/>
      <c r="L234" s="78"/>
      <c r="N234" s="79"/>
    </row>
    <row r="235" spans="1:14" s="45" customFormat="1" x14ac:dyDescent="0.25">
      <c r="A235" s="77"/>
      <c r="B235" s="4"/>
      <c r="C235" s="4"/>
      <c r="D235" s="78"/>
      <c r="E235" s="78"/>
      <c r="F235" s="78"/>
      <c r="G235" s="78"/>
      <c r="H235" s="78"/>
      <c r="I235" s="78"/>
      <c r="J235" s="78"/>
      <c r="K235" s="78"/>
      <c r="L235" s="78"/>
      <c r="N235" s="79"/>
    </row>
    <row r="236" spans="1:14" s="45" customFormat="1" x14ac:dyDescent="0.25">
      <c r="A236" s="77"/>
      <c r="B236" s="4"/>
      <c r="C236" s="4"/>
      <c r="D236" s="78"/>
      <c r="E236" s="78"/>
      <c r="F236" s="78"/>
      <c r="G236" s="78"/>
      <c r="H236" s="78"/>
      <c r="I236" s="78"/>
      <c r="J236" s="78"/>
      <c r="K236" s="78"/>
      <c r="L236" s="78"/>
      <c r="N236" s="79"/>
    </row>
    <row r="237" spans="1:14" s="45" customFormat="1" x14ac:dyDescent="0.25">
      <c r="A237" s="77"/>
      <c r="B237" s="4"/>
      <c r="C237" s="4"/>
      <c r="D237" s="78"/>
      <c r="E237" s="78"/>
      <c r="F237" s="78"/>
      <c r="G237" s="78"/>
      <c r="H237" s="78"/>
      <c r="I237" s="78"/>
      <c r="J237" s="78"/>
      <c r="K237" s="78"/>
      <c r="L237" s="78"/>
      <c r="N237" s="79"/>
    </row>
    <row r="238" spans="1:14" s="45" customFormat="1" x14ac:dyDescent="0.25">
      <c r="A238" s="77"/>
      <c r="B238" s="4"/>
      <c r="C238" s="4"/>
      <c r="D238" s="78"/>
      <c r="E238" s="78"/>
      <c r="F238" s="78"/>
      <c r="G238" s="78"/>
      <c r="H238" s="78"/>
      <c r="I238" s="78"/>
      <c r="J238" s="78"/>
      <c r="K238" s="78"/>
      <c r="L238" s="78"/>
      <c r="N238" s="79"/>
    </row>
    <row r="239" spans="1:14" s="45" customFormat="1" x14ac:dyDescent="0.25">
      <c r="A239" s="77"/>
      <c r="B239" s="4"/>
      <c r="C239" s="4"/>
      <c r="D239" s="78"/>
      <c r="E239" s="78"/>
      <c r="F239" s="78"/>
      <c r="G239" s="78"/>
      <c r="H239" s="78"/>
      <c r="I239" s="78"/>
      <c r="J239" s="78"/>
      <c r="K239" s="78"/>
      <c r="L239" s="78"/>
      <c r="N239" s="79"/>
    </row>
    <row r="240" spans="1:14" s="45" customFormat="1" x14ac:dyDescent="0.25">
      <c r="A240" s="77"/>
      <c r="B240" s="4"/>
      <c r="C240" s="4"/>
      <c r="D240" s="78"/>
      <c r="E240" s="78"/>
      <c r="F240" s="78"/>
      <c r="G240" s="78"/>
      <c r="H240" s="78"/>
      <c r="I240" s="78"/>
      <c r="J240" s="78"/>
      <c r="K240" s="78"/>
      <c r="L240" s="78"/>
      <c r="N240" s="79"/>
    </row>
    <row r="241" spans="1:14" s="45" customFormat="1" x14ac:dyDescent="0.25">
      <c r="A241" s="77"/>
      <c r="B241" s="4"/>
      <c r="C241" s="4"/>
      <c r="D241" s="78"/>
      <c r="E241" s="78"/>
      <c r="F241" s="78"/>
      <c r="G241" s="78"/>
      <c r="H241" s="78"/>
      <c r="I241" s="78"/>
      <c r="J241" s="78"/>
      <c r="K241" s="78"/>
      <c r="L241" s="78"/>
      <c r="N241" s="79"/>
    </row>
    <row r="242" spans="1:14" s="45" customFormat="1" x14ac:dyDescent="0.25">
      <c r="A242" s="77"/>
      <c r="B242" s="4"/>
      <c r="C242" s="4"/>
      <c r="D242" s="78"/>
      <c r="E242" s="78"/>
      <c r="F242" s="78"/>
      <c r="G242" s="78"/>
      <c r="H242" s="78"/>
      <c r="I242" s="78"/>
      <c r="J242" s="78"/>
      <c r="K242" s="78"/>
      <c r="L242" s="78"/>
      <c r="N242" s="79"/>
    </row>
    <row r="243" spans="1:14" s="45" customFormat="1" x14ac:dyDescent="0.25">
      <c r="A243" s="77"/>
      <c r="B243" s="4"/>
      <c r="C243" s="4"/>
      <c r="D243" s="78"/>
      <c r="E243" s="78"/>
      <c r="F243" s="78"/>
      <c r="G243" s="78"/>
      <c r="H243" s="78"/>
      <c r="I243" s="78"/>
      <c r="J243" s="78"/>
      <c r="K243" s="78"/>
      <c r="L243" s="78"/>
      <c r="N243" s="79"/>
    </row>
  </sheetData>
  <sheetProtection algorithmName="SHA-512" hashValue="BDPLn4Gejkekbjz+2cZWiua+b8UQWg/VdCEy4VkGu3QmcZVYTZSXplU0VSPIXBic+4zdGaIqnvqS/BYxW7YWBg==" saltValue="pPuU5yvMGFHqpI5RZup0lw==" spinCount="100000" sheet="1" objects="1" scenarios="1" selectLockedCells="1"/>
  <mergeCells count="131">
    <mergeCell ref="F212:H212"/>
    <mergeCell ref="B213:D213"/>
    <mergeCell ref="B214:D214"/>
    <mergeCell ref="B215:D215"/>
    <mergeCell ref="B216:D216"/>
    <mergeCell ref="B217:D217"/>
    <mergeCell ref="B218:G218"/>
    <mergeCell ref="B219:L221"/>
    <mergeCell ref="F199:H199"/>
    <mergeCell ref="B200:D200"/>
    <mergeCell ref="B201:D201"/>
    <mergeCell ref="B202:D202"/>
    <mergeCell ref="B203:D203"/>
    <mergeCell ref="B204:D204"/>
    <mergeCell ref="B205:G205"/>
    <mergeCell ref="B206:L208"/>
    <mergeCell ref="F210:F211"/>
    <mergeCell ref="G210:G211"/>
    <mergeCell ref="H210:H211"/>
    <mergeCell ref="B112:L112"/>
    <mergeCell ref="B33:L33"/>
    <mergeCell ref="B49:L49"/>
    <mergeCell ref="B18:L18"/>
    <mergeCell ref="B69:L69"/>
    <mergeCell ref="E142:F142"/>
    <mergeCell ref="H184:H185"/>
    <mergeCell ref="F186:H186"/>
    <mergeCell ref="F197:F198"/>
    <mergeCell ref="G197:G198"/>
    <mergeCell ref="H197:H198"/>
    <mergeCell ref="E135:F135"/>
    <mergeCell ref="E136:F136"/>
    <mergeCell ref="E119:I119"/>
    <mergeCell ref="E120:I120"/>
    <mergeCell ref="E124:I124"/>
    <mergeCell ref="E137:F137"/>
    <mergeCell ref="E144:I144"/>
    <mergeCell ref="B100:L100"/>
    <mergeCell ref="B103:L103"/>
    <mergeCell ref="B102:L102"/>
    <mergeCell ref="C105:L105"/>
    <mergeCell ref="G117:G118"/>
    <mergeCell ref="H117:H118"/>
    <mergeCell ref="B15:L15"/>
    <mergeCell ref="B16:L16"/>
    <mergeCell ref="B96:E96"/>
    <mergeCell ref="B91:E91"/>
    <mergeCell ref="B92:E92"/>
    <mergeCell ref="B93:E93"/>
    <mergeCell ref="B94:E94"/>
    <mergeCell ref="B95:E95"/>
    <mergeCell ref="B21:L21"/>
    <mergeCell ref="B51:L51"/>
    <mergeCell ref="B58:L58"/>
    <mergeCell ref="B87:L87"/>
    <mergeCell ref="B86:L86"/>
    <mergeCell ref="B40:L47"/>
    <mergeCell ref="B60:L67"/>
    <mergeCell ref="E121:F121"/>
    <mergeCell ref="E123:F123"/>
    <mergeCell ref="E125:F125"/>
    <mergeCell ref="E126:F126"/>
    <mergeCell ref="E132:F132"/>
    <mergeCell ref="E133:F133"/>
    <mergeCell ref="E131:F131"/>
    <mergeCell ref="B4:L4"/>
    <mergeCell ref="B5:L5"/>
    <mergeCell ref="B6:L6"/>
    <mergeCell ref="B11:L11"/>
    <mergeCell ref="B8:L8"/>
    <mergeCell ref="B9:L9"/>
    <mergeCell ref="B10:L10"/>
    <mergeCell ref="B12:L12"/>
    <mergeCell ref="B71:L71"/>
    <mergeCell ref="B56:C56"/>
    <mergeCell ref="B52:L52"/>
    <mergeCell ref="B38:L38"/>
    <mergeCell ref="B22:L22"/>
    <mergeCell ref="G54:G55"/>
    <mergeCell ref="B19:L19"/>
    <mergeCell ref="B13:L13"/>
    <mergeCell ref="B24:L31"/>
    <mergeCell ref="B14:L14"/>
    <mergeCell ref="E140:I140"/>
    <mergeCell ref="B73:L80"/>
    <mergeCell ref="B35:L37"/>
    <mergeCell ref="E54:E55"/>
    <mergeCell ref="F54:F55"/>
    <mergeCell ref="B83:L83"/>
    <mergeCell ref="G89:G90"/>
    <mergeCell ref="H89:H90"/>
    <mergeCell ref="I89:I90"/>
    <mergeCell ref="B99:L99"/>
    <mergeCell ref="B84:L84"/>
    <mergeCell ref="C106:L106"/>
    <mergeCell ref="C107:L107"/>
    <mergeCell ref="C108:L108"/>
    <mergeCell ref="C109:L109"/>
    <mergeCell ref="B113:L113"/>
    <mergeCell ref="B115:L115"/>
    <mergeCell ref="E127:F127"/>
    <mergeCell ref="I117:I118"/>
    <mergeCell ref="E122:F122"/>
    <mergeCell ref="E129:I129"/>
    <mergeCell ref="E130:I130"/>
    <mergeCell ref="E134:I134"/>
    <mergeCell ref="E139:I139"/>
    <mergeCell ref="E145:F145"/>
    <mergeCell ref="E147:F147"/>
    <mergeCell ref="B179:L179"/>
    <mergeCell ref="B181:L181"/>
    <mergeCell ref="B182:L182"/>
    <mergeCell ref="E141:F141"/>
    <mergeCell ref="E143:F143"/>
    <mergeCell ref="B151:L151"/>
    <mergeCell ref="B150:L150"/>
    <mergeCell ref="B165:L165"/>
    <mergeCell ref="B170:L177"/>
    <mergeCell ref="B167:L168"/>
    <mergeCell ref="B153:L154"/>
    <mergeCell ref="B156:L163"/>
    <mergeCell ref="E146:F146"/>
    <mergeCell ref="B193:L195"/>
    <mergeCell ref="B188:D188"/>
    <mergeCell ref="B189:D189"/>
    <mergeCell ref="B190:D190"/>
    <mergeCell ref="B191:D191"/>
    <mergeCell ref="B192:G192"/>
    <mergeCell ref="F184:F185"/>
    <mergeCell ref="G184:G185"/>
    <mergeCell ref="B187:D187"/>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C105:C109" xr:uid="{82E829C6-E3C5-43A1-AF20-826CEB14DB85}">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E56:I56 G91:K95 G125:J128 G135:J138 G121:J123 G131:J133 G141:J143 G145:J147 E187:H191 H192:I192 E200:H204 H205:I205 E213:H217 H218:I218" xr:uid="{3CC01145-26E8-47C7-AADB-91B5AAB9BFB6}">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3 B156 B170 B42:B43 B63:B64 B76:B77 B158:B159 B172:B173 B193 B206 B219" xr:uid="{D57C5EAA-365B-40A0-A0ED-271BD91A3A59}">
      <formula1>1000</formula1>
    </dataValidation>
  </dataValidations>
  <printOptions horizontalCentered="1"/>
  <pageMargins left="0.25" right="0.25" top="0.75" bottom="0.75" header="0.3" footer="0.3"/>
  <pageSetup scale="63" firstPageNumber="13" fitToHeight="0" orientation="portrait" r:id="rId1"/>
  <headerFooter>
    <oddFooter>&amp;L&amp;A</oddFooter>
  </headerFooter>
  <rowBreaks count="2" manualBreakCount="2">
    <brk id="48" min="1" max="11" man="1"/>
    <brk id="82"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AI3k1gv0lPNaFLDuz6xzw0mMEZ7aBgmIVOcS/GZJ6PyH+RcUxVuP/aUh8L5DIe0dBkm+f2h4uRF/pugd8vHj2Q==" saltValue="qB6FG3kW8XoWYJac9U4L6Q=="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93"/>
  <sheetViews>
    <sheetView showGridLines="0" topLeftCell="A128" zoomScaleNormal="100" zoomScaleSheetLayoutView="55" workbookViewId="0">
      <selection activeCell="R150" sqref="R150"/>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1" t="s">
        <v>91</v>
      </c>
      <c r="P1" s="1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384" t="str">
        <f>Info!B4</f>
        <v>IMPORTERS' QUESTIONNAIRE</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TRUCK BODIES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The following questions refer to the goods as defined in the product description on the Intro tab.</v>
      </c>
      <c r="C8" s="519"/>
      <c r="D8" s="519"/>
      <c r="E8" s="519"/>
      <c r="F8" s="519"/>
      <c r="G8" s="519"/>
      <c r="H8" s="519"/>
      <c r="I8" s="519"/>
      <c r="J8" s="519"/>
      <c r="K8" s="519"/>
      <c r="L8" s="520"/>
      <c r="M8" s="19"/>
      <c r="N8" s="19"/>
      <c r="O8" s="15"/>
      <c r="P8" s="15"/>
    </row>
    <row r="9" spans="1:16" s="6" customFormat="1" x14ac:dyDescent="0.25">
      <c r="A9" s="33"/>
      <c r="B9" s="518" t="str">
        <f>Public!B9</f>
        <v xml:space="preserve">Product information and a glossary of terms can be found in the Info tab.
</v>
      </c>
      <c r="C9" s="519"/>
      <c r="D9" s="519"/>
      <c r="E9" s="519"/>
      <c r="F9" s="519"/>
      <c r="G9" s="519"/>
      <c r="H9" s="519"/>
      <c r="I9" s="519"/>
      <c r="J9" s="519"/>
      <c r="K9" s="519"/>
      <c r="L9" s="520"/>
      <c r="M9" s="19"/>
      <c r="N9" s="19"/>
      <c r="O9" s="15"/>
    </row>
    <row r="10" spans="1:16" s="6" customFormat="1" x14ac:dyDescent="0.25">
      <c r="A10" s="33"/>
      <c r="B10" s="518" t="str">
        <f>IF(Intro!$G$22="English",O10,P10)</f>
        <v>Use one numbered "Imp-Exp" tab for each exporter your firm imported from. To acquire additional "Imp-Exp" tabs, contact a case analyst identified on the "Intro" tab.</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For the questions in this tab, note the following:</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Report only sales from your firm’s imports. Sales of goods purchased from Canadian producers must be excluded.</v>
      </c>
      <c r="C13" s="569"/>
      <c r="D13" s="569"/>
      <c r="E13" s="569"/>
      <c r="F13" s="569"/>
      <c r="G13" s="569"/>
      <c r="H13" s="569"/>
      <c r="I13" s="569"/>
      <c r="J13" s="569"/>
      <c r="K13" s="569"/>
      <c r="L13" s="570"/>
      <c r="M13" s="19"/>
      <c r="N13" s="19"/>
      <c r="O13" s="15"/>
      <c r="P13" s="15"/>
    </row>
    <row r="14" spans="1:16" s="6" customFormat="1" x14ac:dyDescent="0.25">
      <c r="A14" s="33"/>
      <c r="B14" s="518" t="str">
        <f>Pro!B14</f>
        <v>• Report all sales to Canadian and foreign associated firms.</v>
      </c>
      <c r="C14" s="519"/>
      <c r="D14" s="519"/>
      <c r="E14" s="519"/>
      <c r="F14" s="519"/>
      <c r="G14" s="519"/>
      <c r="H14" s="519"/>
      <c r="I14" s="519"/>
      <c r="J14" s="519"/>
      <c r="K14" s="519"/>
      <c r="L14" s="520"/>
      <c r="M14" s="19"/>
      <c r="N14" s="19"/>
      <c r="O14" s="15"/>
      <c r="P14" s="15"/>
    </row>
    <row r="15" spans="1:16" s="6" customFormat="1" x14ac:dyDescent="0.25">
      <c r="A15" s="33"/>
      <c r="B15" s="518" t="str">
        <f>Pro!B15</f>
        <v>• Report all sales as of the date of shipment to the customer or the customer’s warehouse.</v>
      </c>
      <c r="C15" s="519"/>
      <c r="D15" s="519"/>
      <c r="E15" s="519"/>
      <c r="F15" s="519"/>
      <c r="G15" s="519"/>
      <c r="H15" s="519"/>
      <c r="I15" s="519"/>
      <c r="J15" s="519"/>
      <c r="K15" s="519"/>
      <c r="L15" s="520"/>
      <c r="M15" s="19"/>
      <c r="N15" s="19"/>
      <c r="O15" s="15"/>
      <c r="P15" s="15"/>
    </row>
    <row r="16" spans="1:16" s="6" customFormat="1" x14ac:dyDescent="0.25">
      <c r="A16" s="33"/>
      <c r="B16" s="518" t="str">
        <f>Pro!B16</f>
        <v>• Report all values in Canadian dollars.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If your firm is an end user or a retailer, your firm does not need to report sales of imports or inventories of imports.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IMPORTS AND SALES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ht="15.75" x14ac:dyDescent="0.25">
      <c r="B22" s="360" t="str">
        <f>IF(Intro!$G$22="English",O22,P22)</f>
        <v xml:space="preserve">Provide your firm's imports and sales of imports of the goods from: </v>
      </c>
      <c r="C22" s="361"/>
      <c r="D22" s="361"/>
      <c r="E22" s="361"/>
      <c r="F22" s="361"/>
      <c r="G22" s="615" t="str">
        <f>Variables!D43</f>
        <v>China</v>
      </c>
      <c r="H22" s="615"/>
      <c r="I22" s="615"/>
      <c r="J22" s="615"/>
      <c r="K22" s="615"/>
      <c r="L22" s="68"/>
      <c r="M22" s="10"/>
      <c r="O22" s="10" t="s">
        <v>286</v>
      </c>
      <c r="P22" s="10" t="s">
        <v>287</v>
      </c>
    </row>
    <row r="23" spans="1:16" ht="15.75" x14ac:dyDescent="0.25">
      <c r="B23" s="617" t="str">
        <f>IF(Intro!$G$22="English",O23,P23)</f>
        <v xml:space="preserve">Exporter name: </v>
      </c>
      <c r="C23" s="618"/>
      <c r="D23" s="618"/>
      <c r="E23" s="618"/>
      <c r="F23" s="618"/>
      <c r="G23" s="616"/>
      <c r="H23" s="616"/>
      <c r="I23" s="616"/>
      <c r="J23" s="616"/>
      <c r="K23" s="616"/>
      <c r="L23" s="68"/>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1" customFormat="1" ht="14.25" customHeight="1" thickBot="1" x14ac:dyDescent="0.3">
      <c r="A27" s="32"/>
      <c r="B27" s="623" t="str">
        <f>IF(Intro!$G$22="English",O27,P27)</f>
        <v>Imports in Canada</v>
      </c>
      <c r="C27" s="624"/>
      <c r="D27" s="624"/>
      <c r="E27" s="624"/>
      <c r="F27" s="624"/>
      <c r="G27" s="624"/>
      <c r="H27" s="624"/>
      <c r="I27" s="624"/>
      <c r="J27" s="36"/>
      <c r="K27" s="36"/>
      <c r="L27" s="72"/>
      <c r="O27" s="26" t="s">
        <v>236</v>
      </c>
      <c r="P27" s="11" t="s">
        <v>237</v>
      </c>
    </row>
    <row r="28" spans="1:16" s="171" customFormat="1" ht="14.25" customHeight="1" thickBot="1" x14ac:dyDescent="0.3">
      <c r="A28" s="32"/>
      <c r="B28" s="554" t="str">
        <f>IF(Intro!$G$22="English",O28,P28)</f>
        <v>Refrigerated units</v>
      </c>
      <c r="C28" s="555"/>
      <c r="D28" s="555"/>
      <c r="E28" s="555"/>
      <c r="F28" s="555"/>
      <c r="G28" s="555"/>
      <c r="H28" s="555"/>
      <c r="I28" s="555"/>
      <c r="J28" s="36"/>
      <c r="K28" s="36"/>
      <c r="L28" s="72"/>
      <c r="O28" s="26" t="s">
        <v>468</v>
      </c>
      <c r="P28" s="171" t="s">
        <v>469</v>
      </c>
    </row>
    <row r="29" spans="1:16" s="171" customFormat="1" ht="14.25" customHeight="1" thickBot="1" x14ac:dyDescent="0.3">
      <c r="A29" s="32"/>
      <c r="B29" s="558" t="str">
        <f>IF(Intro!$G$22="English",O29,P29)</f>
        <v>Kits</v>
      </c>
      <c r="C29" s="559"/>
      <c r="D29" s="559"/>
      <c r="E29" s="559"/>
      <c r="F29" s="559"/>
      <c r="G29" s="559"/>
      <c r="H29" s="559"/>
      <c r="I29" s="559"/>
      <c r="J29" s="36"/>
      <c r="K29" s="36"/>
      <c r="L29" s="72"/>
      <c r="O29" s="26" t="s">
        <v>489</v>
      </c>
      <c r="P29" s="171" t="s">
        <v>489</v>
      </c>
    </row>
    <row r="30" spans="1:16" x14ac:dyDescent="0.25">
      <c r="B30" s="595" t="str">
        <f>IF(Intro!$G$22="English",O30,P30)</f>
        <v>Imports</v>
      </c>
      <c r="C30" s="596"/>
      <c r="D30" s="588" t="str">
        <f>IF(Intro!$G$22="English",Variables!$B$23,Variables!$C$23)</f>
        <v>units</v>
      </c>
      <c r="E30" s="588"/>
      <c r="F30" s="588"/>
      <c r="G30" s="204"/>
      <c r="H30" s="204"/>
      <c r="I30" s="204"/>
      <c r="J30" s="36"/>
      <c r="K30" s="36"/>
      <c r="L30" s="72"/>
      <c r="M30" s="10"/>
      <c r="O30" s="10" t="s">
        <v>89</v>
      </c>
      <c r="P30" s="10" t="s">
        <v>169</v>
      </c>
    </row>
    <row r="31" spans="1:16" x14ac:dyDescent="0.25">
      <c r="B31" s="597"/>
      <c r="C31" s="598"/>
      <c r="D31" s="584" t="str">
        <f>IF(Intro!$G$22="English",O31,P31)</f>
        <v>net delivered purchase value (CAD)</v>
      </c>
      <c r="E31" s="584"/>
      <c r="F31" s="584"/>
      <c r="G31" s="137"/>
      <c r="H31" s="137"/>
      <c r="I31" s="137"/>
      <c r="J31" s="36"/>
      <c r="K31" s="36"/>
      <c r="L31" s="72"/>
      <c r="M31" s="10"/>
      <c r="O31" s="10" t="s">
        <v>344</v>
      </c>
      <c r="P31" s="10" t="s">
        <v>343</v>
      </c>
    </row>
    <row r="32" spans="1:16" ht="15" thickBot="1" x14ac:dyDescent="0.3">
      <c r="B32" s="599"/>
      <c r="C32" s="600"/>
      <c r="D32" s="585" t="str">
        <f>"$ / "&amp;IF(Intro!$G$22="English",Variables!$B$24,Variables!$C$24)</f>
        <v>$ / unit</v>
      </c>
      <c r="E32" s="585"/>
      <c r="F32" s="585"/>
      <c r="G32" s="203" t="str">
        <f>IF(G30=0,"-",G31/G30)</f>
        <v>-</v>
      </c>
      <c r="H32" s="203" t="str">
        <f>IF(H30=0,"-",H31/H30)</f>
        <v>-</v>
      </c>
      <c r="I32" s="203" t="str">
        <f t="shared" ref="I32" si="0">IF(I30=0,"-",I31/I30)</f>
        <v>-</v>
      </c>
      <c r="J32" s="36"/>
      <c r="K32" s="36"/>
      <c r="L32" s="72"/>
      <c r="M32" s="10"/>
    </row>
    <row r="33" spans="1:16" ht="15" customHeight="1" thickBot="1" x14ac:dyDescent="0.3">
      <c r="B33" s="558" t="str">
        <f>IF(Intro!$G$22="English",O33,P33)</f>
        <v>Fully assembled truck bodies</v>
      </c>
      <c r="C33" s="559"/>
      <c r="D33" s="559"/>
      <c r="E33" s="559"/>
      <c r="F33" s="559"/>
      <c r="G33" s="559"/>
      <c r="H33" s="559"/>
      <c r="I33" s="559"/>
      <c r="J33" s="36"/>
      <c r="K33" s="36"/>
      <c r="L33" s="72"/>
      <c r="M33" s="10"/>
      <c r="O33" s="10" t="s">
        <v>490</v>
      </c>
      <c r="P33" s="10" t="s">
        <v>493</v>
      </c>
    </row>
    <row r="34" spans="1:16" x14ac:dyDescent="0.25">
      <c r="B34" s="595" t="str">
        <f>IF(Intro!$G$22="English",O34,P34)</f>
        <v>Imports</v>
      </c>
      <c r="C34" s="596"/>
      <c r="D34" s="588" t="str">
        <f>IF(Intro!$G$22="English",Variables!$B$23,Variables!$C$23)</f>
        <v>units</v>
      </c>
      <c r="E34" s="588"/>
      <c r="F34" s="588"/>
      <c r="G34" s="204"/>
      <c r="H34" s="204"/>
      <c r="I34" s="204"/>
      <c r="J34" s="36"/>
      <c r="K34" s="36"/>
      <c r="L34" s="72"/>
      <c r="M34" s="10"/>
      <c r="O34" s="10" t="s">
        <v>89</v>
      </c>
      <c r="P34" s="10" t="s">
        <v>169</v>
      </c>
    </row>
    <row r="35" spans="1:16" x14ac:dyDescent="0.25">
      <c r="B35" s="597"/>
      <c r="C35" s="598"/>
      <c r="D35" s="584" t="str">
        <f>IF(Intro!$G$22="English",O35,P35)</f>
        <v>net delivered purchase value (CAD)</v>
      </c>
      <c r="E35" s="584"/>
      <c r="F35" s="584"/>
      <c r="G35" s="137"/>
      <c r="H35" s="137"/>
      <c r="I35" s="137"/>
      <c r="J35" s="36"/>
      <c r="K35" s="36"/>
      <c r="L35" s="72"/>
      <c r="M35" s="10"/>
      <c r="O35" s="10" t="s">
        <v>344</v>
      </c>
      <c r="P35" s="10" t="s">
        <v>343</v>
      </c>
    </row>
    <row r="36" spans="1:16" ht="15" thickBot="1" x14ac:dyDescent="0.3">
      <c r="B36" s="599"/>
      <c r="C36" s="600"/>
      <c r="D36" s="585" t="str">
        <f>"$ / "&amp;IF(Intro!$G$22="English",Variables!$B$24,Variables!$C$24)</f>
        <v>$ / unit</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54" t="str">
        <f>IF(Intro!$G$22="English",O37,P37)</f>
        <v>Dry freight units</v>
      </c>
      <c r="C37" s="555"/>
      <c r="D37" s="555"/>
      <c r="E37" s="555"/>
      <c r="F37" s="555"/>
      <c r="G37" s="555"/>
      <c r="H37" s="555"/>
      <c r="I37" s="555"/>
      <c r="J37" s="36"/>
      <c r="K37" s="36"/>
      <c r="L37" s="72"/>
      <c r="O37" s="26" t="s">
        <v>470</v>
      </c>
      <c r="P37" s="171" t="s">
        <v>522</v>
      </c>
    </row>
    <row r="38" spans="1:16" s="171" customFormat="1" ht="14.25" customHeight="1" thickBot="1" x14ac:dyDescent="0.3">
      <c r="A38" s="32"/>
      <c r="B38" s="558" t="str">
        <f>IF(Intro!$G$22="English",O38,P38)</f>
        <v>Kits</v>
      </c>
      <c r="C38" s="559"/>
      <c r="D38" s="559"/>
      <c r="E38" s="559"/>
      <c r="F38" s="559"/>
      <c r="G38" s="559"/>
      <c r="H38" s="559"/>
      <c r="I38" s="559"/>
      <c r="J38" s="36"/>
      <c r="K38" s="36"/>
      <c r="L38" s="72"/>
      <c r="O38" s="26" t="s">
        <v>489</v>
      </c>
      <c r="P38" s="171" t="s">
        <v>489</v>
      </c>
    </row>
    <row r="39" spans="1:16" x14ac:dyDescent="0.25">
      <c r="B39" s="595" t="str">
        <f>IF(Intro!$G$22="English",O39,P39)</f>
        <v>Imports</v>
      </c>
      <c r="C39" s="596"/>
      <c r="D39" s="588" t="str">
        <f>IF(Intro!$G$22="English",Variables!$B$23,Variables!$C$23)</f>
        <v>units</v>
      </c>
      <c r="E39" s="588"/>
      <c r="F39" s="588"/>
      <c r="G39" s="204"/>
      <c r="H39" s="204"/>
      <c r="I39" s="204"/>
      <c r="J39" s="36"/>
      <c r="K39" s="36"/>
      <c r="L39" s="72"/>
      <c r="M39" s="10"/>
      <c r="O39" s="10" t="s">
        <v>89</v>
      </c>
      <c r="P39" s="10" t="s">
        <v>169</v>
      </c>
    </row>
    <row r="40" spans="1:16" x14ac:dyDescent="0.25">
      <c r="B40" s="597"/>
      <c r="C40" s="598"/>
      <c r="D40" s="584" t="str">
        <f>IF(Intro!$G$22="English",O40,P40)</f>
        <v>net delivered purchase value (CAD)</v>
      </c>
      <c r="E40" s="584"/>
      <c r="F40" s="584"/>
      <c r="G40" s="137"/>
      <c r="H40" s="137"/>
      <c r="I40" s="137"/>
      <c r="J40" s="36"/>
      <c r="K40" s="36"/>
      <c r="L40" s="72"/>
      <c r="M40" s="10"/>
      <c r="O40" s="10" t="s">
        <v>344</v>
      </c>
      <c r="P40" s="10" t="s">
        <v>343</v>
      </c>
    </row>
    <row r="41" spans="1:16" ht="15" thickBot="1" x14ac:dyDescent="0.3">
      <c r="B41" s="599"/>
      <c r="C41" s="600"/>
      <c r="D41" s="585" t="str">
        <f>"$ / "&amp;IF(Intro!$G$22="English",Variables!$B$24,Variables!$C$24)</f>
        <v>$ / unit</v>
      </c>
      <c r="E41" s="585"/>
      <c r="F41" s="585"/>
      <c r="G41" s="203" t="str">
        <f>IF(G39=0,"-",G40/G39)</f>
        <v>-</v>
      </c>
      <c r="H41" s="203" t="str">
        <f>IF(H39=0,"-",H40/H39)</f>
        <v>-</v>
      </c>
      <c r="I41" s="203" t="str">
        <f t="shared" ref="I41" si="2">IF(I39=0,"-",I40/I39)</f>
        <v>-</v>
      </c>
      <c r="J41" s="36"/>
      <c r="K41" s="36"/>
      <c r="L41" s="72"/>
      <c r="M41" s="10"/>
    </row>
    <row r="42" spans="1:16" ht="15" customHeight="1" thickBot="1" x14ac:dyDescent="0.3">
      <c r="B42" s="558" t="str">
        <f>IF(Intro!$G$22="English",O42,P42)</f>
        <v>Fully assembled truck bodies</v>
      </c>
      <c r="C42" s="559"/>
      <c r="D42" s="559"/>
      <c r="E42" s="559"/>
      <c r="F42" s="559"/>
      <c r="G42" s="559"/>
      <c r="H42" s="559"/>
      <c r="I42" s="559"/>
      <c r="J42" s="36"/>
      <c r="K42" s="36"/>
      <c r="L42" s="72"/>
      <c r="M42" s="10"/>
      <c r="O42" s="10" t="s">
        <v>490</v>
      </c>
      <c r="P42" s="10" t="s">
        <v>493</v>
      </c>
    </row>
    <row r="43" spans="1:16" x14ac:dyDescent="0.25">
      <c r="B43" s="595" t="str">
        <f>IF(Intro!$G$22="English",O43,P43)</f>
        <v>Imports</v>
      </c>
      <c r="C43" s="596"/>
      <c r="D43" s="588" t="str">
        <f>IF(Intro!$G$22="English",Variables!$B$23,Variables!$C$23)</f>
        <v>units</v>
      </c>
      <c r="E43" s="588"/>
      <c r="F43" s="588"/>
      <c r="G43" s="204"/>
      <c r="H43" s="204"/>
      <c r="I43" s="204"/>
      <c r="J43" s="36"/>
      <c r="K43" s="36"/>
      <c r="L43" s="72"/>
      <c r="M43" s="10"/>
      <c r="O43" s="10" t="s">
        <v>89</v>
      </c>
      <c r="P43" s="10" t="s">
        <v>169</v>
      </c>
    </row>
    <row r="44" spans="1:16" x14ac:dyDescent="0.25">
      <c r="B44" s="597"/>
      <c r="C44" s="598"/>
      <c r="D44" s="584" t="str">
        <f>IF(Intro!$G$22="English",O44,P44)</f>
        <v>net delivered purchase value (CAD)</v>
      </c>
      <c r="E44" s="584"/>
      <c r="F44" s="584"/>
      <c r="G44" s="137"/>
      <c r="H44" s="137"/>
      <c r="I44" s="137"/>
      <c r="J44" s="36"/>
      <c r="K44" s="36"/>
      <c r="L44" s="72"/>
      <c r="M44" s="10"/>
      <c r="O44" s="10" t="s">
        <v>344</v>
      </c>
      <c r="P44" s="10" t="s">
        <v>343</v>
      </c>
    </row>
    <row r="45" spans="1:16" ht="15" thickBot="1" x14ac:dyDescent="0.3">
      <c r="B45" s="599"/>
      <c r="C45" s="600"/>
      <c r="D45" s="585" t="str">
        <f>"$ / "&amp;IF(Intro!$G$22="English",Variables!$B$24,Variables!$C$24)</f>
        <v>$ / unit</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554" t="str">
        <f>IF(Intro!$G$22="English",O46,P46)</f>
        <v>All other</v>
      </c>
      <c r="C46" s="555"/>
      <c r="D46" s="555"/>
      <c r="E46" s="555"/>
      <c r="F46" s="555"/>
      <c r="G46" s="555"/>
      <c r="H46" s="555"/>
      <c r="I46" s="555"/>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59"/>
      <c r="J47" s="36"/>
      <c r="K47" s="36"/>
      <c r="L47" s="72"/>
      <c r="O47" s="26" t="s">
        <v>489</v>
      </c>
      <c r="P47" s="171" t="s">
        <v>489</v>
      </c>
    </row>
    <row r="48" spans="1:16" x14ac:dyDescent="0.25">
      <c r="B48" s="595" t="str">
        <f>IF(Intro!$G$22="English",O48,P48)</f>
        <v>Imports</v>
      </c>
      <c r="C48" s="596"/>
      <c r="D48" s="588" t="str">
        <f>IF(Intro!$G$22="English",Variables!$B$23,Variables!$C$23)</f>
        <v>units</v>
      </c>
      <c r="E48" s="588"/>
      <c r="F48" s="588"/>
      <c r="G48" s="204"/>
      <c r="H48" s="204"/>
      <c r="I48" s="204"/>
      <c r="J48" s="36"/>
      <c r="K48" s="36"/>
      <c r="L48" s="72"/>
      <c r="M48" s="10"/>
      <c r="O48" s="10" t="s">
        <v>89</v>
      </c>
      <c r="P48" s="10" t="s">
        <v>169</v>
      </c>
    </row>
    <row r="49" spans="1:16" x14ac:dyDescent="0.25">
      <c r="B49" s="597"/>
      <c r="C49" s="598"/>
      <c r="D49" s="584" t="str">
        <f>IF(Intro!$G$22="English",O49,P49)</f>
        <v>net delivered purchase value (CAD)</v>
      </c>
      <c r="E49" s="584"/>
      <c r="F49" s="584"/>
      <c r="G49" s="137"/>
      <c r="H49" s="137"/>
      <c r="I49" s="137"/>
      <c r="J49" s="36"/>
      <c r="K49" s="36"/>
      <c r="L49" s="72"/>
      <c r="M49" s="10"/>
      <c r="O49" s="10" t="s">
        <v>344</v>
      </c>
      <c r="P49" s="10" t="s">
        <v>343</v>
      </c>
    </row>
    <row r="50" spans="1:16" ht="15" thickBot="1" x14ac:dyDescent="0.3">
      <c r="B50" s="599"/>
      <c r="C50" s="600"/>
      <c r="D50" s="585" t="str">
        <f>"$ / "&amp;IF(Intro!$G$22="English",Variables!$B$24,Variables!$C$24)</f>
        <v>$ / unit</v>
      </c>
      <c r="E50" s="585"/>
      <c r="F50" s="585"/>
      <c r="G50" s="203" t="str">
        <f>IF(G48=0,"-",G49/G48)</f>
        <v>-</v>
      </c>
      <c r="H50" s="203" t="str">
        <f>IF(H48=0,"-",H49/H48)</f>
        <v>-</v>
      </c>
      <c r="I50" s="203" t="str">
        <f t="shared" ref="I50" si="4">IF(I48=0,"-",I49/I48)</f>
        <v>-</v>
      </c>
      <c r="J50" s="36"/>
      <c r="K50" s="36"/>
      <c r="L50" s="72"/>
      <c r="M50" s="10"/>
    </row>
    <row r="51" spans="1:16" ht="15" customHeight="1" thickBot="1" x14ac:dyDescent="0.3">
      <c r="B51" s="558" t="str">
        <f>IF(Intro!$G$22="English",O51,P51)</f>
        <v>Fully assembled truck bodies</v>
      </c>
      <c r="C51" s="559"/>
      <c r="D51" s="559"/>
      <c r="E51" s="559"/>
      <c r="F51" s="559"/>
      <c r="G51" s="559"/>
      <c r="H51" s="559"/>
      <c r="I51" s="559"/>
      <c r="J51" s="36"/>
      <c r="K51" s="36"/>
      <c r="L51" s="72"/>
      <c r="M51" s="10"/>
      <c r="O51" s="10" t="s">
        <v>490</v>
      </c>
      <c r="P51" s="10" t="s">
        <v>493</v>
      </c>
    </row>
    <row r="52" spans="1:16" x14ac:dyDescent="0.25">
      <c r="B52" s="595" t="str">
        <f>IF(Intro!$G$22="English",O52,P52)</f>
        <v>Imports</v>
      </c>
      <c r="C52" s="596"/>
      <c r="D52" s="588" t="str">
        <f>IF(Intro!$G$22="English",Variables!$B$23,Variables!$C$23)</f>
        <v>units</v>
      </c>
      <c r="E52" s="588"/>
      <c r="F52" s="588"/>
      <c r="G52" s="204"/>
      <c r="H52" s="204"/>
      <c r="I52" s="204"/>
      <c r="J52" s="36"/>
      <c r="K52" s="36"/>
      <c r="L52" s="72"/>
      <c r="M52" s="10"/>
      <c r="O52" s="10" t="s">
        <v>89</v>
      </c>
      <c r="P52" s="10" t="s">
        <v>169</v>
      </c>
    </row>
    <row r="53" spans="1:16" x14ac:dyDescent="0.25">
      <c r="B53" s="597"/>
      <c r="C53" s="598"/>
      <c r="D53" s="584" t="str">
        <f>IF(Intro!$G$22="English",O53,P53)</f>
        <v>net delivered purchase value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v>
      </c>
      <c r="E54" s="584"/>
      <c r="F54" s="584"/>
      <c r="G54" s="158" t="str">
        <f>IF(G52=0,"-",G53/G52)</f>
        <v>-</v>
      </c>
      <c r="H54" s="158" t="str">
        <f>IF(H52=0,"-",H53/H52)</f>
        <v>-</v>
      </c>
      <c r="I54" s="158" t="str">
        <f t="shared" ref="I54" si="5">IF(I52=0,"-",I53/I52)</f>
        <v>-</v>
      </c>
      <c r="J54" s="36"/>
      <c r="K54" s="36"/>
      <c r="L54" s="72"/>
      <c r="M54" s="10"/>
    </row>
    <row r="55" spans="1:16" s="11" customFormat="1" ht="15" thickBot="1" x14ac:dyDescent="0.3">
      <c r="A55" s="32"/>
      <c r="B55" s="623" t="str">
        <f>IF(Intro!$G$22="English",O55,P55)</f>
        <v>Sales in Canada</v>
      </c>
      <c r="C55" s="624"/>
      <c r="D55" s="624"/>
      <c r="E55" s="624"/>
      <c r="F55" s="624"/>
      <c r="G55" s="624"/>
      <c r="H55" s="624"/>
      <c r="I55" s="624"/>
      <c r="J55" s="36"/>
      <c r="K55" s="36"/>
      <c r="L55" s="72"/>
      <c r="O55" s="26" t="s">
        <v>238</v>
      </c>
      <c r="P55" s="11" t="s">
        <v>239</v>
      </c>
    </row>
    <row r="56" spans="1:16" s="171" customFormat="1" ht="14.25" customHeight="1" thickBot="1" x14ac:dyDescent="0.3">
      <c r="A56" s="32"/>
      <c r="B56" s="554" t="str">
        <f>IF(Intro!$G$22="English",O56,P56)</f>
        <v>Refrigerated units</v>
      </c>
      <c r="C56" s="555"/>
      <c r="D56" s="555"/>
      <c r="E56" s="555"/>
      <c r="F56" s="555"/>
      <c r="G56" s="555"/>
      <c r="H56" s="555"/>
      <c r="I56" s="555"/>
      <c r="J56" s="36"/>
      <c r="K56" s="36"/>
      <c r="L56" s="72"/>
      <c r="O56" s="26" t="s">
        <v>468</v>
      </c>
      <c r="P56" s="171" t="s">
        <v>469</v>
      </c>
    </row>
    <row r="57" spans="1:16" s="171" customFormat="1" ht="14.25" customHeight="1" thickBot="1" x14ac:dyDescent="0.3">
      <c r="A57" s="32"/>
      <c r="B57" s="558" t="str">
        <f>IF(Intro!$G$22="English",O57,P57)</f>
        <v>Kits</v>
      </c>
      <c r="C57" s="559"/>
      <c r="D57" s="559"/>
      <c r="E57" s="559"/>
      <c r="F57" s="559"/>
      <c r="G57" s="559"/>
      <c r="H57" s="559"/>
      <c r="I57" s="559"/>
      <c r="J57" s="36"/>
      <c r="K57" s="36"/>
      <c r="L57" s="72"/>
      <c r="O57" s="26" t="s">
        <v>489</v>
      </c>
      <c r="P57" s="171" t="s">
        <v>489</v>
      </c>
    </row>
    <row r="58" spans="1:16" x14ac:dyDescent="0.25">
      <c r="B58" s="403" t="str">
        <f>IF(Intro!$G$22="English",O58,P58)</f>
        <v>Sales to distributors/dealers in Canada</v>
      </c>
      <c r="C58" s="404"/>
      <c r="D58" s="588" t="str">
        <f>D30</f>
        <v>units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net delivered selling value (CAD)</v>
      </c>
      <c r="E59" s="584"/>
      <c r="F59" s="584"/>
      <c r="G59" s="137"/>
      <c r="H59" s="137"/>
      <c r="I59" s="137"/>
      <c r="J59" s="36"/>
      <c r="K59" s="36"/>
      <c r="L59" s="72"/>
      <c r="M59" s="10"/>
      <c r="O59" s="10" t="s">
        <v>346</v>
      </c>
      <c r="P59" s="10" t="s">
        <v>345</v>
      </c>
    </row>
    <row r="60" spans="1:16" ht="15" thickBot="1" x14ac:dyDescent="0.3">
      <c r="B60" s="586"/>
      <c r="C60" s="587"/>
      <c r="D60" s="589" t="str">
        <f>D32</f>
        <v>$ / unit</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Sales to end users/large fleet operators in Canada</v>
      </c>
      <c r="C61" s="582"/>
      <c r="D61" s="583" t="str">
        <f t="shared" ref="D61:D63" si="7">D58</f>
        <v>units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net delivered selling value (CAD)</v>
      </c>
      <c r="E62" s="584"/>
      <c r="F62" s="584"/>
      <c r="G62" s="137"/>
      <c r="H62" s="137"/>
      <c r="I62" s="137"/>
      <c r="J62" s="36"/>
      <c r="K62" s="36"/>
      <c r="L62" s="72"/>
      <c r="M62" s="10"/>
    </row>
    <row r="63" spans="1:16" ht="15" thickBot="1" x14ac:dyDescent="0.3">
      <c r="B63" s="586"/>
      <c r="C63" s="587"/>
      <c r="D63" s="589" t="str">
        <f t="shared" si="7"/>
        <v>$ / unit</v>
      </c>
      <c r="E63" s="589"/>
      <c r="F63" s="589"/>
      <c r="G63" s="158" t="str">
        <f>IF(G61=0,"-",G62/G61)</f>
        <v>-</v>
      </c>
      <c r="H63" s="158" t="str">
        <f>IF(H61=0,"-",H62/H61)</f>
        <v>-</v>
      </c>
      <c r="I63" s="158" t="str">
        <f t="shared" ref="I63" si="8">IF(I61=0,"-",I62/I61)</f>
        <v>-</v>
      </c>
      <c r="J63" s="36"/>
      <c r="K63" s="36"/>
      <c r="L63" s="72"/>
      <c r="M63" s="10"/>
    </row>
    <row r="64" spans="1:16" ht="14.25" customHeight="1" thickBot="1" x14ac:dyDescent="0.3">
      <c r="B64" s="558" t="str">
        <f>IF(Intro!$G$22="English",O64,P64)</f>
        <v>Fully assembled truck bodies</v>
      </c>
      <c r="C64" s="559"/>
      <c r="D64" s="559"/>
      <c r="E64" s="559"/>
      <c r="F64" s="559"/>
      <c r="G64" s="559"/>
      <c r="H64" s="559"/>
      <c r="I64" s="559"/>
      <c r="J64" s="36"/>
      <c r="K64" s="36"/>
      <c r="L64" s="72"/>
      <c r="M64" s="10"/>
      <c r="O64" s="10" t="s">
        <v>490</v>
      </c>
      <c r="P64" s="10" t="s">
        <v>493</v>
      </c>
    </row>
    <row r="65" spans="1:16" x14ac:dyDescent="0.25">
      <c r="B65" s="373" t="str">
        <f>IF(Intro!$G$22="English",O65,P65)</f>
        <v>Sales to distributors/dealers in Canada</v>
      </c>
      <c r="C65" s="374"/>
      <c r="D65" s="584" t="str">
        <f>D58</f>
        <v>units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net delivered selling value (CAD)</v>
      </c>
      <c r="E66" s="584"/>
      <c r="F66" s="584"/>
      <c r="G66" s="137"/>
      <c r="H66" s="137"/>
      <c r="I66" s="137"/>
      <c r="J66" s="36"/>
      <c r="K66" s="36"/>
      <c r="L66" s="72"/>
      <c r="M66" s="10"/>
      <c r="O66" s="10" t="s">
        <v>346</v>
      </c>
      <c r="P66" s="10" t="s">
        <v>345</v>
      </c>
    </row>
    <row r="67" spans="1:16" ht="15" thickBot="1" x14ac:dyDescent="0.3">
      <c r="B67" s="586"/>
      <c r="C67" s="587"/>
      <c r="D67" s="589" t="str">
        <f>D39</f>
        <v>units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Sales to end users/large fleet operators in Canada</v>
      </c>
      <c r="C68" s="582"/>
      <c r="D68" s="583" t="str">
        <f t="shared" ref="D68:D70" si="10">D65</f>
        <v>units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net delivered selling value (CAD)</v>
      </c>
      <c r="E69" s="584"/>
      <c r="F69" s="584"/>
      <c r="G69" s="137"/>
      <c r="H69" s="137"/>
      <c r="I69" s="137"/>
      <c r="J69" s="36"/>
      <c r="K69" s="36"/>
      <c r="L69" s="72"/>
      <c r="M69" s="10"/>
    </row>
    <row r="70" spans="1:16" x14ac:dyDescent="0.25">
      <c r="B70" s="399"/>
      <c r="C70" s="400"/>
      <c r="D70" s="585" t="str">
        <f t="shared" si="10"/>
        <v>units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Dry freight units</v>
      </c>
      <c r="C71" s="624"/>
      <c r="D71" s="624"/>
      <c r="E71" s="624"/>
      <c r="F71" s="624"/>
      <c r="G71" s="624"/>
      <c r="H71" s="624"/>
      <c r="I71" s="624"/>
      <c r="J71" s="36"/>
      <c r="K71" s="36"/>
      <c r="L71" s="72"/>
      <c r="O71" s="26" t="s">
        <v>470</v>
      </c>
      <c r="P71" s="171" t="s">
        <v>522</v>
      </c>
    </row>
    <row r="72" spans="1:16" s="171" customFormat="1" ht="14.25" customHeight="1" thickBot="1" x14ac:dyDescent="0.3">
      <c r="A72" s="32"/>
      <c r="B72" s="558" t="str">
        <f>IF(Intro!$G$22="English",O72,P72)</f>
        <v>Kits</v>
      </c>
      <c r="C72" s="559"/>
      <c r="D72" s="559"/>
      <c r="E72" s="559"/>
      <c r="F72" s="559"/>
      <c r="G72" s="559"/>
      <c r="H72" s="559"/>
      <c r="I72" s="559"/>
      <c r="J72" s="36"/>
      <c r="K72" s="36"/>
      <c r="L72" s="72"/>
      <c r="O72" s="26" t="s">
        <v>489</v>
      </c>
      <c r="P72" s="171" t="s">
        <v>489</v>
      </c>
    </row>
    <row r="73" spans="1:16" x14ac:dyDescent="0.25">
      <c r="B73" s="403" t="str">
        <f>IF(Intro!$G$22="English",O73,P73)</f>
        <v>Sales to distributors/dealers in Canada</v>
      </c>
      <c r="C73" s="404"/>
      <c r="D73" s="588" t="str">
        <f>D30</f>
        <v>units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net delivered selling value (CAD)</v>
      </c>
      <c r="E74" s="584"/>
      <c r="F74" s="584"/>
      <c r="G74" s="137"/>
      <c r="H74" s="137"/>
      <c r="I74" s="137"/>
      <c r="J74" s="36"/>
      <c r="K74" s="36"/>
      <c r="L74" s="72"/>
      <c r="M74" s="10"/>
      <c r="O74" s="10" t="s">
        <v>346</v>
      </c>
      <c r="P74" s="10" t="s">
        <v>345</v>
      </c>
    </row>
    <row r="75" spans="1:16" ht="15" thickBot="1" x14ac:dyDescent="0.3">
      <c r="B75" s="586"/>
      <c r="C75" s="587"/>
      <c r="D75" s="589" t="str">
        <f>D60</f>
        <v>$ / unit</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Sales to end users/large fleet operators in Canada</v>
      </c>
      <c r="C76" s="582"/>
      <c r="D76" s="583" t="str">
        <f t="shared" ref="D76:D78" si="13">D73</f>
        <v>units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net delivered selling value (CAD)</v>
      </c>
      <c r="E77" s="584"/>
      <c r="F77" s="584"/>
      <c r="G77" s="137"/>
      <c r="H77" s="137"/>
      <c r="I77" s="137"/>
      <c r="J77" s="36"/>
      <c r="K77" s="36"/>
      <c r="L77" s="72"/>
      <c r="M77" s="10"/>
    </row>
    <row r="78" spans="1:16" ht="15" thickBot="1" x14ac:dyDescent="0.3">
      <c r="B78" s="586"/>
      <c r="C78" s="587"/>
      <c r="D78" s="589" t="str">
        <f t="shared" si="13"/>
        <v>$ / unit</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558" t="str">
        <f>IF(Intro!$G$22="English",O79,P79)</f>
        <v>Fully assembled truck bodies</v>
      </c>
      <c r="C79" s="559"/>
      <c r="D79" s="559"/>
      <c r="E79" s="559"/>
      <c r="F79" s="559"/>
      <c r="G79" s="559"/>
      <c r="H79" s="559"/>
      <c r="I79" s="559"/>
      <c r="J79" s="36"/>
      <c r="K79" s="36"/>
      <c r="L79" s="72"/>
      <c r="M79" s="10"/>
      <c r="O79" s="10" t="s">
        <v>490</v>
      </c>
      <c r="P79" s="10" t="s">
        <v>493</v>
      </c>
    </row>
    <row r="80" spans="1:16" x14ac:dyDescent="0.25">
      <c r="B80" s="373" t="str">
        <f>IF(Intro!$G$22="English",O80,P80)</f>
        <v>Sales to distributors/dealers in Canada</v>
      </c>
      <c r="C80" s="374"/>
      <c r="D80" s="584" t="str">
        <f>D73</f>
        <v>units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net delivered selling value (CAD)</v>
      </c>
      <c r="E81" s="584"/>
      <c r="F81" s="584"/>
      <c r="G81" s="137"/>
      <c r="H81" s="137"/>
      <c r="I81" s="137"/>
      <c r="J81" s="36"/>
      <c r="K81" s="36"/>
      <c r="L81" s="72"/>
      <c r="M81" s="10"/>
      <c r="O81" s="10" t="s">
        <v>346</v>
      </c>
      <c r="P81" s="10" t="s">
        <v>345</v>
      </c>
    </row>
    <row r="82" spans="1:16" ht="15" thickBot="1" x14ac:dyDescent="0.3">
      <c r="B82" s="586"/>
      <c r="C82" s="587"/>
      <c r="D82" s="589" t="str">
        <f>D67</f>
        <v>units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Sales to end users/large fleet operators in Canada</v>
      </c>
      <c r="C83" s="582"/>
      <c r="D83" s="583" t="str">
        <f t="shared" ref="D83:D85" si="16">D80</f>
        <v>units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net delivered selling value (CAD)</v>
      </c>
      <c r="E84" s="584"/>
      <c r="F84" s="584"/>
      <c r="G84" s="137"/>
      <c r="H84" s="137"/>
      <c r="I84" s="137"/>
      <c r="J84" s="36"/>
      <c r="K84" s="36"/>
      <c r="L84" s="72"/>
      <c r="M84" s="10"/>
    </row>
    <row r="85" spans="1:16" x14ac:dyDescent="0.25">
      <c r="B85" s="399"/>
      <c r="C85" s="400"/>
      <c r="D85" s="585" t="str">
        <f t="shared" si="16"/>
        <v>units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All other</v>
      </c>
      <c r="C86" s="624"/>
      <c r="D86" s="624"/>
      <c r="E86" s="624"/>
      <c r="F86" s="624"/>
      <c r="G86" s="624"/>
      <c r="H86" s="624"/>
      <c r="I86" s="624"/>
      <c r="J86" s="36"/>
      <c r="K86" s="36"/>
      <c r="L86" s="72"/>
      <c r="O86" s="26" t="s">
        <v>471</v>
      </c>
      <c r="P86" s="171" t="s">
        <v>472</v>
      </c>
    </row>
    <row r="87" spans="1:16" s="171" customFormat="1" ht="15" thickBot="1" x14ac:dyDescent="0.3">
      <c r="A87" s="32"/>
      <c r="B87" s="558" t="str">
        <f>IF(Intro!$G$22="English",O87,P87)</f>
        <v>Kits</v>
      </c>
      <c r="C87" s="559"/>
      <c r="D87" s="559"/>
      <c r="E87" s="559"/>
      <c r="F87" s="559"/>
      <c r="G87" s="559"/>
      <c r="H87" s="559"/>
      <c r="I87" s="559"/>
      <c r="J87" s="36"/>
      <c r="K87" s="36"/>
      <c r="L87" s="72"/>
      <c r="O87" s="26" t="s">
        <v>489</v>
      </c>
      <c r="P87" s="171" t="s">
        <v>489</v>
      </c>
    </row>
    <row r="88" spans="1:16" x14ac:dyDescent="0.25">
      <c r="B88" s="403" t="str">
        <f>IF(Intro!$G$22="English",O88,P88)</f>
        <v>Sales to distributors/dealers in Canada</v>
      </c>
      <c r="C88" s="404"/>
      <c r="D88" s="588" t="str">
        <f>D58</f>
        <v>units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net delivered selling value (CAD)</v>
      </c>
      <c r="E89" s="584"/>
      <c r="F89" s="584"/>
      <c r="G89" s="137"/>
      <c r="H89" s="137"/>
      <c r="I89" s="137"/>
      <c r="J89" s="36"/>
      <c r="K89" s="36"/>
      <c r="L89" s="72"/>
      <c r="M89" s="10"/>
      <c r="O89" s="10" t="s">
        <v>346</v>
      </c>
      <c r="P89" s="10" t="s">
        <v>345</v>
      </c>
    </row>
    <row r="90" spans="1:16" ht="15" thickBot="1" x14ac:dyDescent="0.3">
      <c r="B90" s="586"/>
      <c r="C90" s="587"/>
      <c r="D90" s="589" t="str">
        <f>D60</f>
        <v>$ / unit</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Sales to end users/large fleet operators in Canada</v>
      </c>
      <c r="C91" s="582"/>
      <c r="D91" s="583" t="str">
        <f t="shared" ref="D91:D93" si="19">D88</f>
        <v>units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net delivered selling value (CAD)</v>
      </c>
      <c r="E92" s="584"/>
      <c r="F92" s="584"/>
      <c r="G92" s="137"/>
      <c r="H92" s="137"/>
      <c r="I92" s="137"/>
      <c r="J92" s="36"/>
      <c r="K92" s="36"/>
      <c r="L92" s="72"/>
      <c r="M92" s="10"/>
    </row>
    <row r="93" spans="1:16" ht="15" thickBot="1" x14ac:dyDescent="0.3">
      <c r="B93" s="399"/>
      <c r="C93" s="400"/>
      <c r="D93" s="585" t="str">
        <f t="shared" si="19"/>
        <v>$ / unit</v>
      </c>
      <c r="E93" s="585"/>
      <c r="F93" s="585"/>
      <c r="G93" s="203" t="str">
        <f>IF(G91=0,"-",G92/G91)</f>
        <v>-</v>
      </c>
      <c r="H93" s="203" t="str">
        <f>IF(H91=0,"-",H92/H91)</f>
        <v>-</v>
      </c>
      <c r="I93" s="203" t="str">
        <f t="shared" ref="I93" si="20">IF(I91=0,"-",I92/I91)</f>
        <v>-</v>
      </c>
      <c r="J93" s="36"/>
      <c r="K93" s="36"/>
      <c r="L93" s="72"/>
      <c r="M93" s="10"/>
    </row>
    <row r="94" spans="1:16" ht="15" customHeight="1" thickBot="1" x14ac:dyDescent="0.3">
      <c r="B94" s="558" t="str">
        <f>IF(Intro!$G$22="English",O94,P94)</f>
        <v>Fully assembled truck bodies</v>
      </c>
      <c r="C94" s="559"/>
      <c r="D94" s="559"/>
      <c r="E94" s="559"/>
      <c r="F94" s="559"/>
      <c r="G94" s="559"/>
      <c r="H94" s="559"/>
      <c r="I94" s="559"/>
      <c r="J94" s="36"/>
      <c r="K94" s="36"/>
      <c r="L94" s="72"/>
      <c r="M94" s="10"/>
      <c r="O94" s="10" t="s">
        <v>490</v>
      </c>
      <c r="P94" s="10" t="s">
        <v>493</v>
      </c>
    </row>
    <row r="95" spans="1:16" x14ac:dyDescent="0.25">
      <c r="B95" s="403" t="str">
        <f>IF(Intro!$G$22="English",O95,P95)</f>
        <v>Sales to distributors/dealers in Canada</v>
      </c>
      <c r="C95" s="404"/>
      <c r="D95" s="588" t="str">
        <f>D88</f>
        <v>units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net delivered selling value (CAD)</v>
      </c>
      <c r="E96" s="584"/>
      <c r="F96" s="584"/>
      <c r="G96" s="137"/>
      <c r="H96" s="137"/>
      <c r="I96" s="137"/>
      <c r="J96" s="36"/>
      <c r="K96" s="36"/>
      <c r="L96" s="72"/>
      <c r="M96" s="10"/>
      <c r="O96" s="10" t="s">
        <v>346</v>
      </c>
      <c r="P96" s="10" t="s">
        <v>345</v>
      </c>
    </row>
    <row r="97" spans="1:16" ht="15" thickBot="1" x14ac:dyDescent="0.3">
      <c r="B97" s="586"/>
      <c r="C97" s="587"/>
      <c r="D97" s="589" t="str">
        <f>D67</f>
        <v>units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Sales to end users/large fleet operators in Canada</v>
      </c>
      <c r="C98" s="374"/>
      <c r="D98" s="584" t="str">
        <f>D91</f>
        <v>units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net delivered selling value (CAD)</v>
      </c>
      <c r="E99" s="584"/>
      <c r="F99" s="584"/>
      <c r="G99" s="137"/>
      <c r="H99" s="137"/>
      <c r="I99" s="137"/>
      <c r="J99" s="36"/>
      <c r="K99" s="36"/>
      <c r="L99" s="72"/>
      <c r="M99" s="10"/>
      <c r="O99" s="10" t="s">
        <v>346</v>
      </c>
      <c r="P99" s="10" t="s">
        <v>345</v>
      </c>
    </row>
    <row r="100" spans="1:16" ht="15" thickBot="1" x14ac:dyDescent="0.3">
      <c r="B100" s="586"/>
      <c r="C100" s="587"/>
      <c r="D100" s="589" t="str">
        <f>D70</f>
        <v>units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Total sales in Canada</v>
      </c>
      <c r="C101" s="461"/>
      <c r="D101" s="607" t="str">
        <f>D61</f>
        <v>units</v>
      </c>
      <c r="E101" s="607"/>
      <c r="F101" s="607"/>
      <c r="G101" s="138">
        <f>G58+G61++G65+G68+G73+G76+G80+G83+G88+G91+G95+G98</f>
        <v>0</v>
      </c>
      <c r="H101" s="138">
        <f t="shared" ref="H101:I101" si="23">H58+H61++H65+H68+H73+H76+H80+H83+H88+H91+H95+H98</f>
        <v>0</v>
      </c>
      <c r="I101" s="138">
        <f t="shared" si="23"/>
        <v>0</v>
      </c>
      <c r="J101" s="36"/>
      <c r="K101" s="36"/>
      <c r="L101" s="72"/>
      <c r="M101" s="10"/>
      <c r="O101" s="10" t="s">
        <v>347</v>
      </c>
      <c r="P101" s="10" t="s">
        <v>348</v>
      </c>
    </row>
    <row r="102" spans="1:16" x14ac:dyDescent="0.25">
      <c r="B102" s="456"/>
      <c r="C102" s="457"/>
      <c r="D102" s="608" t="str">
        <f>D62</f>
        <v>net delivered selling value (CAD)</v>
      </c>
      <c r="E102" s="608"/>
      <c r="F102" s="608"/>
      <c r="G102" s="138">
        <f>G59+G62++G66+G69+G74+G77+G81+G84+G89+G92+G96+G99</f>
        <v>0</v>
      </c>
      <c r="H102" s="138">
        <f t="shared" ref="H102:I102" si="24">H59+H62++H66+H69+H74+H77+H81+H84+H89+H92+H96+H99</f>
        <v>0</v>
      </c>
      <c r="I102" s="138">
        <f t="shared" si="24"/>
        <v>0</v>
      </c>
      <c r="J102" s="36"/>
      <c r="K102" s="36"/>
      <c r="L102" s="72"/>
      <c r="M102" s="10"/>
    </row>
    <row r="103" spans="1:16" x14ac:dyDescent="0.25">
      <c r="B103" s="456"/>
      <c r="C103" s="457"/>
      <c r="D103" s="608" t="str">
        <f>D63</f>
        <v>$ / unit</v>
      </c>
      <c r="E103" s="608"/>
      <c r="F103" s="608"/>
      <c r="G103" s="158" t="str">
        <f>IF(G101=0,"-",G102/G101)</f>
        <v>-</v>
      </c>
      <c r="H103" s="158" t="str">
        <f>IF(H101=0,"-",H102/H101)</f>
        <v>-</v>
      </c>
      <c r="I103" s="158" t="str">
        <f>IF(I101=0,"-",I102/I101)</f>
        <v>-</v>
      </c>
      <c r="J103" s="36"/>
      <c r="K103" s="36"/>
      <c r="L103" s="72"/>
      <c r="M103" s="10"/>
    </row>
    <row r="104" spans="1:16" x14ac:dyDescent="0.25">
      <c r="B104" s="73"/>
      <c r="C104" s="70"/>
      <c r="D104" s="70"/>
      <c r="E104" s="70"/>
      <c r="F104" s="70"/>
      <c r="G104" s="70"/>
      <c r="H104" s="70"/>
      <c r="I104" s="70"/>
      <c r="J104" s="70"/>
      <c r="K104" s="70"/>
      <c r="L104" s="71"/>
      <c r="M104" s="10"/>
    </row>
    <row r="105" spans="1:16" s="11" customFormat="1" x14ac:dyDescent="0.25">
      <c r="A105" s="7"/>
      <c r="B105" s="31"/>
      <c r="C105" s="31"/>
      <c r="D105" s="92"/>
      <c r="E105" s="93"/>
      <c r="F105" s="93"/>
      <c r="G105" s="93"/>
      <c r="H105" s="93"/>
      <c r="I105" s="93"/>
      <c r="J105" s="93"/>
      <c r="K105" s="93"/>
      <c r="L105" s="93"/>
      <c r="M105" s="74"/>
    </row>
    <row r="106" spans="1:16" x14ac:dyDescent="0.25">
      <c r="B106" s="381" t="str">
        <f>IF(Intro!$G$22="English",O106,P106)</f>
        <v>SALES IN CANADA OF IMPORTS TO THE TOP FIVE ACCOUNTS</v>
      </c>
      <c r="C106" s="382"/>
      <c r="D106" s="382"/>
      <c r="E106" s="382"/>
      <c r="F106" s="382"/>
      <c r="G106" s="382"/>
      <c r="H106" s="382"/>
      <c r="I106" s="382"/>
      <c r="J106" s="382"/>
      <c r="K106" s="382"/>
      <c r="L106" s="383"/>
      <c r="M106" s="10"/>
      <c r="O106" s="106" t="s">
        <v>336</v>
      </c>
      <c r="P106" s="106" t="s">
        <v>398</v>
      </c>
    </row>
    <row r="107" spans="1:16" s="1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 xml:space="preserve">Report the volume and value of sales of imports in Canada for each account listed below : </v>
      </c>
      <c r="C109" s="361"/>
      <c r="D109" s="361"/>
      <c r="E109" s="361"/>
      <c r="F109" s="361"/>
      <c r="G109" s="361"/>
      <c r="H109" s="361"/>
      <c r="I109" s="361"/>
      <c r="J109" s="361"/>
      <c r="K109" s="361"/>
      <c r="L109" s="362"/>
      <c r="M109" s="10"/>
      <c r="O109" s="18" t="s">
        <v>171</v>
      </c>
      <c r="P109" s="10" t="s">
        <v>172</v>
      </c>
    </row>
    <row r="110" spans="1:16" x14ac:dyDescent="0.25">
      <c r="B110" s="360" t="str">
        <f>Pro!B22</f>
        <v>Note - Only complete this question if your firm sold the goods between January 1, 2023, and December 31, 2025.</v>
      </c>
      <c r="C110" s="361"/>
      <c r="D110" s="361"/>
      <c r="E110" s="361"/>
      <c r="F110" s="361"/>
      <c r="G110" s="361"/>
      <c r="H110" s="361"/>
      <c r="I110" s="361"/>
      <c r="J110" s="361"/>
      <c r="K110" s="361"/>
      <c r="L110" s="362"/>
      <c r="M110" s="10"/>
      <c r="O110" s="18"/>
    </row>
    <row r="111" spans="1:16" x14ac:dyDescent="0.25">
      <c r="B111" s="62"/>
      <c r="C111" s="63"/>
      <c r="D111" s="35"/>
      <c r="E111" s="36"/>
      <c r="F111" s="36"/>
      <c r="G111" s="36"/>
      <c r="H111" s="36"/>
      <c r="I111" s="36"/>
      <c r="J111" s="36"/>
      <c r="K111" s="36"/>
      <c r="L111" s="17"/>
      <c r="M111" s="10"/>
      <c r="O111" s="18"/>
    </row>
    <row r="112" spans="1:16" x14ac:dyDescent="0.25">
      <c r="B112" s="590"/>
      <c r="C112" s="591"/>
      <c r="D112" s="592"/>
      <c r="E112" s="128" t="str">
        <f>IF(Intro!$G$22="English","Q","T")&amp;IF(MID(F112,2,1)&lt;&gt;"1",MID(F112,2,1)-1&amp;" - "&amp;MID(F112,6,4),"4 - "&amp;MID(F112,6,4)-1)</f>
        <v>Q1 - 2024</v>
      </c>
      <c r="F112" s="128" t="str">
        <f>IF(Intro!$G$22="English","Q","T")&amp;IF(MID(G112,2,1)&lt;&gt;"1",MID(G112,2,1)-1&amp;" - "&amp;MID(G112,6,4),"4 - "&amp;MID(G112,6,4)-1)</f>
        <v>Q2 - 2024</v>
      </c>
      <c r="G112" s="128" t="str">
        <f>IF(Intro!$G$22="English","Q","T")&amp;IF(MID(H112,2,1)&lt;&gt;"1",MID(H112,2,1)-1&amp;" - "&amp;MID(H112,6,4),"4 - "&amp;MID(H112,6,4)-1)</f>
        <v>Q3 - 2024</v>
      </c>
      <c r="H112" s="128" t="str">
        <f>IF(Intro!$G$22="English","Q","T")&amp;IF(MID(I112,2,1)&lt;&gt;"1",MID(I112,2,1)-1&amp;" - "&amp;MID(I112,6,4),"4 - "&amp;MID(I112,6,4)-1)</f>
        <v>Q4 - 2024</v>
      </c>
      <c r="I112" s="128" t="str">
        <f>IF(Intro!$G$22="English","Q","T")&amp;IF(MID(J112,2,1)&lt;&gt;"1",MID(J112,2,1)-1&amp;" - "&amp;MID(J112,6,4),"4 - "&amp;MID(J112,6,4)-1)</f>
        <v>Q1 - 2025</v>
      </c>
      <c r="J112" s="128" t="str">
        <f>IF(Intro!$G$22="English","Q","T")&amp;IF(MID(K112,2,1)&lt;&gt;"1",MID(K112,2,1)-1&amp;" - "&amp;MID(K112,6,4),"4 - "&amp;MID(K112,6,4)-1)</f>
        <v>Q2 - 2025</v>
      </c>
      <c r="K112" s="128" t="str">
        <f>IF(Intro!$G$22="English","Q","T")&amp;IF(MID(L112,2,1)&lt;&gt;"1",MID(L112,2,1)-1&amp;" - "&amp;MID(L112,6,4),"4 - "&amp;MID(L112,6,4)-1)</f>
        <v>Q3 - 2025</v>
      </c>
      <c r="L112" s="139" t="str">
        <f>IF(Intro!$G$22="English",Variables!B29&amp;" - ",Variables!C29&amp;" - ")&amp;Variables!B8</f>
        <v>Q4 - 2025</v>
      </c>
      <c r="M112" s="10"/>
      <c r="O112" s="18"/>
    </row>
    <row r="113" spans="2:16" x14ac:dyDescent="0.25">
      <c r="B113" s="609" t="str">
        <f>IF(Intro!$G$22="English",O114,P114)</f>
        <v xml:space="preserve">Account 1 - </v>
      </c>
      <c r="C113" s="610"/>
      <c r="D113" s="610"/>
      <c r="E113" s="610"/>
      <c r="F113" s="610"/>
      <c r="G113" s="610"/>
      <c r="H113" s="610"/>
      <c r="I113" s="610"/>
      <c r="J113" s="610"/>
      <c r="K113" s="610"/>
      <c r="L113" s="611"/>
      <c r="M113" s="10"/>
      <c r="O113" s="18"/>
    </row>
    <row r="114" spans="2:16" x14ac:dyDescent="0.25">
      <c r="B114" s="593" t="str">
        <f>D$58</f>
        <v>units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net delivered selling value (CAD)</v>
      </c>
      <c r="C115" s="594"/>
      <c r="D115" s="594"/>
      <c r="E115" s="140"/>
      <c r="F115" s="140"/>
      <c r="G115" s="140"/>
      <c r="H115" s="140"/>
      <c r="I115" s="140"/>
      <c r="J115" s="140"/>
      <c r="K115" s="140"/>
      <c r="L115" s="141"/>
      <c r="M115" s="10"/>
    </row>
    <row r="116" spans="2:16" x14ac:dyDescent="0.25">
      <c r="B116" s="593" t="str">
        <f>D$60</f>
        <v>$ / unit</v>
      </c>
      <c r="C116" s="594"/>
      <c r="D116" s="594"/>
      <c r="E116" s="159" t="str">
        <f>IF(E114=0,"-",E115/E114)</f>
        <v>-</v>
      </c>
      <c r="F116" s="159" t="str">
        <f t="shared" ref="F116:L116" si="25">IF(F114=0,"-",F115/F114)</f>
        <v>-</v>
      </c>
      <c r="G116" s="159" t="str">
        <f t="shared" si="25"/>
        <v>-</v>
      </c>
      <c r="H116" s="159" t="str">
        <f t="shared" si="25"/>
        <v>-</v>
      </c>
      <c r="I116" s="159" t="str">
        <f t="shared" si="25"/>
        <v>-</v>
      </c>
      <c r="J116" s="159" t="str">
        <f t="shared" si="25"/>
        <v>-</v>
      </c>
      <c r="K116" s="159" t="str">
        <f t="shared" si="25"/>
        <v>-</v>
      </c>
      <c r="L116" s="160" t="str">
        <f t="shared" si="25"/>
        <v>-</v>
      </c>
      <c r="M116" s="10"/>
    </row>
    <row r="117" spans="2:16" x14ac:dyDescent="0.25">
      <c r="B117" s="609" t="str">
        <f>IF(Intro!$G$22="English",O118,P118)</f>
        <v xml:space="preserve">Account 2 - </v>
      </c>
      <c r="C117" s="610"/>
      <c r="D117" s="610"/>
      <c r="E117" s="610"/>
      <c r="F117" s="610"/>
      <c r="G117" s="610"/>
      <c r="H117" s="610"/>
      <c r="I117" s="610"/>
      <c r="J117" s="610"/>
      <c r="K117" s="610"/>
      <c r="L117" s="611"/>
      <c r="M117" s="10"/>
    </row>
    <row r="118" spans="2:16" x14ac:dyDescent="0.25">
      <c r="B118" s="593" t="str">
        <f>D$58</f>
        <v>units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net delivered selling value (CAD)</v>
      </c>
      <c r="C119" s="594"/>
      <c r="D119" s="594"/>
      <c r="E119" s="140"/>
      <c r="F119" s="140"/>
      <c r="G119" s="140"/>
      <c r="H119" s="140"/>
      <c r="I119" s="140"/>
      <c r="J119" s="140"/>
      <c r="K119" s="140"/>
      <c r="L119" s="141"/>
      <c r="M119" s="10"/>
    </row>
    <row r="120" spans="2:16" x14ac:dyDescent="0.25">
      <c r="B120" s="593" t="str">
        <f>D$60</f>
        <v>$ / unit</v>
      </c>
      <c r="C120" s="594"/>
      <c r="D120" s="594"/>
      <c r="E120" s="159" t="str">
        <f>IF(E118=0,"-",E119/E118)</f>
        <v>-</v>
      </c>
      <c r="F120" s="159" t="str">
        <f t="shared" ref="F120" si="26">IF(F118=0,"-",F119/F118)</f>
        <v>-</v>
      </c>
      <c r="G120" s="159" t="str">
        <f t="shared" ref="G120" si="27">IF(G118=0,"-",G119/G118)</f>
        <v>-</v>
      </c>
      <c r="H120" s="159" t="str">
        <f t="shared" ref="H120" si="28">IF(H118=0,"-",H119/H118)</f>
        <v>-</v>
      </c>
      <c r="I120" s="159" t="str">
        <f t="shared" ref="I120" si="29">IF(I118=0,"-",I119/I118)</f>
        <v>-</v>
      </c>
      <c r="J120" s="159" t="str">
        <f t="shared" ref="J120" si="30">IF(J118=0,"-",J119/J118)</f>
        <v>-</v>
      </c>
      <c r="K120" s="159" t="str">
        <f t="shared" ref="K120" si="31">IF(K118=0,"-",K119/K118)</f>
        <v>-</v>
      </c>
      <c r="L120" s="160" t="str">
        <f t="shared" ref="L120" si="32">IF(L118=0,"-",L119/L118)</f>
        <v>-</v>
      </c>
      <c r="M120" s="10"/>
    </row>
    <row r="121" spans="2:16" x14ac:dyDescent="0.25">
      <c r="B121" s="609" t="str">
        <f>IF(Intro!$G$22="English",O122,P122)</f>
        <v xml:space="preserve">Account 3 - </v>
      </c>
      <c r="C121" s="610"/>
      <c r="D121" s="610"/>
      <c r="E121" s="610"/>
      <c r="F121" s="610"/>
      <c r="G121" s="610"/>
      <c r="H121" s="610"/>
      <c r="I121" s="610"/>
      <c r="J121" s="610"/>
      <c r="K121" s="610"/>
      <c r="L121" s="611"/>
      <c r="M121" s="10"/>
    </row>
    <row r="122" spans="2:16" x14ac:dyDescent="0.25">
      <c r="B122" s="593" t="str">
        <f>D$58</f>
        <v>units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net delivered selling value (CAD)</v>
      </c>
      <c r="C123" s="594"/>
      <c r="D123" s="594"/>
      <c r="E123" s="140"/>
      <c r="F123" s="140"/>
      <c r="G123" s="140"/>
      <c r="H123" s="140"/>
      <c r="I123" s="140"/>
      <c r="J123" s="140"/>
      <c r="K123" s="140"/>
      <c r="L123" s="141"/>
      <c r="M123" s="10"/>
    </row>
    <row r="124" spans="2:16" x14ac:dyDescent="0.25">
      <c r="B124" s="593" t="str">
        <f>D$60</f>
        <v>$ / unit</v>
      </c>
      <c r="C124" s="594"/>
      <c r="D124" s="594"/>
      <c r="E124" s="159" t="str">
        <f>IF(E122=0,"-",E123/E122)</f>
        <v>-</v>
      </c>
      <c r="F124" s="159" t="str">
        <f t="shared" ref="F124" si="33">IF(F122=0,"-",F123/F122)</f>
        <v>-</v>
      </c>
      <c r="G124" s="159" t="str">
        <f t="shared" ref="G124" si="34">IF(G122=0,"-",G123/G122)</f>
        <v>-</v>
      </c>
      <c r="H124" s="159" t="str">
        <f t="shared" ref="H124" si="35">IF(H122=0,"-",H123/H122)</f>
        <v>-</v>
      </c>
      <c r="I124" s="159" t="str">
        <f t="shared" ref="I124" si="36">IF(I122=0,"-",I123/I122)</f>
        <v>-</v>
      </c>
      <c r="J124" s="159" t="str">
        <f t="shared" ref="J124" si="37">IF(J122=0,"-",J123/J122)</f>
        <v>-</v>
      </c>
      <c r="K124" s="159" t="str">
        <f t="shared" ref="K124" si="38">IF(K122=0,"-",K123/K122)</f>
        <v>-</v>
      </c>
      <c r="L124" s="160" t="str">
        <f t="shared" ref="L124" si="39">IF(L122=0,"-",L123/L122)</f>
        <v>-</v>
      </c>
      <c r="M124" s="10"/>
    </row>
    <row r="125" spans="2:16" x14ac:dyDescent="0.25">
      <c r="B125" s="609" t="str">
        <f>IF(Intro!$G$22="English",O126,P126)</f>
        <v xml:space="preserve">Account 4 - </v>
      </c>
      <c r="C125" s="610"/>
      <c r="D125" s="610"/>
      <c r="E125" s="610"/>
      <c r="F125" s="610"/>
      <c r="G125" s="610"/>
      <c r="H125" s="610"/>
      <c r="I125" s="610"/>
      <c r="J125" s="610"/>
      <c r="K125" s="610"/>
      <c r="L125" s="611"/>
      <c r="M125" s="10"/>
    </row>
    <row r="126" spans="2:16" x14ac:dyDescent="0.25">
      <c r="B126" s="593" t="str">
        <f>D$58</f>
        <v>units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net delivered selling value (CAD)</v>
      </c>
      <c r="C127" s="594"/>
      <c r="D127" s="594"/>
      <c r="E127" s="140"/>
      <c r="F127" s="140"/>
      <c r="G127" s="140"/>
      <c r="H127" s="140"/>
      <c r="I127" s="140"/>
      <c r="J127" s="140"/>
      <c r="K127" s="140"/>
      <c r="L127" s="141"/>
      <c r="M127" s="10"/>
    </row>
    <row r="128" spans="2:16" x14ac:dyDescent="0.25">
      <c r="B128" s="593" t="str">
        <f>D$60</f>
        <v>$ / unit</v>
      </c>
      <c r="C128" s="594"/>
      <c r="D128" s="594"/>
      <c r="E128" s="159" t="str">
        <f>IF(E126=0,"-",E127/E126)</f>
        <v>-</v>
      </c>
      <c r="F128" s="159" t="str">
        <f t="shared" ref="F128" si="40">IF(F126=0,"-",F127/F126)</f>
        <v>-</v>
      </c>
      <c r="G128" s="159" t="str">
        <f t="shared" ref="G128" si="41">IF(G126=0,"-",G127/G126)</f>
        <v>-</v>
      </c>
      <c r="H128" s="159" t="str">
        <f t="shared" ref="H128" si="42">IF(H126=0,"-",H127/H126)</f>
        <v>-</v>
      </c>
      <c r="I128" s="159" t="str">
        <f t="shared" ref="I128" si="43">IF(I126=0,"-",I127/I126)</f>
        <v>-</v>
      </c>
      <c r="J128" s="159" t="str">
        <f t="shared" ref="J128" si="44">IF(J126=0,"-",J127/J126)</f>
        <v>-</v>
      </c>
      <c r="K128" s="159" t="str">
        <f t="shared" ref="K128" si="45">IF(K126=0,"-",K127/K126)</f>
        <v>-</v>
      </c>
      <c r="L128" s="160" t="str">
        <f t="shared" ref="L128" si="46">IF(L126=0,"-",L127/L126)</f>
        <v>-</v>
      </c>
      <c r="M128" s="10"/>
    </row>
    <row r="129" spans="1:19" x14ac:dyDescent="0.25">
      <c r="B129" s="609" t="str">
        <f>IF(Intro!$G$22="English",O130,P130)</f>
        <v xml:space="preserve">Account 5 - </v>
      </c>
      <c r="C129" s="610"/>
      <c r="D129" s="610"/>
      <c r="E129" s="610"/>
      <c r="F129" s="610"/>
      <c r="G129" s="610"/>
      <c r="H129" s="610"/>
      <c r="I129" s="610"/>
      <c r="J129" s="610"/>
      <c r="K129" s="610"/>
      <c r="L129" s="611"/>
      <c r="M129" s="10"/>
    </row>
    <row r="130" spans="1:19" x14ac:dyDescent="0.25">
      <c r="B130" s="593" t="str">
        <f>D$58</f>
        <v>units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net delivered selling value (CAD)</v>
      </c>
      <c r="C131" s="594"/>
      <c r="D131" s="594"/>
      <c r="E131" s="140"/>
      <c r="F131" s="140"/>
      <c r="G131" s="140"/>
      <c r="H131" s="140"/>
      <c r="I131" s="140"/>
      <c r="J131" s="140"/>
      <c r="K131" s="140"/>
      <c r="L131" s="141"/>
      <c r="M131" s="10"/>
    </row>
    <row r="132" spans="1:19" x14ac:dyDescent="0.25">
      <c r="B132" s="593" t="str">
        <f>D$60</f>
        <v>$ / unit</v>
      </c>
      <c r="C132" s="594"/>
      <c r="D132" s="594"/>
      <c r="E132" s="159" t="str">
        <f>IF(E130=0,"-",E131/E130)</f>
        <v>-</v>
      </c>
      <c r="F132" s="159" t="str">
        <f t="shared" ref="F132" si="47">IF(F130=0,"-",F131/F130)</f>
        <v>-</v>
      </c>
      <c r="G132" s="159" t="str">
        <f t="shared" ref="G132" si="48">IF(G130=0,"-",G131/G130)</f>
        <v>-</v>
      </c>
      <c r="H132" s="159" t="str">
        <f t="shared" ref="H132" si="49">IF(H130=0,"-",H131/H130)</f>
        <v>-</v>
      </c>
      <c r="I132" s="159" t="str">
        <f t="shared" ref="I132" si="50">IF(I130=0,"-",I131/I130)</f>
        <v>-</v>
      </c>
      <c r="J132" s="159" t="str">
        <f t="shared" ref="J132" si="51">IF(J130=0,"-",J131/J130)</f>
        <v>-</v>
      </c>
      <c r="K132" s="159" t="str">
        <f t="shared" ref="K132" si="52">IF(K130=0,"-",K131/K130)</f>
        <v>-</v>
      </c>
      <c r="L132" s="160" t="str">
        <f t="shared" ref="L132" si="53">IF(L130=0,"-",L131/L130)</f>
        <v>-</v>
      </c>
      <c r="M132" s="10"/>
    </row>
    <row r="133" spans="1:19" x14ac:dyDescent="0.25">
      <c r="B133" s="113"/>
      <c r="C133" s="114"/>
      <c r="D133" s="114"/>
      <c r="E133" s="29"/>
      <c r="F133" s="29"/>
      <c r="G133" s="29"/>
      <c r="H133" s="29"/>
      <c r="I133" s="29"/>
      <c r="J133" s="29"/>
      <c r="K133" s="29"/>
      <c r="L133" s="30"/>
      <c r="M133" s="10"/>
    </row>
    <row r="134" spans="1:19" x14ac:dyDescent="0.25">
      <c r="B134" s="360" t="str">
        <f>IF(Intro!$G$22="English",O134,P134)</f>
        <v>In the table below, “Error” means that the total sales to your firm’s top five accounts for that period exceed your firm’s total import sales for that period. Therefore, please modify the above data if necessary.</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62"/>
      <c r="C136" s="63"/>
      <c r="D136" s="63"/>
      <c r="E136" s="29"/>
      <c r="F136" s="29"/>
      <c r="G136" s="29"/>
      <c r="H136" s="29"/>
      <c r="I136" s="29"/>
      <c r="J136" s="29"/>
      <c r="K136" s="29"/>
      <c r="L136" s="30"/>
      <c r="M136" s="10"/>
      <c r="S136" s="39"/>
    </row>
    <row r="137" spans="1:19" x14ac:dyDescent="0.25">
      <c r="B137" s="62"/>
      <c r="C137" s="63"/>
      <c r="D137" s="37"/>
      <c r="E137" s="10"/>
      <c r="F137" s="128">
        <f>G137-1</f>
        <v>2024</v>
      </c>
      <c r="G137" s="128">
        <f>Variables!B8</f>
        <v>2025</v>
      </c>
      <c r="H137" s="29"/>
      <c r="J137" s="174"/>
      <c r="K137" s="174"/>
      <c r="L137" s="175"/>
      <c r="M137" s="10"/>
      <c r="O137" s="10" t="s">
        <v>382</v>
      </c>
      <c r="P137" s="10" t="s">
        <v>383</v>
      </c>
    </row>
    <row r="138" spans="1:19" x14ac:dyDescent="0.25">
      <c r="B138" s="373" t="str">
        <f>Variables!D62</f>
        <v>Verification</v>
      </c>
      <c r="C138" s="612" t="str">
        <f>D58</f>
        <v>units</v>
      </c>
      <c r="D138" s="612"/>
      <c r="E138" s="612"/>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373"/>
      <c r="C139" s="612" t="str">
        <f>D59</f>
        <v>net delivered selling value (CAD)</v>
      </c>
      <c r="D139" s="612"/>
      <c r="E139" s="612"/>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70"/>
      <c r="D140" s="70"/>
      <c r="E140" s="70"/>
      <c r="F140" s="70"/>
      <c r="G140" s="70"/>
      <c r="H140" s="70"/>
      <c r="I140" s="70"/>
      <c r="J140" s="70"/>
      <c r="K140" s="70"/>
      <c r="L140" s="71"/>
      <c r="M140" s="10"/>
    </row>
    <row r="141" spans="1:19" s="11" customFormat="1" x14ac:dyDescent="0.25">
      <c r="A141" s="7"/>
      <c r="B141" s="31"/>
      <c r="C141" s="31"/>
      <c r="D141" s="92"/>
      <c r="E141" s="93"/>
      <c r="F141" s="93"/>
      <c r="G141" s="93"/>
      <c r="H141" s="93"/>
      <c r="I141" s="93"/>
      <c r="J141" s="93"/>
      <c r="K141" s="93"/>
      <c r="L141" s="93"/>
      <c r="M141" s="74"/>
    </row>
    <row r="142" spans="1:19" x14ac:dyDescent="0.25">
      <c r="B142" s="381" t="str">
        <f>IF(Intro!$G$22="English",O142,P142)</f>
        <v>IMPORTS OF BENCHMARK PRODUCTS</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 xml:space="preserve">Report the volume and value of imports for each benchmark product listed below : </v>
      </c>
      <c r="C145" s="361"/>
      <c r="D145" s="361"/>
      <c r="E145" s="361"/>
      <c r="F145" s="361"/>
      <c r="G145" s="361"/>
      <c r="H145" s="361"/>
      <c r="I145" s="361"/>
      <c r="J145" s="361"/>
      <c r="K145" s="361"/>
      <c r="L145" s="362"/>
      <c r="M145" s="10"/>
      <c r="O145" s="18" t="s">
        <v>191</v>
      </c>
      <c r="P145" s="10" t="s">
        <v>192</v>
      </c>
    </row>
    <row r="146" spans="2:16" x14ac:dyDescent="0.25">
      <c r="B146" s="62"/>
      <c r="C146" s="63"/>
      <c r="D146" s="35"/>
      <c r="E146" s="36"/>
      <c r="F146" s="36"/>
      <c r="G146" s="36"/>
      <c r="H146" s="36"/>
      <c r="I146" s="36"/>
      <c r="J146" s="36"/>
      <c r="K146" s="36"/>
      <c r="L146" s="17"/>
      <c r="M146" s="10"/>
      <c r="O146" s="18"/>
    </row>
    <row r="147" spans="2:16" x14ac:dyDescent="0.25">
      <c r="B147" s="590"/>
      <c r="C147" s="591"/>
      <c r="D147" s="592"/>
      <c r="E147" s="128" t="str">
        <f t="shared" ref="E147:L147" si="54">E112</f>
        <v>Q1 - 2024</v>
      </c>
      <c r="F147" s="128" t="str">
        <f t="shared" si="54"/>
        <v>Q2 - 2024</v>
      </c>
      <c r="G147" s="128" t="str">
        <f t="shared" si="54"/>
        <v>Q3 - 2024</v>
      </c>
      <c r="H147" s="128" t="str">
        <f t="shared" si="54"/>
        <v>Q4 - 2024</v>
      </c>
      <c r="I147" s="128" t="str">
        <f t="shared" si="54"/>
        <v>Q1 - 2025</v>
      </c>
      <c r="J147" s="128" t="str">
        <f t="shared" si="54"/>
        <v>Q2 - 2025</v>
      </c>
      <c r="K147" s="128" t="str">
        <f t="shared" si="54"/>
        <v>Q3 - 2025</v>
      </c>
      <c r="L147" s="139" t="str">
        <f t="shared" si="54"/>
        <v>Q4 - 2025</v>
      </c>
      <c r="M147" s="10"/>
      <c r="O147" s="18"/>
    </row>
    <row r="148" spans="2:16" x14ac:dyDescent="0.25">
      <c r="B148" s="601" t="str">
        <f>IF(Intro!$G$22="English",Variables!B30,Variables!C30)</f>
        <v>Refrigerated truck bodies, without reefers or heaters - 10ft to 18ft</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units</v>
      </c>
      <c r="C150" s="594"/>
      <c r="D150" s="594"/>
      <c r="E150" s="140"/>
      <c r="F150" s="140"/>
      <c r="G150" s="140"/>
      <c r="H150" s="140"/>
      <c r="I150" s="140"/>
      <c r="J150" s="140"/>
      <c r="K150" s="140"/>
      <c r="L150" s="141"/>
      <c r="M150" s="10"/>
    </row>
    <row r="151" spans="2:16" x14ac:dyDescent="0.25">
      <c r="B151" s="593" t="str">
        <f>D$31</f>
        <v>net delivered purchase value (CAD)</v>
      </c>
      <c r="C151" s="594"/>
      <c r="D151" s="594"/>
      <c r="E151" s="140"/>
      <c r="F151" s="140"/>
      <c r="G151" s="140"/>
      <c r="H151" s="140"/>
      <c r="I151" s="140"/>
      <c r="J151" s="140"/>
      <c r="K151" s="140"/>
      <c r="L151" s="141"/>
      <c r="M151" s="10"/>
    </row>
    <row r="152" spans="2:16" x14ac:dyDescent="0.25">
      <c r="B152" s="593" t="str">
        <f>D$32</f>
        <v>$ / unit</v>
      </c>
      <c r="C152" s="594"/>
      <c r="D152" s="594"/>
      <c r="E152" s="159" t="str">
        <f t="shared" ref="E152:L152" si="55">IF(E150=0,"-",E151/E150)</f>
        <v>-</v>
      </c>
      <c r="F152" s="159" t="str">
        <f t="shared" si="55"/>
        <v>-</v>
      </c>
      <c r="G152" s="159" t="str">
        <f t="shared" si="55"/>
        <v>-</v>
      </c>
      <c r="H152" s="159" t="str">
        <f t="shared" si="55"/>
        <v>-</v>
      </c>
      <c r="I152" s="159" t="str">
        <f t="shared" si="55"/>
        <v>-</v>
      </c>
      <c r="J152" s="159" t="str">
        <f t="shared" si="55"/>
        <v>-</v>
      </c>
      <c r="K152" s="159" t="str">
        <f t="shared" si="55"/>
        <v>-</v>
      </c>
      <c r="L152" s="160" t="str">
        <f t="shared" si="55"/>
        <v>-</v>
      </c>
      <c r="M152" s="10"/>
    </row>
    <row r="153" spans="2:16" x14ac:dyDescent="0.25">
      <c r="B153" s="601" t="str">
        <f>IF(Intro!$G$22="English",Variables!B31,Variables!C31)</f>
        <v>Refrigerated truck bodies, without reefers or heaters - 20ft to 24ft</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units</v>
      </c>
      <c r="C155" s="594"/>
      <c r="D155" s="594"/>
      <c r="E155" s="140"/>
      <c r="F155" s="140"/>
      <c r="G155" s="140"/>
      <c r="H155" s="140"/>
      <c r="I155" s="140"/>
      <c r="J155" s="140"/>
      <c r="K155" s="140"/>
      <c r="L155" s="141"/>
      <c r="M155" s="10"/>
    </row>
    <row r="156" spans="2:16" x14ac:dyDescent="0.25">
      <c r="B156" s="593" t="str">
        <f>D$31</f>
        <v>net delivered purchase value (CAD)</v>
      </c>
      <c r="C156" s="594"/>
      <c r="D156" s="594"/>
      <c r="E156" s="140"/>
      <c r="F156" s="140"/>
      <c r="G156" s="140"/>
      <c r="H156" s="140"/>
      <c r="I156" s="140"/>
      <c r="J156" s="140"/>
      <c r="K156" s="140"/>
      <c r="L156" s="141"/>
      <c r="M156" s="10"/>
    </row>
    <row r="157" spans="2:16" x14ac:dyDescent="0.25">
      <c r="B157" s="593" t="str">
        <f>D$32</f>
        <v>$ / unit</v>
      </c>
      <c r="C157" s="594"/>
      <c r="D157" s="594"/>
      <c r="E157" s="159" t="str">
        <f t="shared" ref="E157:L157" si="56">IF(E155=0,"-",E156/E155)</f>
        <v>-</v>
      </c>
      <c r="F157" s="159" t="str">
        <f t="shared" si="56"/>
        <v>-</v>
      </c>
      <c r="G157" s="159" t="str">
        <f t="shared" si="56"/>
        <v>-</v>
      </c>
      <c r="H157" s="159" t="str">
        <f t="shared" si="56"/>
        <v>-</v>
      </c>
      <c r="I157" s="159" t="str">
        <f t="shared" si="56"/>
        <v>-</v>
      </c>
      <c r="J157" s="159" t="str">
        <f t="shared" si="56"/>
        <v>-</v>
      </c>
      <c r="K157" s="159" t="str">
        <f t="shared" si="56"/>
        <v>-</v>
      </c>
      <c r="L157" s="160" t="str">
        <f t="shared" si="56"/>
        <v>-</v>
      </c>
      <c r="M157" s="10"/>
    </row>
    <row r="158" spans="2:16" x14ac:dyDescent="0.25">
      <c r="B158" s="601" t="str">
        <f>IF(Intro!$G$22="English",Variables!B32,Variables!C32)</f>
        <v>Refrigerated truck bodies, without reefers or heaters - 26ft to 30ft</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units</v>
      </c>
      <c r="C160" s="594"/>
      <c r="D160" s="594"/>
      <c r="E160" s="140"/>
      <c r="F160" s="140"/>
      <c r="G160" s="140"/>
      <c r="H160" s="140"/>
      <c r="I160" s="140"/>
      <c r="J160" s="140"/>
      <c r="K160" s="140"/>
      <c r="L160" s="141"/>
      <c r="M160" s="10"/>
    </row>
    <row r="161" spans="1:13" x14ac:dyDescent="0.25">
      <c r="B161" s="593" t="str">
        <f>D$31</f>
        <v>net delivered purchase value (CAD)</v>
      </c>
      <c r="C161" s="594"/>
      <c r="D161" s="594"/>
      <c r="E161" s="140"/>
      <c r="F161" s="140"/>
      <c r="G161" s="140"/>
      <c r="H161" s="140"/>
      <c r="I161" s="140"/>
      <c r="J161" s="140"/>
      <c r="K161" s="140"/>
      <c r="L161" s="141"/>
      <c r="M161" s="10"/>
    </row>
    <row r="162" spans="1:13" x14ac:dyDescent="0.25">
      <c r="B162" s="593" t="str">
        <f>D$32</f>
        <v>$ / unit</v>
      </c>
      <c r="C162" s="594"/>
      <c r="D162" s="594"/>
      <c r="E162" s="159" t="str">
        <f t="shared" ref="E162:L162" si="57">IF(E160=0,"-",E161/E160)</f>
        <v>-</v>
      </c>
      <c r="F162" s="159" t="str">
        <f t="shared" si="57"/>
        <v>-</v>
      </c>
      <c r="G162" s="159" t="str">
        <f t="shared" si="57"/>
        <v>-</v>
      </c>
      <c r="H162" s="159" t="str">
        <f t="shared" si="57"/>
        <v>-</v>
      </c>
      <c r="I162" s="159" t="str">
        <f t="shared" si="57"/>
        <v>-</v>
      </c>
      <c r="J162" s="159" t="str">
        <f t="shared" si="57"/>
        <v>-</v>
      </c>
      <c r="K162" s="159" t="str">
        <f t="shared" si="57"/>
        <v>-</v>
      </c>
      <c r="L162" s="160" t="str">
        <f t="shared" si="57"/>
        <v>-</v>
      </c>
      <c r="M162" s="10"/>
    </row>
    <row r="163" spans="1:13" x14ac:dyDescent="0.25">
      <c r="B163" s="601" t="str">
        <f>IF(Intro!$G$22="English",Variables!B33,Variables!C33)</f>
        <v>Dry freight van truck bodies, without reefers or heaters - 10ft to18ft</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units</v>
      </c>
      <c r="C165" s="594"/>
      <c r="D165" s="594"/>
      <c r="E165" s="140"/>
      <c r="F165" s="140"/>
      <c r="G165" s="140"/>
      <c r="H165" s="140"/>
      <c r="I165" s="140"/>
      <c r="J165" s="140"/>
      <c r="K165" s="140"/>
      <c r="L165" s="141"/>
      <c r="M165" s="10"/>
    </row>
    <row r="166" spans="1:13" x14ac:dyDescent="0.25">
      <c r="B166" s="593" t="str">
        <f>D$31</f>
        <v>net delivered purchase value (CAD)</v>
      </c>
      <c r="C166" s="594"/>
      <c r="D166" s="594"/>
      <c r="E166" s="140"/>
      <c r="F166" s="140"/>
      <c r="G166" s="140"/>
      <c r="H166" s="140"/>
      <c r="I166" s="140"/>
      <c r="J166" s="140"/>
      <c r="K166" s="140"/>
      <c r="L166" s="141"/>
      <c r="M166" s="10"/>
    </row>
    <row r="167" spans="1:13" x14ac:dyDescent="0.25">
      <c r="B167" s="593" t="str">
        <f>D$32</f>
        <v>$ / unit</v>
      </c>
      <c r="C167" s="594"/>
      <c r="D167" s="594"/>
      <c r="E167" s="159" t="str">
        <f t="shared" ref="E167:L167" si="58">IF(E165=0,"-",E166/E165)</f>
        <v>-</v>
      </c>
      <c r="F167" s="159" t="str">
        <f t="shared" si="58"/>
        <v>-</v>
      </c>
      <c r="G167" s="159" t="str">
        <f t="shared" si="58"/>
        <v>-</v>
      </c>
      <c r="H167" s="159" t="str">
        <f t="shared" si="58"/>
        <v>-</v>
      </c>
      <c r="I167" s="159" t="str">
        <f t="shared" si="58"/>
        <v>-</v>
      </c>
      <c r="J167" s="159" t="str">
        <f t="shared" si="58"/>
        <v>-</v>
      </c>
      <c r="K167" s="159" t="str">
        <f t="shared" si="58"/>
        <v>-</v>
      </c>
      <c r="L167" s="160" t="str">
        <f t="shared" si="58"/>
        <v>-</v>
      </c>
      <c r="M167" s="10"/>
    </row>
    <row r="168" spans="1:13" x14ac:dyDescent="0.25">
      <c r="B168" s="601" t="str">
        <f>IF(Intro!$G$22="English",Variables!B34,Variables!C34)</f>
        <v>Dry freight van truck bodies, without reefers or heaters - 20ft to 24ft</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units</v>
      </c>
      <c r="C170" s="594"/>
      <c r="D170" s="594"/>
      <c r="E170" s="140"/>
      <c r="F170" s="140"/>
      <c r="G170" s="140"/>
      <c r="H170" s="140"/>
      <c r="I170" s="140"/>
      <c r="J170" s="140"/>
      <c r="K170" s="140"/>
      <c r="L170" s="141"/>
      <c r="M170" s="10"/>
    </row>
    <row r="171" spans="1:13" x14ac:dyDescent="0.25">
      <c r="B171" s="593" t="str">
        <f>D$31</f>
        <v>net delivered purchase value (CAD)</v>
      </c>
      <c r="C171" s="594"/>
      <c r="D171" s="594"/>
      <c r="E171" s="140"/>
      <c r="F171" s="140"/>
      <c r="G171" s="140"/>
      <c r="H171" s="140"/>
      <c r="I171" s="140"/>
      <c r="J171" s="140"/>
      <c r="K171" s="140"/>
      <c r="L171" s="141"/>
      <c r="M171" s="10"/>
    </row>
    <row r="172" spans="1:13" x14ac:dyDescent="0.25">
      <c r="B172" s="593" t="str">
        <f>D$32</f>
        <v>$ / unit</v>
      </c>
      <c r="C172" s="594"/>
      <c r="D172" s="594"/>
      <c r="E172" s="159" t="str">
        <f t="shared" ref="E172:L172" si="59">IF(E170=0,"-",E171/E170)</f>
        <v>-</v>
      </c>
      <c r="F172" s="159" t="str">
        <f t="shared" si="59"/>
        <v>-</v>
      </c>
      <c r="G172" s="159" t="str">
        <f t="shared" si="59"/>
        <v>-</v>
      </c>
      <c r="H172" s="159" t="str">
        <f t="shared" si="59"/>
        <v>-</v>
      </c>
      <c r="I172" s="159" t="str">
        <f t="shared" si="59"/>
        <v>-</v>
      </c>
      <c r="J172" s="159" t="str">
        <f t="shared" si="59"/>
        <v>-</v>
      </c>
      <c r="K172" s="159" t="str">
        <f t="shared" si="59"/>
        <v>-</v>
      </c>
      <c r="L172" s="160" t="str">
        <f t="shared" si="59"/>
        <v>-</v>
      </c>
      <c r="M172" s="10"/>
    </row>
    <row r="173" spans="1:13" x14ac:dyDescent="0.25">
      <c r="B173" s="601" t="str">
        <f>IF(Intro!$G$22="English",Variables!B35,Variables!C35)</f>
        <v>Dry freight van truck bodies, without reefers or heaters - 26ft to 30ft</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units</v>
      </c>
      <c r="C175" s="594"/>
      <c r="D175" s="594"/>
      <c r="E175" s="140"/>
      <c r="F175" s="140"/>
      <c r="G175" s="140"/>
      <c r="H175" s="140"/>
      <c r="I175" s="140"/>
      <c r="J175" s="140"/>
      <c r="K175" s="140"/>
      <c r="L175" s="141"/>
      <c r="M175" s="10"/>
    </row>
    <row r="176" spans="1:13" x14ac:dyDescent="0.25">
      <c r="B176" s="593" t="str">
        <f>D$31</f>
        <v>net delivered purchase value (CAD)</v>
      </c>
      <c r="C176" s="594"/>
      <c r="D176" s="594"/>
      <c r="E176" s="140"/>
      <c r="F176" s="140"/>
      <c r="G176" s="140"/>
      <c r="H176" s="140"/>
      <c r="I176" s="140"/>
      <c r="J176" s="140"/>
      <c r="K176" s="140"/>
      <c r="L176" s="141"/>
      <c r="M176" s="10"/>
    </row>
    <row r="177" spans="2:19" x14ac:dyDescent="0.25">
      <c r="B177" s="593" t="str">
        <f>D$32</f>
        <v>$ / unit</v>
      </c>
      <c r="C177" s="594"/>
      <c r="D177" s="594"/>
      <c r="E177" s="159" t="str">
        <f t="shared" ref="E177:L177" si="60">IF(E175=0,"-",E176/E175)</f>
        <v>-</v>
      </c>
      <c r="F177" s="159" t="str">
        <f t="shared" si="60"/>
        <v>-</v>
      </c>
      <c r="G177" s="159" t="str">
        <f t="shared" si="60"/>
        <v>-</v>
      </c>
      <c r="H177" s="159" t="str">
        <f t="shared" si="60"/>
        <v>-</v>
      </c>
      <c r="I177" s="159" t="str">
        <f t="shared" si="60"/>
        <v>-</v>
      </c>
      <c r="J177" s="159" t="str">
        <f t="shared" si="60"/>
        <v>-</v>
      </c>
      <c r="K177" s="159" t="str">
        <f t="shared" si="60"/>
        <v>-</v>
      </c>
      <c r="L177" s="160" t="str">
        <f t="shared" si="60"/>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units</v>
      </c>
      <c r="C180" s="594"/>
      <c r="D180" s="594"/>
      <c r="E180" s="140"/>
      <c r="F180" s="140"/>
      <c r="G180" s="140"/>
      <c r="H180" s="140"/>
      <c r="I180" s="140"/>
      <c r="J180" s="140"/>
      <c r="K180" s="140"/>
      <c r="L180" s="141"/>
      <c r="M180" s="10"/>
    </row>
    <row r="181" spans="2:19" hidden="1" x14ac:dyDescent="0.25">
      <c r="B181" s="593" t="str">
        <f>D$31</f>
        <v>net delivered purchase value (CAD)</v>
      </c>
      <c r="C181" s="594"/>
      <c r="D181" s="594"/>
      <c r="E181" s="140"/>
      <c r="F181" s="140"/>
      <c r="G181" s="140"/>
      <c r="H181" s="140"/>
      <c r="I181" s="140"/>
      <c r="J181" s="140"/>
      <c r="K181" s="140"/>
      <c r="L181" s="141"/>
      <c r="M181" s="10"/>
    </row>
    <row r="182" spans="2:19" hidden="1" x14ac:dyDescent="0.25">
      <c r="B182" s="593" t="str">
        <f>D$32</f>
        <v>$ / unit</v>
      </c>
      <c r="C182" s="594"/>
      <c r="D182" s="594"/>
      <c r="E182" s="159" t="str">
        <f t="shared" ref="E182:L182" si="61">IF(E180=0,"-",E181/E180)</f>
        <v>-</v>
      </c>
      <c r="F182" s="159" t="str">
        <f t="shared" si="61"/>
        <v>-</v>
      </c>
      <c r="G182" s="159" t="str">
        <f t="shared" si="61"/>
        <v>-</v>
      </c>
      <c r="H182" s="159" t="str">
        <f t="shared" si="61"/>
        <v>-</v>
      </c>
      <c r="I182" s="159" t="str">
        <f t="shared" si="61"/>
        <v>-</v>
      </c>
      <c r="J182" s="159" t="str">
        <f t="shared" si="61"/>
        <v>-</v>
      </c>
      <c r="K182" s="159" t="str">
        <f t="shared" si="61"/>
        <v>-</v>
      </c>
      <c r="L182" s="160" t="str">
        <f t="shared" si="61"/>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units</v>
      </c>
      <c r="C185" s="594"/>
      <c r="D185" s="594"/>
      <c r="E185" s="140"/>
      <c r="F185" s="140"/>
      <c r="G185" s="140"/>
      <c r="H185" s="140"/>
      <c r="I185" s="140"/>
      <c r="J185" s="140"/>
      <c r="K185" s="140"/>
      <c r="L185" s="141"/>
      <c r="M185" s="10"/>
    </row>
    <row r="186" spans="2:19" hidden="1" x14ac:dyDescent="0.25">
      <c r="B186" s="593" t="str">
        <f>D$31</f>
        <v>net delivered purchase value (CAD)</v>
      </c>
      <c r="C186" s="594"/>
      <c r="D186" s="594"/>
      <c r="E186" s="140"/>
      <c r="F186" s="140"/>
      <c r="G186" s="140"/>
      <c r="H186" s="140"/>
      <c r="I186" s="140"/>
      <c r="J186" s="140"/>
      <c r="K186" s="140"/>
      <c r="L186" s="141"/>
      <c r="M186" s="10"/>
    </row>
    <row r="187" spans="2:19" hidden="1" x14ac:dyDescent="0.25">
      <c r="B187" s="593" t="str">
        <f>D$32</f>
        <v>$ / unit</v>
      </c>
      <c r="C187" s="594"/>
      <c r="D187" s="594"/>
      <c r="E187" s="159" t="str">
        <f t="shared" ref="E187:L187" si="62">IF(E185=0,"-",E186/E185)</f>
        <v>-</v>
      </c>
      <c r="F187" s="159" t="str">
        <f t="shared" si="62"/>
        <v>-</v>
      </c>
      <c r="G187" s="159" t="str">
        <f t="shared" si="62"/>
        <v>-</v>
      </c>
      <c r="H187" s="159" t="str">
        <f t="shared" si="62"/>
        <v>-</v>
      </c>
      <c r="I187" s="159" t="str">
        <f t="shared" si="62"/>
        <v>-</v>
      </c>
      <c r="J187" s="159" t="str">
        <f t="shared" si="62"/>
        <v>-</v>
      </c>
      <c r="K187" s="159" t="str">
        <f t="shared" si="62"/>
        <v>-</v>
      </c>
      <c r="L187" s="160" t="str">
        <f t="shared" si="62"/>
        <v>-</v>
      </c>
      <c r="M187" s="10"/>
    </row>
    <row r="188" spans="2:19" x14ac:dyDescent="0.25">
      <c r="B188" s="113"/>
      <c r="C188" s="114"/>
      <c r="D188" s="114"/>
      <c r="E188" s="29"/>
      <c r="F188" s="29"/>
      <c r="G188" s="29"/>
      <c r="H188" s="29"/>
      <c r="I188" s="29"/>
      <c r="J188" s="29"/>
      <c r="K188" s="29"/>
      <c r="L188" s="30"/>
      <c r="M188" s="10"/>
    </row>
    <row r="189" spans="2:19" ht="14.1" customHeight="1" x14ac:dyDescent="0.25">
      <c r="B189" s="360" t="str">
        <f>IF(Intro!$G$22="English",O189,P189)</f>
        <v>In the table below, “Error” means that the total imports of your firm's benchmark products exceed your firm's total imports for that period. Therefore, please modify the above data if necessary.</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62"/>
      <c r="C191" s="63"/>
      <c r="D191" s="63"/>
      <c r="E191" s="29"/>
      <c r="F191" s="29"/>
      <c r="G191" s="29"/>
      <c r="H191" s="29"/>
      <c r="I191" s="29"/>
      <c r="J191" s="29"/>
      <c r="K191" s="29"/>
      <c r="L191" s="30"/>
      <c r="M191" s="10"/>
      <c r="S191" s="39"/>
    </row>
    <row r="192" spans="2:19" x14ac:dyDescent="0.25">
      <c r="B192" s="62"/>
      <c r="C192" s="63"/>
      <c r="D192" s="35"/>
      <c r="E192" s="10"/>
      <c r="F192" s="128">
        <f>F137</f>
        <v>2024</v>
      </c>
      <c r="G192" s="128">
        <f t="shared" ref="G192" si="63">G137</f>
        <v>2025</v>
      </c>
      <c r="H192" s="29"/>
      <c r="J192" s="174"/>
      <c r="K192" s="174"/>
      <c r="L192" s="175"/>
      <c r="M192" s="10"/>
    </row>
    <row r="193" spans="1:16" x14ac:dyDescent="0.25">
      <c r="B193" s="373" t="str">
        <f>Variables!D62</f>
        <v>Verification</v>
      </c>
      <c r="C193" s="594" t="str">
        <f>B150</f>
        <v>units</v>
      </c>
      <c r="D193" s="594"/>
      <c r="E193" s="594"/>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373"/>
      <c r="C194" s="594" t="str">
        <f>B151</f>
        <v>net delivered purchase value (CAD)</v>
      </c>
      <c r="D194" s="594"/>
      <c r="E194" s="594"/>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70"/>
      <c r="D195" s="70"/>
      <c r="E195" s="70"/>
      <c r="F195" s="70"/>
      <c r="G195" s="70"/>
      <c r="H195" s="70"/>
      <c r="I195" s="70"/>
      <c r="J195" s="70"/>
      <c r="K195" s="70"/>
      <c r="L195" s="71"/>
      <c r="M195" s="10"/>
    </row>
    <row r="196" spans="1:16" s="11" customFormat="1" x14ac:dyDescent="0.25">
      <c r="A196" s="7"/>
      <c r="B196" s="94"/>
      <c r="C196" s="94"/>
      <c r="D196" s="92"/>
      <c r="E196" s="93"/>
      <c r="F196" s="93"/>
      <c r="G196" s="93"/>
      <c r="H196" s="93"/>
      <c r="I196" s="93"/>
      <c r="J196" s="93"/>
      <c r="K196" s="93"/>
      <c r="L196" s="93"/>
      <c r="M196" s="74"/>
    </row>
    <row r="197" spans="1:16" x14ac:dyDescent="0.25">
      <c r="B197" s="381" t="str">
        <f>IF(Intro!$G$22="English",O197,P197)</f>
        <v>SALES IN CANADA OF IMPORTS OF BENCHMARK PRODUCTS</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 xml:space="preserve">Report the volume and value of sales of imports in Canada for each benchmark product listed below : </v>
      </c>
      <c r="C200" s="361"/>
      <c r="D200" s="361"/>
      <c r="E200" s="361"/>
      <c r="F200" s="361"/>
      <c r="G200" s="361"/>
      <c r="H200" s="361"/>
      <c r="I200" s="361"/>
      <c r="J200" s="361"/>
      <c r="K200" s="361"/>
      <c r="L200" s="362"/>
      <c r="M200" s="10"/>
      <c r="O200" s="18" t="s">
        <v>170</v>
      </c>
      <c r="P200" s="10" t="s">
        <v>400</v>
      </c>
    </row>
    <row r="201" spans="1:16" x14ac:dyDescent="0.25">
      <c r="B201" s="360" t="str">
        <f>Pro!B22</f>
        <v>Note - Only complete this question if your firm sold the goods between January 1, 2023, and December 31, 2025.</v>
      </c>
      <c r="C201" s="361"/>
      <c r="D201" s="361"/>
      <c r="E201" s="361"/>
      <c r="F201" s="361"/>
      <c r="G201" s="361"/>
      <c r="H201" s="361"/>
      <c r="I201" s="361"/>
      <c r="J201" s="361"/>
      <c r="K201" s="361"/>
      <c r="L201" s="362"/>
      <c r="M201" s="10"/>
      <c r="O201" s="18"/>
    </row>
    <row r="202" spans="1:16" x14ac:dyDescent="0.25">
      <c r="B202" s="62"/>
      <c r="C202" s="63"/>
      <c r="D202" s="35"/>
      <c r="E202" s="36"/>
      <c r="F202" s="36"/>
      <c r="G202" s="36"/>
      <c r="H202" s="36"/>
      <c r="I202" s="36"/>
      <c r="J202" s="36"/>
      <c r="K202" s="36"/>
      <c r="L202" s="17"/>
      <c r="M202" s="10"/>
      <c r="O202" s="18"/>
    </row>
    <row r="203" spans="1:16" x14ac:dyDescent="0.25">
      <c r="B203" s="590"/>
      <c r="C203" s="591"/>
      <c r="D203" s="592"/>
      <c r="E203" s="128" t="str">
        <f>E147</f>
        <v>Q1 - 2024</v>
      </c>
      <c r="F203" s="128" t="str">
        <f t="shared" ref="F203:L203" si="64">F147</f>
        <v>Q2 - 2024</v>
      </c>
      <c r="G203" s="128" t="str">
        <f t="shared" si="64"/>
        <v>Q3 - 2024</v>
      </c>
      <c r="H203" s="128" t="str">
        <f t="shared" si="64"/>
        <v>Q4 - 2024</v>
      </c>
      <c r="I203" s="128" t="str">
        <f t="shared" si="64"/>
        <v>Q1 - 2025</v>
      </c>
      <c r="J203" s="128" t="str">
        <f t="shared" si="64"/>
        <v>Q2 - 2025</v>
      </c>
      <c r="K203" s="128" t="str">
        <f t="shared" si="64"/>
        <v>Q3 - 2025</v>
      </c>
      <c r="L203" s="139" t="str">
        <f t="shared" si="64"/>
        <v>Q4 - 2025</v>
      </c>
      <c r="M203" s="10"/>
      <c r="O203" s="18"/>
    </row>
    <row r="204" spans="1:16" x14ac:dyDescent="0.25">
      <c r="B204" s="601" t="str">
        <f>B148</f>
        <v>Refrigerated truck bodies, without reefers or heaters - 10ft to 18ft</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units</v>
      </c>
      <c r="C206" s="594"/>
      <c r="D206" s="594"/>
      <c r="E206" s="140"/>
      <c r="F206" s="140"/>
      <c r="G206" s="140"/>
      <c r="H206" s="140"/>
      <c r="I206" s="140"/>
      <c r="J206" s="140"/>
      <c r="K206" s="140"/>
      <c r="L206" s="141"/>
      <c r="M206" s="10"/>
    </row>
    <row r="207" spans="1:16" x14ac:dyDescent="0.25">
      <c r="B207" s="593" t="str">
        <f>D$59</f>
        <v>net delivered selling value (CAD)</v>
      </c>
      <c r="C207" s="594"/>
      <c r="D207" s="594"/>
      <c r="E207" s="140"/>
      <c r="F207" s="140"/>
      <c r="G207" s="140"/>
      <c r="H207" s="140"/>
      <c r="I207" s="140"/>
      <c r="J207" s="140"/>
      <c r="K207" s="140"/>
      <c r="L207" s="141"/>
      <c r="M207" s="10"/>
    </row>
    <row r="208" spans="1:16" x14ac:dyDescent="0.25">
      <c r="B208" s="593" t="str">
        <f>D$60</f>
        <v>$ / unit</v>
      </c>
      <c r="C208" s="594"/>
      <c r="D208" s="594"/>
      <c r="E208" s="159" t="str">
        <f t="shared" ref="E208:L208" si="65">IF(E206=0,"-",E207/E206)</f>
        <v>-</v>
      </c>
      <c r="F208" s="159" t="str">
        <f t="shared" si="65"/>
        <v>-</v>
      </c>
      <c r="G208" s="159" t="str">
        <f t="shared" si="65"/>
        <v>-</v>
      </c>
      <c r="H208" s="159" t="str">
        <f t="shared" si="65"/>
        <v>-</v>
      </c>
      <c r="I208" s="159" t="str">
        <f t="shared" si="65"/>
        <v>-</v>
      </c>
      <c r="J208" s="159" t="str">
        <f t="shared" si="65"/>
        <v>-</v>
      </c>
      <c r="K208" s="159" t="str">
        <f t="shared" si="65"/>
        <v>-</v>
      </c>
      <c r="L208" s="160" t="str">
        <f t="shared" si="65"/>
        <v>-</v>
      </c>
      <c r="M208" s="10"/>
    </row>
    <row r="209" spans="2:13" x14ac:dyDescent="0.25">
      <c r="B209" s="601" t="str">
        <f>B153</f>
        <v>Refrigerated truck bodies, without reefers or heaters - 20ft to 24ft</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units</v>
      </c>
      <c r="C211" s="594"/>
      <c r="D211" s="594"/>
      <c r="E211" s="140"/>
      <c r="F211" s="140"/>
      <c r="G211" s="140"/>
      <c r="H211" s="140"/>
      <c r="I211" s="140"/>
      <c r="J211" s="140"/>
      <c r="K211" s="140"/>
      <c r="L211" s="141"/>
      <c r="M211" s="10"/>
    </row>
    <row r="212" spans="2:13" x14ac:dyDescent="0.25">
      <c r="B212" s="593" t="str">
        <f>D$59</f>
        <v>net delivered selling value (CAD)</v>
      </c>
      <c r="C212" s="594"/>
      <c r="D212" s="594"/>
      <c r="E212" s="140"/>
      <c r="F212" s="140"/>
      <c r="G212" s="140"/>
      <c r="H212" s="140"/>
      <c r="I212" s="140"/>
      <c r="J212" s="140"/>
      <c r="K212" s="140"/>
      <c r="L212" s="141"/>
      <c r="M212" s="10"/>
    </row>
    <row r="213" spans="2:13" x14ac:dyDescent="0.25">
      <c r="B213" s="593" t="str">
        <f>D$60</f>
        <v>$ / unit</v>
      </c>
      <c r="C213" s="594"/>
      <c r="D213" s="594"/>
      <c r="E213" s="159" t="str">
        <f>IF(E211=0,"-",E212/E211)</f>
        <v>-</v>
      </c>
      <c r="F213" s="159" t="str">
        <f t="shared" ref="F213:L213" si="66">IF(F211=0,"-",F212/F211)</f>
        <v>-</v>
      </c>
      <c r="G213" s="159" t="str">
        <f t="shared" si="66"/>
        <v>-</v>
      </c>
      <c r="H213" s="159" t="str">
        <f t="shared" si="66"/>
        <v>-</v>
      </c>
      <c r="I213" s="159" t="str">
        <f t="shared" si="66"/>
        <v>-</v>
      </c>
      <c r="J213" s="159" t="str">
        <f t="shared" si="66"/>
        <v>-</v>
      </c>
      <c r="K213" s="159" t="str">
        <f t="shared" si="66"/>
        <v>-</v>
      </c>
      <c r="L213" s="160" t="str">
        <f t="shared" si="66"/>
        <v>-</v>
      </c>
      <c r="M213" s="10"/>
    </row>
    <row r="214" spans="2:13" x14ac:dyDescent="0.25">
      <c r="B214" s="601" t="str">
        <f>B158</f>
        <v>Refrigerated truck bodies, without reefers or heaters - 26ft to 30ft</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units</v>
      </c>
      <c r="C216" s="594"/>
      <c r="D216" s="594"/>
      <c r="E216" s="140"/>
      <c r="F216" s="140"/>
      <c r="G216" s="140"/>
      <c r="H216" s="140"/>
      <c r="I216" s="140"/>
      <c r="J216" s="140"/>
      <c r="K216" s="140"/>
      <c r="L216" s="141"/>
      <c r="M216" s="10"/>
    </row>
    <row r="217" spans="2:13" x14ac:dyDescent="0.25">
      <c r="B217" s="593" t="str">
        <f>D$59</f>
        <v>net delivered selling value (CAD)</v>
      </c>
      <c r="C217" s="594"/>
      <c r="D217" s="594"/>
      <c r="E217" s="140"/>
      <c r="F217" s="140"/>
      <c r="G217" s="140"/>
      <c r="H217" s="140"/>
      <c r="I217" s="140"/>
      <c r="J217" s="140"/>
      <c r="K217" s="140"/>
      <c r="L217" s="141"/>
      <c r="M217" s="10"/>
    </row>
    <row r="218" spans="2:13" x14ac:dyDescent="0.25">
      <c r="B218" s="593" t="str">
        <f>D$60</f>
        <v>$ / unit</v>
      </c>
      <c r="C218" s="594"/>
      <c r="D218" s="594"/>
      <c r="E218" s="159" t="str">
        <f>IF(E216=0,"-",E217/E216)</f>
        <v>-</v>
      </c>
      <c r="F218" s="159" t="str">
        <f t="shared" ref="F218:L218" si="67">IF(F216=0,"-",F217/F216)</f>
        <v>-</v>
      </c>
      <c r="G218" s="159" t="str">
        <f t="shared" si="67"/>
        <v>-</v>
      </c>
      <c r="H218" s="159" t="str">
        <f t="shared" si="67"/>
        <v>-</v>
      </c>
      <c r="I218" s="159" t="str">
        <f t="shared" si="67"/>
        <v>-</v>
      </c>
      <c r="J218" s="159" t="str">
        <f t="shared" si="67"/>
        <v>-</v>
      </c>
      <c r="K218" s="159" t="str">
        <f t="shared" si="67"/>
        <v>-</v>
      </c>
      <c r="L218" s="160" t="str">
        <f t="shared" si="67"/>
        <v>-</v>
      </c>
      <c r="M218" s="10"/>
    </row>
    <row r="219" spans="2:13" x14ac:dyDescent="0.25">
      <c r="B219" s="601" t="str">
        <f>B163</f>
        <v>Dry freight van truck bodies, without reefers or heaters - 10ft to18ft</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units</v>
      </c>
      <c r="C221" s="594"/>
      <c r="D221" s="594"/>
      <c r="E221" s="140"/>
      <c r="F221" s="140"/>
      <c r="G221" s="140"/>
      <c r="H221" s="140"/>
      <c r="I221" s="140"/>
      <c r="J221" s="140"/>
      <c r="K221" s="140"/>
      <c r="L221" s="141"/>
      <c r="M221" s="10"/>
    </row>
    <row r="222" spans="2:13" x14ac:dyDescent="0.25">
      <c r="B222" s="593" t="str">
        <f>D$59</f>
        <v>net delivered selling value (CAD)</v>
      </c>
      <c r="C222" s="594"/>
      <c r="D222" s="594"/>
      <c r="E222" s="140"/>
      <c r="F222" s="140"/>
      <c r="G222" s="140"/>
      <c r="H222" s="140"/>
      <c r="I222" s="140"/>
      <c r="J222" s="140"/>
      <c r="K222" s="140"/>
      <c r="L222" s="141"/>
      <c r="M222" s="10"/>
    </row>
    <row r="223" spans="2:13" x14ac:dyDescent="0.25">
      <c r="B223" s="593" t="str">
        <f>D$60</f>
        <v>$ / unit</v>
      </c>
      <c r="C223" s="594"/>
      <c r="D223" s="594"/>
      <c r="E223" s="159" t="str">
        <f>IF(E221=0,"-",E222/E221)</f>
        <v>-</v>
      </c>
      <c r="F223" s="159" t="str">
        <f t="shared" ref="F223:L223" si="68">IF(F221=0,"-",F222/F221)</f>
        <v>-</v>
      </c>
      <c r="G223" s="159" t="str">
        <f t="shared" si="68"/>
        <v>-</v>
      </c>
      <c r="H223" s="159" t="str">
        <f t="shared" si="68"/>
        <v>-</v>
      </c>
      <c r="I223" s="159" t="str">
        <f t="shared" si="68"/>
        <v>-</v>
      </c>
      <c r="J223" s="159" t="str">
        <f t="shared" si="68"/>
        <v>-</v>
      </c>
      <c r="K223" s="159" t="str">
        <f t="shared" si="68"/>
        <v>-</v>
      </c>
      <c r="L223" s="160" t="str">
        <f t="shared" si="68"/>
        <v>-</v>
      </c>
      <c r="M223" s="10"/>
    </row>
    <row r="224" spans="2:13" x14ac:dyDescent="0.25">
      <c r="B224" s="601" t="str">
        <f>B168</f>
        <v>Dry freight van truck bodies, without reefers or heaters - 20ft to 24ft</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units</v>
      </c>
      <c r="C226" s="594"/>
      <c r="D226" s="594"/>
      <c r="E226" s="140"/>
      <c r="F226" s="140"/>
      <c r="G226" s="140"/>
      <c r="H226" s="140"/>
      <c r="I226" s="140"/>
      <c r="J226" s="140"/>
      <c r="K226" s="140"/>
      <c r="L226" s="141"/>
      <c r="M226" s="10"/>
    </row>
    <row r="227" spans="2:13" x14ac:dyDescent="0.25">
      <c r="B227" s="593" t="str">
        <f>D$59</f>
        <v>net delivered selling value (CAD)</v>
      </c>
      <c r="C227" s="594"/>
      <c r="D227" s="594"/>
      <c r="E227" s="140"/>
      <c r="F227" s="140"/>
      <c r="G227" s="140"/>
      <c r="H227" s="140"/>
      <c r="I227" s="140"/>
      <c r="J227" s="140"/>
      <c r="K227" s="140"/>
      <c r="L227" s="141"/>
      <c r="M227" s="10"/>
    </row>
    <row r="228" spans="2:13" x14ac:dyDescent="0.25">
      <c r="B228" s="593" t="str">
        <f>D$60</f>
        <v>$ / unit</v>
      </c>
      <c r="C228" s="594"/>
      <c r="D228" s="594"/>
      <c r="E228" s="159" t="str">
        <f>IF(E226=0,"-",E227/E226)</f>
        <v>-</v>
      </c>
      <c r="F228" s="159" t="str">
        <f t="shared" ref="F228:L228" si="69">IF(F226=0,"-",F227/F226)</f>
        <v>-</v>
      </c>
      <c r="G228" s="159" t="str">
        <f t="shared" si="69"/>
        <v>-</v>
      </c>
      <c r="H228" s="159" t="str">
        <f t="shared" si="69"/>
        <v>-</v>
      </c>
      <c r="I228" s="159" t="str">
        <f t="shared" si="69"/>
        <v>-</v>
      </c>
      <c r="J228" s="159" t="str">
        <f t="shared" si="69"/>
        <v>-</v>
      </c>
      <c r="K228" s="159" t="str">
        <f t="shared" si="69"/>
        <v>-</v>
      </c>
      <c r="L228" s="160" t="str">
        <f t="shared" si="69"/>
        <v>-</v>
      </c>
      <c r="M228" s="10"/>
    </row>
    <row r="229" spans="2:13" x14ac:dyDescent="0.25">
      <c r="B229" s="601" t="str">
        <f>B173</f>
        <v>Dry freight van truck bodies, without reefers or heaters - 26ft to 30ft</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units</v>
      </c>
      <c r="C231" s="594"/>
      <c r="D231" s="594"/>
      <c r="E231" s="140"/>
      <c r="F231" s="140"/>
      <c r="G231" s="140"/>
      <c r="H231" s="140"/>
      <c r="I231" s="140"/>
      <c r="J231" s="140"/>
      <c r="K231" s="140"/>
      <c r="L231" s="141"/>
      <c r="M231" s="10"/>
    </row>
    <row r="232" spans="2:13" x14ac:dyDescent="0.25">
      <c r="B232" s="593" t="str">
        <f>D$59</f>
        <v>net delivered selling value (CAD)</v>
      </c>
      <c r="C232" s="594"/>
      <c r="D232" s="594"/>
      <c r="E232" s="140"/>
      <c r="F232" s="140"/>
      <c r="G232" s="140"/>
      <c r="H232" s="140"/>
      <c r="I232" s="140"/>
      <c r="J232" s="140"/>
      <c r="K232" s="140"/>
      <c r="L232" s="141"/>
      <c r="M232" s="10"/>
    </row>
    <row r="233" spans="2:13" x14ac:dyDescent="0.25">
      <c r="B233" s="593" t="str">
        <f>D$60</f>
        <v>$ / unit</v>
      </c>
      <c r="C233" s="594"/>
      <c r="D233" s="594"/>
      <c r="E233" s="159" t="str">
        <f>IF(E231=0,"-",E232/E231)</f>
        <v>-</v>
      </c>
      <c r="F233" s="159" t="str">
        <f t="shared" ref="F233:L233" si="70">IF(F231=0,"-",F232/F231)</f>
        <v>-</v>
      </c>
      <c r="G233" s="159" t="str">
        <f t="shared" si="70"/>
        <v>-</v>
      </c>
      <c r="H233" s="159" t="str">
        <f t="shared" si="70"/>
        <v>-</v>
      </c>
      <c r="I233" s="159" t="str">
        <f t="shared" si="70"/>
        <v>-</v>
      </c>
      <c r="J233" s="159" t="str">
        <f t="shared" si="70"/>
        <v>-</v>
      </c>
      <c r="K233" s="159" t="str">
        <f t="shared" si="70"/>
        <v>-</v>
      </c>
      <c r="L233" s="160" t="str">
        <f t="shared" si="70"/>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units</v>
      </c>
      <c r="C236" s="594"/>
      <c r="D236" s="594"/>
      <c r="E236" s="140"/>
      <c r="F236" s="140"/>
      <c r="G236" s="140"/>
      <c r="H236" s="140"/>
      <c r="I236" s="140"/>
      <c r="J236" s="140"/>
      <c r="K236" s="140"/>
      <c r="L236" s="141"/>
      <c r="M236" s="10"/>
    </row>
    <row r="237" spans="2:13" hidden="1" x14ac:dyDescent="0.25">
      <c r="B237" s="593" t="str">
        <f>D$59</f>
        <v>net delivered selling value (CAD)</v>
      </c>
      <c r="C237" s="594"/>
      <c r="D237" s="594"/>
      <c r="E237" s="140"/>
      <c r="F237" s="140"/>
      <c r="G237" s="140"/>
      <c r="H237" s="140"/>
      <c r="I237" s="140"/>
      <c r="J237" s="140"/>
      <c r="K237" s="140"/>
      <c r="L237" s="141"/>
      <c r="M237" s="10"/>
    </row>
    <row r="238" spans="2:13" hidden="1" x14ac:dyDescent="0.25">
      <c r="B238" s="593" t="str">
        <f>D$60</f>
        <v>$ / unit</v>
      </c>
      <c r="C238" s="594"/>
      <c r="D238" s="594"/>
      <c r="E238" s="159" t="str">
        <f>IF(E236=0,"-",E237/E236)</f>
        <v>-</v>
      </c>
      <c r="F238" s="159" t="str">
        <f t="shared" ref="F238:L238" si="71">IF(F236=0,"-",F237/F236)</f>
        <v>-</v>
      </c>
      <c r="G238" s="159" t="str">
        <f t="shared" si="71"/>
        <v>-</v>
      </c>
      <c r="H238" s="159" t="str">
        <f t="shared" si="71"/>
        <v>-</v>
      </c>
      <c r="I238" s="159" t="str">
        <f t="shared" si="71"/>
        <v>-</v>
      </c>
      <c r="J238" s="159" t="str">
        <f t="shared" si="71"/>
        <v>-</v>
      </c>
      <c r="K238" s="159" t="str">
        <f t="shared" si="71"/>
        <v>-</v>
      </c>
      <c r="L238" s="160" t="str">
        <f t="shared" si="71"/>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units</v>
      </c>
      <c r="C241" s="594"/>
      <c r="D241" s="594"/>
      <c r="E241" s="140"/>
      <c r="F241" s="140"/>
      <c r="G241" s="140"/>
      <c r="H241" s="140"/>
      <c r="I241" s="140"/>
      <c r="J241" s="140"/>
      <c r="K241" s="140"/>
      <c r="L241" s="141"/>
      <c r="M241" s="10"/>
    </row>
    <row r="242" spans="1:19" hidden="1" x14ac:dyDescent="0.25">
      <c r="B242" s="593" t="str">
        <f>D$59</f>
        <v>net delivered selling value (CAD)</v>
      </c>
      <c r="C242" s="594"/>
      <c r="D242" s="594"/>
      <c r="E242" s="140"/>
      <c r="F242" s="140"/>
      <c r="G242" s="140"/>
      <c r="H242" s="140"/>
      <c r="I242" s="140"/>
      <c r="J242" s="140"/>
      <c r="K242" s="140"/>
      <c r="L242" s="141"/>
      <c r="M242" s="10"/>
    </row>
    <row r="243" spans="1:19" hidden="1" x14ac:dyDescent="0.25">
      <c r="B243" s="593" t="str">
        <f>D$60</f>
        <v>$ / unit</v>
      </c>
      <c r="C243" s="594"/>
      <c r="D243" s="594"/>
      <c r="E243" s="159" t="str">
        <f>IF(E241=0,"-",E242/E241)</f>
        <v>-</v>
      </c>
      <c r="F243" s="159" t="str">
        <f t="shared" ref="F243:L243" si="72">IF(F241=0,"-",F242/F241)</f>
        <v>-</v>
      </c>
      <c r="G243" s="159" t="str">
        <f t="shared" si="72"/>
        <v>-</v>
      </c>
      <c r="H243" s="159" t="str">
        <f t="shared" si="72"/>
        <v>-</v>
      </c>
      <c r="I243" s="159" t="str">
        <f t="shared" si="72"/>
        <v>-</v>
      </c>
      <c r="J243" s="159" t="str">
        <f t="shared" si="72"/>
        <v>-</v>
      </c>
      <c r="K243" s="159" t="str">
        <f t="shared" si="72"/>
        <v>-</v>
      </c>
      <c r="L243" s="160" t="str">
        <f t="shared" si="72"/>
        <v>-</v>
      </c>
      <c r="M243" s="10"/>
    </row>
    <row r="244" spans="1:19" x14ac:dyDescent="0.25">
      <c r="B244" s="113"/>
      <c r="C244" s="114"/>
      <c r="D244" s="114"/>
      <c r="E244" s="29"/>
      <c r="F244" s="29"/>
      <c r="G244" s="29"/>
      <c r="H244" s="29"/>
      <c r="I244" s="29"/>
      <c r="J244" s="29"/>
      <c r="K244" s="29"/>
      <c r="L244" s="30"/>
      <c r="M244" s="10"/>
    </row>
    <row r="245" spans="1:19" ht="14.1" customHeight="1" x14ac:dyDescent="0.25">
      <c r="B245" s="360" t="str">
        <f>IF(Intro!$G$22="English",O245,P245)</f>
        <v>In the table below, “Error” means that the total sales of your firm's benchmark products exceed your firm's total import sales for that period. Therefore, please modify the above data if necessary.</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62"/>
      <c r="C247" s="63"/>
      <c r="D247" s="63"/>
      <c r="E247" s="29"/>
      <c r="F247" s="29"/>
      <c r="G247" s="29"/>
      <c r="H247" s="29"/>
      <c r="I247" s="29"/>
      <c r="J247" s="29"/>
      <c r="K247" s="29"/>
      <c r="L247" s="30"/>
      <c r="M247" s="10"/>
      <c r="S247" s="39"/>
    </row>
    <row r="248" spans="1:19" x14ac:dyDescent="0.25">
      <c r="B248" s="62"/>
      <c r="C248" s="63"/>
      <c r="D248" s="35"/>
      <c r="E248" s="10"/>
      <c r="F248" s="128">
        <f>F192</f>
        <v>2024</v>
      </c>
      <c r="G248" s="128">
        <f>G192</f>
        <v>2025</v>
      </c>
      <c r="H248" s="29"/>
      <c r="J248" s="174"/>
      <c r="K248" s="174"/>
      <c r="L248" s="175"/>
      <c r="M248" s="10"/>
      <c r="O248" s="18"/>
    </row>
    <row r="249" spans="1:19" x14ac:dyDescent="0.25">
      <c r="B249" s="373" t="str">
        <f>Variables!D62</f>
        <v>Verification</v>
      </c>
      <c r="C249" s="612" t="str">
        <f>B206</f>
        <v>units</v>
      </c>
      <c r="D249" s="612"/>
      <c r="E249" s="612"/>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373"/>
      <c r="C250" s="612" t="str">
        <f>B207</f>
        <v>net delivered selling value (CAD)</v>
      </c>
      <c r="D250" s="612"/>
      <c r="E250" s="612"/>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70"/>
      <c r="D251" s="70"/>
      <c r="E251" s="70"/>
      <c r="F251" s="70"/>
      <c r="G251" s="70"/>
      <c r="H251" s="70"/>
      <c r="I251" s="70"/>
      <c r="J251" s="70"/>
      <c r="K251" s="70"/>
      <c r="L251" s="71"/>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IMPORT DATA FOR CBSA PERIOD OF DUMPING INVESTIGATION</v>
      </c>
      <c r="C253" s="382"/>
      <c r="D253" s="382"/>
      <c r="E253" s="382"/>
      <c r="F253" s="382"/>
      <c r="G253" s="382"/>
      <c r="H253" s="382"/>
      <c r="I253" s="382"/>
      <c r="J253" s="382"/>
      <c r="K253" s="382"/>
      <c r="L253" s="383"/>
      <c r="M253" s="10"/>
      <c r="O253" s="106" t="s">
        <v>338</v>
      </c>
      <c r="P253" s="106" t="s">
        <v>339</v>
      </c>
    </row>
    <row r="254" spans="1:19" s="1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 xml:space="preserve">Report the volume and value of imports during CBSA's period of dumping investigation : </v>
      </c>
      <c r="C256" s="361"/>
      <c r="D256" s="361"/>
      <c r="E256" s="361"/>
      <c r="F256" s="361"/>
      <c r="G256" s="361"/>
      <c r="H256" s="361"/>
      <c r="I256" s="361"/>
      <c r="J256" s="361"/>
      <c r="K256" s="361"/>
      <c r="L256" s="362"/>
      <c r="M256" s="10"/>
      <c r="O256" s="18" t="s">
        <v>198</v>
      </c>
      <c r="P256" s="10" t="s">
        <v>199</v>
      </c>
    </row>
    <row r="257" spans="1:16" x14ac:dyDescent="0.25">
      <c r="B257" s="62"/>
      <c r="C257" s="63"/>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July 2024 - June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Imports</v>
      </c>
      <c r="C260" s="594" t="str">
        <f>D30</f>
        <v>units</v>
      </c>
      <c r="D260" s="594"/>
      <c r="E260" s="594"/>
      <c r="F260" s="619"/>
      <c r="G260" s="620"/>
      <c r="H260" s="91"/>
      <c r="I260" s="91"/>
      <c r="J260" s="91"/>
      <c r="K260" s="91"/>
      <c r="L260" s="72"/>
      <c r="M260" s="10"/>
      <c r="O260" s="10" t="s">
        <v>89</v>
      </c>
      <c r="P260" s="10" t="s">
        <v>169</v>
      </c>
    </row>
    <row r="261" spans="1:16" x14ac:dyDescent="0.25">
      <c r="B261" s="373"/>
      <c r="C261" s="594" t="str">
        <f>D31</f>
        <v>net delivered purchase value (CAD)</v>
      </c>
      <c r="D261" s="594"/>
      <c r="E261" s="594"/>
      <c r="F261" s="619"/>
      <c r="G261" s="620"/>
      <c r="H261" s="91"/>
      <c r="I261" s="91"/>
      <c r="J261" s="91"/>
      <c r="K261" s="91"/>
      <c r="L261" s="72"/>
      <c r="M261" s="10"/>
    </row>
    <row r="262" spans="1:16" x14ac:dyDescent="0.25">
      <c r="B262" s="373"/>
      <c r="C262" s="594" t="str">
        <f>D32</f>
        <v>$ / unit</v>
      </c>
      <c r="D262" s="594"/>
      <c r="E262" s="594"/>
      <c r="F262" s="621" t="str">
        <f>IF(F260=0,"-",F261/F260)</f>
        <v>-</v>
      </c>
      <c r="G262" s="622"/>
      <c r="H262" s="91"/>
      <c r="I262" s="91"/>
      <c r="J262" s="91"/>
      <c r="K262" s="91"/>
      <c r="L262" s="72"/>
      <c r="M262" s="10"/>
    </row>
    <row r="263" spans="1:16" x14ac:dyDescent="0.25">
      <c r="B263" s="47"/>
      <c r="C263" s="65"/>
      <c r="D263" s="6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IMPORT DATA FOR MASSIVE IMPORTATION ANALYSIS</v>
      </c>
      <c r="C265" s="382"/>
      <c r="D265" s="382"/>
      <c r="E265" s="382"/>
      <c r="F265" s="382"/>
      <c r="G265" s="382"/>
      <c r="H265" s="382"/>
      <c r="I265" s="382"/>
      <c r="J265" s="382"/>
      <c r="K265" s="382"/>
      <c r="L265" s="383"/>
      <c r="M265" s="10"/>
      <c r="O265" s="106" t="s">
        <v>340</v>
      </c>
      <c r="P265" s="106" t="s">
        <v>403</v>
      </c>
    </row>
    <row r="266" spans="1:16" s="1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 xml:space="preserve">Report the volume of imports and the ending inventory in Canada of the goods originating from the exporter outlined above : </v>
      </c>
      <c r="C268" s="361"/>
      <c r="D268" s="361"/>
      <c r="E268" s="361"/>
      <c r="F268" s="361"/>
      <c r="G268" s="361"/>
      <c r="H268" s="361"/>
      <c r="I268" s="361"/>
      <c r="J268" s="361"/>
      <c r="K268" s="361"/>
      <c r="L268" s="362"/>
      <c r="M268" s="10"/>
      <c r="O268" s="18" t="s">
        <v>193</v>
      </c>
      <c r="P268" s="10" t="s">
        <v>405</v>
      </c>
    </row>
    <row r="269" spans="1:16" x14ac:dyDescent="0.25">
      <c r="B269" s="62"/>
      <c r="C269" s="63"/>
      <c r="D269" s="35"/>
      <c r="E269" s="36"/>
      <c r="F269" s="36"/>
      <c r="G269" s="36"/>
      <c r="H269" s="36"/>
      <c r="I269" s="36"/>
      <c r="J269" s="36"/>
      <c r="K269" s="36"/>
      <c r="L269" s="17"/>
      <c r="M269" s="10"/>
      <c r="O269" s="18"/>
    </row>
    <row r="270" spans="1:16" x14ac:dyDescent="0.25">
      <c r="B270" s="62"/>
      <c r="C270" s="63"/>
      <c r="D270" s="35"/>
      <c r="E270" s="561" t="str">
        <f>IF(Intro!$G$22="English",Variables!B68,Variables!C69)</f>
        <v>Q4 - 2024</v>
      </c>
      <c r="F270" s="561" t="str">
        <f>IF(Intro!$G$22="English",Variables!B69,Variables!C69)</f>
        <v>January 2025</v>
      </c>
      <c r="G270" s="561" t="str">
        <f>IF(Intro!$G$22="English",Variables!B70,Variables!C70)</f>
        <v>February 2025</v>
      </c>
      <c r="H270" s="561" t="str">
        <f>IF(Intro!$G$22="English",Variables!B71,Variables!C71)</f>
        <v>March 2025</v>
      </c>
      <c r="I270" s="561" t="str">
        <f>IF(Intro!$G$22="English",Variables!B72,Variables!C72)</f>
        <v>April 2025</v>
      </c>
      <c r="J270" s="561" t="str">
        <f>IF(Intro!$G$22="English",Variables!B73,Variables!C73)</f>
        <v>May 2025</v>
      </c>
      <c r="K270" s="561" t="str">
        <f>IF(Intro!$G$22="English",Variables!B74,Variables!C74)</f>
        <v>June 2025</v>
      </c>
      <c r="L270" s="17"/>
      <c r="M270" s="10"/>
      <c r="O270" s="18" t="s">
        <v>384</v>
      </c>
      <c r="P270" s="10" t="s">
        <v>385</v>
      </c>
    </row>
    <row r="271" spans="1:16" x14ac:dyDescent="0.25">
      <c r="B271" s="113"/>
      <c r="C271" s="114"/>
      <c r="D271" s="35"/>
      <c r="E271" s="561"/>
      <c r="F271" s="561"/>
      <c r="G271" s="561"/>
      <c r="H271" s="561"/>
      <c r="I271" s="561"/>
      <c r="J271" s="561"/>
      <c r="K271" s="561"/>
      <c r="L271" s="17"/>
      <c r="M271" s="10"/>
      <c r="O271" s="18"/>
    </row>
    <row r="272" spans="1:16" x14ac:dyDescent="0.25">
      <c r="B272" s="613" t="str">
        <f>B260</f>
        <v>Imports</v>
      </c>
      <c r="C272" s="614"/>
      <c r="D272" s="127" t="str">
        <f>C260</f>
        <v>units</v>
      </c>
      <c r="E272" s="140"/>
      <c r="F272" s="140"/>
      <c r="G272" s="140"/>
      <c r="H272" s="140"/>
      <c r="I272" s="140"/>
      <c r="J272" s="140"/>
      <c r="K272" s="140"/>
      <c r="L272" s="72"/>
      <c r="M272" s="10"/>
    </row>
    <row r="273" spans="1:18" x14ac:dyDescent="0.25">
      <c r="B273" s="613" t="str">
        <f>IF(Intro!$G$22="English",O273,P273)</f>
        <v>Ending Inventories</v>
      </c>
      <c r="C273" s="614"/>
      <c r="D273" s="127" t="str">
        <f>C260</f>
        <v>units</v>
      </c>
      <c r="E273" s="140"/>
      <c r="F273" s="140"/>
      <c r="G273" s="140"/>
      <c r="H273" s="140"/>
      <c r="I273" s="140"/>
      <c r="J273" s="140"/>
      <c r="K273" s="140"/>
      <c r="L273" s="72"/>
      <c r="M273" s="10"/>
      <c r="O273" s="10" t="s">
        <v>194</v>
      </c>
      <c r="P273" s="10" t="s">
        <v>404</v>
      </c>
    </row>
    <row r="274" spans="1:18" x14ac:dyDescent="0.25">
      <c r="B274" s="176"/>
      <c r="C274" s="177"/>
      <c r="D274" s="35"/>
      <c r="E274" s="36"/>
      <c r="F274" s="36"/>
      <c r="G274" s="36"/>
      <c r="H274" s="36"/>
      <c r="I274" s="36"/>
      <c r="J274" s="36"/>
      <c r="K274" s="36"/>
      <c r="L274" s="17"/>
      <c r="M274" s="10"/>
      <c r="O274" s="18"/>
    </row>
    <row r="275" spans="1:18" x14ac:dyDescent="0.25">
      <c r="B275" s="176"/>
      <c r="C275" s="177"/>
      <c r="D275" s="35"/>
      <c r="E275" s="561" t="str">
        <f>IF(Intro!$G$22="English",Variables!B75,Variables!C75)</f>
        <v>July 2025</v>
      </c>
      <c r="F275" s="561" t="str">
        <f>IF(Intro!$G$22="English",Variables!B76,Variables!C76)</f>
        <v>August 2025</v>
      </c>
      <c r="G275" s="561" t="str">
        <f>IF(Intro!$G$22="English",Variables!B77,Variables!C77)</f>
        <v>September 2025</v>
      </c>
      <c r="H275" s="561" t="str">
        <f>IF(Intro!$G$22="English",Variables!B78,Variables!C78)</f>
        <v>October 2025</v>
      </c>
      <c r="I275" s="561" t="str">
        <f>IF(Intro!$G$22="English",Variables!B79,Variables!C79)</f>
        <v>November 2025</v>
      </c>
      <c r="J275" s="561" t="str">
        <f>IF(Intro!$G$22="English",Variables!B80,Variables!C80)</f>
        <v>December 2025</v>
      </c>
      <c r="K275" s="561" t="str">
        <f>IF(Intro!$G$22="English",Variables!B81,Variables!C81)</f>
        <v>Janaury 2026</v>
      </c>
      <c r="L275" s="561" t="str">
        <f>IF(Intro!$G$22="English",Variables!B82,Variables!C82)</f>
        <v>February 2026</v>
      </c>
      <c r="M275" s="10"/>
      <c r="O275" s="18" t="s">
        <v>384</v>
      </c>
      <c r="P275" s="10" t="s">
        <v>385</v>
      </c>
    </row>
    <row r="276" spans="1:18" x14ac:dyDescent="0.25">
      <c r="B276" s="176"/>
      <c r="C276" s="177"/>
      <c r="D276" s="35"/>
      <c r="E276" s="561"/>
      <c r="F276" s="561"/>
      <c r="G276" s="561"/>
      <c r="H276" s="561"/>
      <c r="I276" s="561"/>
      <c r="J276" s="561"/>
      <c r="K276" s="561"/>
      <c r="L276" s="561"/>
      <c r="M276" s="10"/>
      <c r="O276" s="18"/>
    </row>
    <row r="277" spans="1:18" x14ac:dyDescent="0.25">
      <c r="B277" s="613" t="str">
        <f>B272</f>
        <v>Imports</v>
      </c>
      <c r="C277" s="614"/>
      <c r="D277" s="178" t="str">
        <f>D272</f>
        <v>units</v>
      </c>
      <c r="E277" s="140"/>
      <c r="F277" s="140"/>
      <c r="G277" s="140"/>
      <c r="H277" s="140"/>
      <c r="I277" s="140"/>
      <c r="J277" s="140"/>
      <c r="K277" s="140"/>
      <c r="L277" s="140"/>
      <c r="M277" s="10"/>
    </row>
    <row r="278" spans="1:18" x14ac:dyDescent="0.25">
      <c r="B278" s="613" t="str">
        <f>B273</f>
        <v>Ending Inventories</v>
      </c>
      <c r="C278" s="614"/>
      <c r="D278" s="178"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Describe any factors (for example, shipping delays, seasonality, etc.) which would explain the overall trend in your firm's quarterly import volumes and ending inventories, as reported in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1" customFormat="1" x14ac:dyDescent="0.25">
      <c r="A285" s="8"/>
      <c r="B285" s="495"/>
      <c r="C285" s="496"/>
      <c r="D285" s="496"/>
      <c r="E285" s="496"/>
      <c r="F285" s="496"/>
      <c r="G285" s="496"/>
      <c r="H285" s="496"/>
      <c r="I285" s="496"/>
      <c r="J285" s="496"/>
      <c r="K285" s="496"/>
      <c r="L285" s="497"/>
      <c r="M285" s="39"/>
    </row>
    <row r="286" spans="1:18" s="11" customFormat="1" x14ac:dyDescent="0.25">
      <c r="A286" s="8"/>
      <c r="B286" s="495"/>
      <c r="C286" s="496"/>
      <c r="D286" s="496"/>
      <c r="E286" s="496"/>
      <c r="F286" s="496"/>
      <c r="G286" s="496"/>
      <c r="H286" s="496"/>
      <c r="I286" s="496"/>
      <c r="J286" s="496"/>
      <c r="K286" s="496"/>
      <c r="L286" s="497"/>
      <c r="M286" s="39"/>
    </row>
    <row r="287" spans="1:18" s="11" customFormat="1" x14ac:dyDescent="0.25">
      <c r="A287" s="8"/>
      <c r="B287" s="495"/>
      <c r="C287" s="496"/>
      <c r="D287" s="496"/>
      <c r="E287" s="496"/>
      <c r="F287" s="496"/>
      <c r="G287" s="496"/>
      <c r="H287" s="496"/>
      <c r="I287" s="496"/>
      <c r="J287" s="496"/>
      <c r="K287" s="496"/>
      <c r="L287" s="497"/>
      <c r="M287" s="39"/>
    </row>
    <row r="288" spans="1:18" s="11" customFormat="1" x14ac:dyDescent="0.25">
      <c r="A288" s="8"/>
      <c r="B288" s="495"/>
      <c r="C288" s="496"/>
      <c r="D288" s="496"/>
      <c r="E288" s="496"/>
      <c r="F288" s="496"/>
      <c r="G288" s="496"/>
      <c r="H288" s="496"/>
      <c r="I288" s="496"/>
      <c r="J288" s="496"/>
      <c r="K288" s="496"/>
      <c r="L288" s="497"/>
      <c r="M288" s="39"/>
    </row>
    <row r="289" spans="1:18" s="11" customFormat="1" x14ac:dyDescent="0.25">
      <c r="A289" s="8"/>
      <c r="B289" s="495"/>
      <c r="C289" s="496"/>
      <c r="D289" s="496"/>
      <c r="E289" s="496"/>
      <c r="F289" s="496"/>
      <c r="G289" s="496"/>
      <c r="H289" s="496"/>
      <c r="I289" s="496"/>
      <c r="J289" s="496"/>
      <c r="K289" s="496"/>
      <c r="L289" s="497"/>
      <c r="M289" s="39"/>
    </row>
    <row r="290" spans="1:18" s="11" customFormat="1" x14ac:dyDescent="0.25">
      <c r="A290" s="8"/>
      <c r="B290" s="495"/>
      <c r="C290" s="496"/>
      <c r="D290" s="496"/>
      <c r="E290" s="496"/>
      <c r="F290" s="496"/>
      <c r="G290" s="496"/>
      <c r="H290" s="496"/>
      <c r="I290" s="496"/>
      <c r="J290" s="496"/>
      <c r="K290" s="496"/>
      <c r="L290" s="497"/>
      <c r="M290" s="39"/>
    </row>
    <row r="291" spans="1:18" s="11" customFormat="1" x14ac:dyDescent="0.25">
      <c r="A291" s="8"/>
      <c r="B291" s="495"/>
      <c r="C291" s="496"/>
      <c r="D291" s="496"/>
      <c r="E291" s="496"/>
      <c r="F291" s="496"/>
      <c r="G291" s="496"/>
      <c r="H291" s="496"/>
      <c r="I291" s="496"/>
      <c r="J291" s="496"/>
      <c r="K291" s="496"/>
      <c r="L291" s="497"/>
      <c r="M291" s="39"/>
    </row>
    <row r="292" spans="1:18" s="1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0UQGIAtoPOVrFltUY0VWljUlpiAp0keHVPpP9bOGUANCotXaSksNGClanrHHlWzCnmLnYsK9E/C5f0BVmnFP3w==" saltValue="sQ5yECTN5U27SLylB2nyQw==" spinCount="100000" sheet="1" objects="1" scenarios="1" selectLockedCells="1"/>
  <mergeCells count="262">
    <mergeCell ref="I275:I276"/>
    <mergeCell ref="J275:J276"/>
    <mergeCell ref="K275:K276"/>
    <mergeCell ref="L275:L276"/>
    <mergeCell ref="B27:I27"/>
    <mergeCell ref="B28:I28"/>
    <mergeCell ref="B55:I55"/>
    <mergeCell ref="B56:I56"/>
    <mergeCell ref="B71:I71"/>
    <mergeCell ref="B86:I86"/>
    <mergeCell ref="B29:I29"/>
    <mergeCell ref="B38:I38"/>
    <mergeCell ref="B47:I47"/>
    <mergeCell ref="B51:I51"/>
    <mergeCell ref="B57:I57"/>
    <mergeCell ref="B64:I64"/>
    <mergeCell ref="B72:I72"/>
    <mergeCell ref="B79:I79"/>
    <mergeCell ref="B87:I87"/>
    <mergeCell ref="B94:I94"/>
    <mergeCell ref="B33:I33"/>
    <mergeCell ref="B37:I37"/>
    <mergeCell ref="B42:I42"/>
    <mergeCell ref="B46:I46"/>
    <mergeCell ref="E275:E276"/>
    <mergeCell ref="F275:F276"/>
    <mergeCell ref="G275:G276"/>
    <mergeCell ref="H275:H276"/>
    <mergeCell ref="B277:C277"/>
    <mergeCell ref="B278:C278"/>
    <mergeCell ref="B110:L110"/>
    <mergeCell ref="B201:L201"/>
    <mergeCell ref="B256:L256"/>
    <mergeCell ref="B260:B262"/>
    <mergeCell ref="B268:L268"/>
    <mergeCell ref="B273:C273"/>
    <mergeCell ref="B249:B250"/>
    <mergeCell ref="F261:G261"/>
    <mergeCell ref="F262:G262"/>
    <mergeCell ref="C261:E261"/>
    <mergeCell ref="C262:E262"/>
    <mergeCell ref="B200:L200"/>
    <mergeCell ref="C249:E249"/>
    <mergeCell ref="C250:E250"/>
    <mergeCell ref="F260:G260"/>
    <mergeCell ref="C260:E260"/>
    <mergeCell ref="B221:D221"/>
    <mergeCell ref="B222:D222"/>
    <mergeCell ref="B8:L8"/>
    <mergeCell ref="B9:L9"/>
    <mergeCell ref="B12:L12"/>
    <mergeCell ref="B145:L145"/>
    <mergeCell ref="B109:L109"/>
    <mergeCell ref="B58:C60"/>
    <mergeCell ref="B61:C63"/>
    <mergeCell ref="B138:B139"/>
    <mergeCell ref="B14:L14"/>
    <mergeCell ref="B113:L113"/>
    <mergeCell ref="B15:L15"/>
    <mergeCell ref="B16:L16"/>
    <mergeCell ref="B17:L17"/>
    <mergeCell ref="B30:C32"/>
    <mergeCell ref="D30:F30"/>
    <mergeCell ref="D32:F32"/>
    <mergeCell ref="D58:F58"/>
    <mergeCell ref="B22:F22"/>
    <mergeCell ref="G22:K22"/>
    <mergeCell ref="G23:K23"/>
    <mergeCell ref="B23:F23"/>
    <mergeCell ref="G25:G26"/>
    <mergeCell ref="H25:H26"/>
    <mergeCell ref="I25:I26"/>
    <mergeCell ref="B272:C272"/>
    <mergeCell ref="B170:D170"/>
    <mergeCell ref="B171:D171"/>
    <mergeCell ref="B172:D172"/>
    <mergeCell ref="B175:D175"/>
    <mergeCell ref="E270:E271"/>
    <mergeCell ref="F270:F271"/>
    <mergeCell ref="G270:G271"/>
    <mergeCell ref="H270:H271"/>
    <mergeCell ref="B265:L265"/>
    <mergeCell ref="F258:G259"/>
    <mergeCell ref="C194:E194"/>
    <mergeCell ref="B232:D232"/>
    <mergeCell ref="B233:D233"/>
    <mergeCell ref="B236:D236"/>
    <mergeCell ref="B219:L220"/>
    <mergeCell ref="B224:L225"/>
    <mergeCell ref="B229:L230"/>
    <mergeCell ref="B234:L235"/>
    <mergeCell ref="B239:L240"/>
    <mergeCell ref="I270:I271"/>
    <mergeCell ref="B197:L197"/>
    <mergeCell ref="B223:D223"/>
    <mergeCell ref="B226:D226"/>
    <mergeCell ref="B4:L4"/>
    <mergeCell ref="B5:L5"/>
    <mergeCell ref="B6:L6"/>
    <mergeCell ref="B150:D150"/>
    <mergeCell ref="B151:D151"/>
    <mergeCell ref="B152:D152"/>
    <mergeCell ref="B155:D155"/>
    <mergeCell ref="B156:D156"/>
    <mergeCell ref="B157:D157"/>
    <mergeCell ref="B130:D130"/>
    <mergeCell ref="B132:D132"/>
    <mergeCell ref="B119:D119"/>
    <mergeCell ref="B123:D123"/>
    <mergeCell ref="B127:D127"/>
    <mergeCell ref="B131:D131"/>
    <mergeCell ref="C138:E138"/>
    <mergeCell ref="C139:E139"/>
    <mergeCell ref="B114:D114"/>
    <mergeCell ref="B116:D116"/>
    <mergeCell ref="B118:D118"/>
    <mergeCell ref="B115:D115"/>
    <mergeCell ref="B117:L117"/>
    <mergeCell ref="B121:L121"/>
    <mergeCell ref="B125:L125"/>
    <mergeCell ref="B124:D124"/>
    <mergeCell ref="B126:D126"/>
    <mergeCell ref="B128:D128"/>
    <mergeCell ref="B120:D120"/>
    <mergeCell ref="B122:D122"/>
    <mergeCell ref="B176:D176"/>
    <mergeCell ref="B147:D147"/>
    <mergeCell ref="B203:D203"/>
    <mergeCell ref="B160:D160"/>
    <mergeCell ref="B161:D161"/>
    <mergeCell ref="B231:D231"/>
    <mergeCell ref="B129:L129"/>
    <mergeCell ref="B208:D208"/>
    <mergeCell ref="B211:D211"/>
    <mergeCell ref="B212:D212"/>
    <mergeCell ref="B213:D213"/>
    <mergeCell ref="B216:D216"/>
    <mergeCell ref="B217:D217"/>
    <mergeCell ref="B218:D218"/>
    <mergeCell ref="B19:L19"/>
    <mergeCell ref="B253:L253"/>
    <mergeCell ref="B243:D243"/>
    <mergeCell ref="B162:D162"/>
    <mergeCell ref="C193:E193"/>
    <mergeCell ref="B165:D165"/>
    <mergeCell ref="B166:D166"/>
    <mergeCell ref="B167:D167"/>
    <mergeCell ref="B142:L142"/>
    <mergeCell ref="B177:D177"/>
    <mergeCell ref="B193:B194"/>
    <mergeCell ref="B180:D180"/>
    <mergeCell ref="B181:D181"/>
    <mergeCell ref="B182:D182"/>
    <mergeCell ref="B185:D185"/>
    <mergeCell ref="B186:D186"/>
    <mergeCell ref="B187:D187"/>
    <mergeCell ref="B20:L20"/>
    <mergeCell ref="B237:D237"/>
    <mergeCell ref="B238:D238"/>
    <mergeCell ref="B241:D241"/>
    <mergeCell ref="B242:D242"/>
    <mergeCell ref="B206:D206"/>
    <mergeCell ref="B207:D207"/>
    <mergeCell ref="B10:L11"/>
    <mergeCell ref="B101:C103"/>
    <mergeCell ref="D101:F101"/>
    <mergeCell ref="D102:F102"/>
    <mergeCell ref="D103:F103"/>
    <mergeCell ref="B48:C50"/>
    <mergeCell ref="D48:F48"/>
    <mergeCell ref="D49:F49"/>
    <mergeCell ref="D50:F50"/>
    <mergeCell ref="B39:C41"/>
    <mergeCell ref="D39:F39"/>
    <mergeCell ref="D40:F40"/>
    <mergeCell ref="D41:F41"/>
    <mergeCell ref="D31:F31"/>
    <mergeCell ref="D60:F60"/>
    <mergeCell ref="D75:F75"/>
    <mergeCell ref="B76:C78"/>
    <mergeCell ref="D76:F76"/>
    <mergeCell ref="D77:F77"/>
    <mergeCell ref="D78:F78"/>
    <mergeCell ref="B73:C75"/>
    <mergeCell ref="D73:F73"/>
    <mergeCell ref="D74:F74"/>
    <mergeCell ref="D34:F34"/>
    <mergeCell ref="B282:L283"/>
    <mergeCell ref="B285:L292"/>
    <mergeCell ref="B13:L13"/>
    <mergeCell ref="B189:L190"/>
    <mergeCell ref="B245:L246"/>
    <mergeCell ref="J270:J271"/>
    <mergeCell ref="B134:L135"/>
    <mergeCell ref="B148:L149"/>
    <mergeCell ref="B153:L154"/>
    <mergeCell ref="B158:L159"/>
    <mergeCell ref="B163:L164"/>
    <mergeCell ref="B168:L169"/>
    <mergeCell ref="B173:L174"/>
    <mergeCell ref="B178:L179"/>
    <mergeCell ref="B183:L184"/>
    <mergeCell ref="B204:L205"/>
    <mergeCell ref="B209:L210"/>
    <mergeCell ref="B214:L215"/>
    <mergeCell ref="B88:C90"/>
    <mergeCell ref="D88:F88"/>
    <mergeCell ref="D89:F89"/>
    <mergeCell ref="D90:F90"/>
    <mergeCell ref="B107:L107"/>
    <mergeCell ref="B143:L143"/>
    <mergeCell ref="D35:F35"/>
    <mergeCell ref="B34:C36"/>
    <mergeCell ref="D36:F36"/>
    <mergeCell ref="D61:F61"/>
    <mergeCell ref="D63:F63"/>
    <mergeCell ref="D59:F59"/>
    <mergeCell ref="D62:F62"/>
    <mergeCell ref="B43:C45"/>
    <mergeCell ref="D43:F43"/>
    <mergeCell ref="D44:F44"/>
    <mergeCell ref="D45:F45"/>
    <mergeCell ref="B52:C54"/>
    <mergeCell ref="D52:F52"/>
    <mergeCell ref="D53:F53"/>
    <mergeCell ref="D54:F54"/>
    <mergeCell ref="B65:C67"/>
    <mergeCell ref="D65:F65"/>
    <mergeCell ref="D66:F66"/>
    <mergeCell ref="D67:F67"/>
    <mergeCell ref="B68:C70"/>
    <mergeCell ref="D68:F68"/>
    <mergeCell ref="D69:F69"/>
    <mergeCell ref="D70:F70"/>
    <mergeCell ref="B80:C82"/>
    <mergeCell ref="D80:F80"/>
    <mergeCell ref="D81:F81"/>
    <mergeCell ref="D82:F82"/>
    <mergeCell ref="K270:K271"/>
    <mergeCell ref="B83:C85"/>
    <mergeCell ref="D83:F83"/>
    <mergeCell ref="D84:F84"/>
    <mergeCell ref="D85:F85"/>
    <mergeCell ref="B95:C97"/>
    <mergeCell ref="D95:F95"/>
    <mergeCell ref="D96:F96"/>
    <mergeCell ref="D97:F97"/>
    <mergeCell ref="B98:C100"/>
    <mergeCell ref="D98:F98"/>
    <mergeCell ref="D99:F99"/>
    <mergeCell ref="D100:F100"/>
    <mergeCell ref="B91:C93"/>
    <mergeCell ref="D91:F91"/>
    <mergeCell ref="D92:F92"/>
    <mergeCell ref="D93:F93"/>
    <mergeCell ref="B254:L254"/>
    <mergeCell ref="B266:L266"/>
    <mergeCell ref="B198:L198"/>
    <mergeCell ref="B106:L106"/>
    <mergeCell ref="B112:D112"/>
    <mergeCell ref="B227:D227"/>
    <mergeCell ref="B228:D228"/>
  </mergeCells>
  <conditionalFormatting sqref="F138:G139 F193:G194 F249:G250">
    <cfRule type="cellIs" dxfId="5" priority="3"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94B16BB4-2376-458D-88ED-0A71BC913766}">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DAB03-6F5E-40B3-B4A6-AF19731D49E6}">
  <sheetPr>
    <tabColor rgb="FF92D050"/>
    <pageSetUpPr fitToPage="1"/>
  </sheetPr>
  <dimension ref="A1:S293"/>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384" t="str">
        <f>Info!B4</f>
        <v>IMPORTERS' QUESTIONNAIRE</v>
      </c>
      <c r="C4" s="385"/>
      <c r="D4" s="385"/>
      <c r="E4" s="385"/>
      <c r="F4" s="385"/>
      <c r="G4" s="385"/>
      <c r="H4" s="385"/>
      <c r="I4" s="385"/>
      <c r="J4" s="385"/>
      <c r="K4" s="385"/>
      <c r="L4" s="386"/>
      <c r="M4" s="25"/>
      <c r="N4" s="25"/>
      <c r="O4" s="19"/>
      <c r="P4" s="19"/>
    </row>
    <row r="5" spans="1:16" s="2" customFormat="1" x14ac:dyDescent="0.25">
      <c r="A5" s="33"/>
      <c r="B5" s="515" t="str">
        <f>Info!B5</f>
        <v>NQ-2025-009</v>
      </c>
      <c r="C5" s="516"/>
      <c r="D5" s="516"/>
      <c r="E5" s="516"/>
      <c r="F5" s="516"/>
      <c r="G5" s="516"/>
      <c r="H5" s="516"/>
      <c r="I5" s="516"/>
      <c r="J5" s="516"/>
      <c r="K5" s="516"/>
      <c r="L5" s="517"/>
      <c r="M5" s="25"/>
      <c r="N5" s="25"/>
      <c r="O5" s="19"/>
      <c r="P5" s="19"/>
    </row>
    <row r="6" spans="1:16" s="6" customFormat="1" x14ac:dyDescent="0.25">
      <c r="A6" s="33"/>
      <c r="B6" s="515" t="str">
        <f>Info!B6</f>
        <v>TRUCK BODIES</v>
      </c>
      <c r="C6" s="516"/>
      <c r="D6" s="516"/>
      <c r="E6" s="516"/>
      <c r="F6" s="516"/>
      <c r="G6" s="516"/>
      <c r="H6" s="516"/>
      <c r="I6" s="516"/>
      <c r="J6" s="516"/>
      <c r="K6" s="516"/>
      <c r="L6" s="517"/>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518" t="str">
        <f>Public!B8</f>
        <v>The following questions refer to the goods as defined in the product description on the Intro tab.</v>
      </c>
      <c r="C8" s="519"/>
      <c r="D8" s="519"/>
      <c r="E8" s="519"/>
      <c r="F8" s="519"/>
      <c r="G8" s="519"/>
      <c r="H8" s="519"/>
      <c r="I8" s="519"/>
      <c r="J8" s="519"/>
      <c r="K8" s="519"/>
      <c r="L8" s="520"/>
      <c r="M8" s="19"/>
      <c r="N8" s="19"/>
      <c r="O8" s="15"/>
      <c r="P8" s="15"/>
    </row>
    <row r="9" spans="1:16" s="6" customFormat="1" x14ac:dyDescent="0.25">
      <c r="A9" s="33"/>
      <c r="B9" s="518" t="str">
        <f>Public!B9</f>
        <v xml:space="preserve">Product information and a glossary of terms can be found in the Info tab.
</v>
      </c>
      <c r="C9" s="519"/>
      <c r="D9" s="519"/>
      <c r="E9" s="519"/>
      <c r="F9" s="519"/>
      <c r="G9" s="519"/>
      <c r="H9" s="519"/>
      <c r="I9" s="519"/>
      <c r="J9" s="519"/>
      <c r="K9" s="519"/>
      <c r="L9" s="520"/>
      <c r="M9" s="19"/>
      <c r="N9" s="19"/>
      <c r="O9" s="15"/>
    </row>
    <row r="10" spans="1:16" s="6" customFormat="1" x14ac:dyDescent="0.25">
      <c r="A10" s="33"/>
      <c r="B10" s="518" t="str">
        <f>IF(Intro!$G$22="English",O10,P10)</f>
        <v>Use one numbered "Imp-Exp" tab for each exporter your firm imported from. To acquire additional "Imp-Exp" tabs, contact a case analyst identified on the "Intro" tab.</v>
      </c>
      <c r="C10" s="519"/>
      <c r="D10" s="519"/>
      <c r="E10" s="519"/>
      <c r="F10" s="519"/>
      <c r="G10" s="519"/>
      <c r="H10" s="519"/>
      <c r="I10" s="519"/>
      <c r="J10" s="519"/>
      <c r="K10" s="519"/>
      <c r="L10" s="520"/>
      <c r="M10" s="19"/>
      <c r="N10" s="19"/>
      <c r="O10" s="10" t="s">
        <v>342</v>
      </c>
      <c r="P10" s="10" t="s">
        <v>341</v>
      </c>
    </row>
    <row r="11" spans="1:16" s="6" customFormat="1" x14ac:dyDescent="0.25">
      <c r="A11" s="33"/>
      <c r="B11" s="518"/>
      <c r="C11" s="519"/>
      <c r="D11" s="519"/>
      <c r="E11" s="519"/>
      <c r="F11" s="519"/>
      <c r="G11" s="519"/>
      <c r="H11" s="519"/>
      <c r="I11" s="519"/>
      <c r="J11" s="519"/>
      <c r="K11" s="519"/>
      <c r="L11" s="520"/>
      <c r="M11" s="19"/>
      <c r="N11" s="19"/>
      <c r="O11" s="15"/>
      <c r="P11" s="15"/>
    </row>
    <row r="12" spans="1:16" s="6" customFormat="1" x14ac:dyDescent="0.25">
      <c r="A12" s="33"/>
      <c r="B12" s="518" t="str">
        <f>Pro!B12</f>
        <v>For the questions in this tab, note the following:</v>
      </c>
      <c r="C12" s="519"/>
      <c r="D12" s="519"/>
      <c r="E12" s="519"/>
      <c r="F12" s="519"/>
      <c r="G12" s="519"/>
      <c r="H12" s="519"/>
      <c r="I12" s="519"/>
      <c r="J12" s="519"/>
      <c r="K12" s="519"/>
      <c r="L12" s="520"/>
      <c r="M12" s="19"/>
      <c r="N12" s="19"/>
      <c r="O12" s="15"/>
      <c r="P12" s="15"/>
    </row>
    <row r="13" spans="1:16" s="6" customFormat="1" ht="14.1" customHeight="1" x14ac:dyDescent="0.25">
      <c r="A13" s="33"/>
      <c r="B13" s="568" t="str">
        <f>Pro!B13</f>
        <v>• Report only sales from your firm’s imports. Sales of goods purchased from Canadian producers must be excluded.</v>
      </c>
      <c r="C13" s="569"/>
      <c r="D13" s="569"/>
      <c r="E13" s="569"/>
      <c r="F13" s="569"/>
      <c r="G13" s="569"/>
      <c r="H13" s="569"/>
      <c r="I13" s="569"/>
      <c r="J13" s="569"/>
      <c r="K13" s="569"/>
      <c r="L13" s="570"/>
      <c r="M13" s="19"/>
      <c r="N13" s="19"/>
      <c r="O13" s="15"/>
      <c r="P13" s="15"/>
    </row>
    <row r="14" spans="1:16" s="6" customFormat="1" x14ac:dyDescent="0.25">
      <c r="A14" s="33"/>
      <c r="B14" s="518" t="str">
        <f>Pro!B14</f>
        <v>• Report all sales to Canadian and foreign associated firms.</v>
      </c>
      <c r="C14" s="519"/>
      <c r="D14" s="519"/>
      <c r="E14" s="519"/>
      <c r="F14" s="519"/>
      <c r="G14" s="519"/>
      <c r="H14" s="519"/>
      <c r="I14" s="519"/>
      <c r="J14" s="519"/>
      <c r="K14" s="519"/>
      <c r="L14" s="520"/>
      <c r="M14" s="19"/>
      <c r="N14" s="19"/>
      <c r="O14" s="15"/>
      <c r="P14" s="15"/>
    </row>
    <row r="15" spans="1:16" s="6" customFormat="1" x14ac:dyDescent="0.25">
      <c r="A15" s="33"/>
      <c r="B15" s="518" t="str">
        <f>Pro!B15</f>
        <v>• Report all sales as of the date of shipment to the customer or the customer’s warehouse.</v>
      </c>
      <c r="C15" s="519"/>
      <c r="D15" s="519"/>
      <c r="E15" s="519"/>
      <c r="F15" s="519"/>
      <c r="G15" s="519"/>
      <c r="H15" s="519"/>
      <c r="I15" s="519"/>
      <c r="J15" s="519"/>
      <c r="K15" s="519"/>
      <c r="L15" s="520"/>
      <c r="M15" s="19"/>
      <c r="N15" s="19"/>
      <c r="O15" s="15"/>
      <c r="P15" s="15"/>
    </row>
    <row r="16" spans="1:16" s="6" customFormat="1" x14ac:dyDescent="0.25">
      <c r="A16" s="33"/>
      <c r="B16" s="518" t="str">
        <f>Pro!B16</f>
        <v>• Report all values in Canadian dollars.</v>
      </c>
      <c r="C16" s="519"/>
      <c r="D16" s="519"/>
      <c r="E16" s="519"/>
      <c r="F16" s="519"/>
      <c r="G16" s="519"/>
      <c r="H16" s="519"/>
      <c r="I16" s="519"/>
      <c r="J16" s="519"/>
      <c r="K16" s="519"/>
      <c r="L16" s="520"/>
      <c r="M16" s="19"/>
      <c r="N16" s="19"/>
      <c r="O16" s="15"/>
      <c r="P16" s="15"/>
    </row>
    <row r="17" spans="1:16" s="6" customFormat="1" x14ac:dyDescent="0.25">
      <c r="A17" s="33"/>
      <c r="B17" s="521" t="str">
        <f>IF(Intro!$G$22="English",O17,P17)</f>
        <v>• If your firm is an end user or a retailer, your firm does not need to report sales of imports or inventories of imports.</v>
      </c>
      <c r="C17" s="522"/>
      <c r="D17" s="522"/>
      <c r="E17" s="522"/>
      <c r="F17" s="522"/>
      <c r="G17" s="522"/>
      <c r="H17" s="522"/>
      <c r="I17" s="522"/>
      <c r="J17" s="522"/>
      <c r="K17" s="522"/>
      <c r="L17" s="523"/>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81" t="str">
        <f>IF(Intro!$G$22="English",O19,P19)</f>
        <v>IMPORTS AND SALES</v>
      </c>
      <c r="C19" s="382"/>
      <c r="D19" s="382"/>
      <c r="E19" s="382"/>
      <c r="F19" s="382"/>
      <c r="G19" s="382"/>
      <c r="H19" s="382"/>
      <c r="I19" s="382"/>
      <c r="J19" s="382"/>
      <c r="K19" s="382"/>
      <c r="L19" s="383"/>
      <c r="M19" s="10"/>
      <c r="O19" s="106" t="s">
        <v>334</v>
      </c>
      <c r="P19" s="106" t="s">
        <v>335</v>
      </c>
    </row>
    <row r="20" spans="1:16" x14ac:dyDescent="0.25">
      <c r="B20" s="480" t="s">
        <v>12</v>
      </c>
      <c r="C20" s="481"/>
      <c r="D20" s="481"/>
      <c r="E20" s="481"/>
      <c r="F20" s="481"/>
      <c r="G20" s="481"/>
      <c r="H20" s="481"/>
      <c r="I20" s="481"/>
      <c r="J20" s="481"/>
      <c r="K20" s="481"/>
      <c r="L20" s="482"/>
      <c r="M20" s="10"/>
    </row>
    <row r="21" spans="1:16" x14ac:dyDescent="0.25">
      <c r="B21" s="16"/>
      <c r="C21" s="35"/>
      <c r="D21" s="35"/>
      <c r="E21" s="36"/>
      <c r="F21" s="36"/>
      <c r="G21" s="36"/>
      <c r="H21" s="36"/>
      <c r="I21" s="36"/>
      <c r="J21" s="36"/>
      <c r="K21" s="36"/>
      <c r="L21" s="17"/>
      <c r="M21" s="10"/>
    </row>
    <row r="22" spans="1:16" ht="15.75" x14ac:dyDescent="0.25">
      <c r="B22" s="360" t="str">
        <f>IF(Intro!$G$22="English",O22,P22)</f>
        <v xml:space="preserve">Provide your firm's imports and sales of imports of the goods from: </v>
      </c>
      <c r="C22" s="361"/>
      <c r="D22" s="361"/>
      <c r="E22" s="361"/>
      <c r="F22" s="361"/>
      <c r="G22" s="615" t="str">
        <f>Variables!D43</f>
        <v>China</v>
      </c>
      <c r="H22" s="615"/>
      <c r="I22" s="615"/>
      <c r="J22" s="615"/>
      <c r="K22" s="615"/>
      <c r="L22" s="212"/>
      <c r="M22" s="10"/>
      <c r="O22" s="10" t="s">
        <v>286</v>
      </c>
      <c r="P22" s="10" t="s">
        <v>287</v>
      </c>
    </row>
    <row r="23" spans="1:16" ht="15.75" x14ac:dyDescent="0.25">
      <c r="B23" s="617" t="str">
        <f>IF(Intro!$G$22="English",O23,P23)</f>
        <v xml:space="preserve">Exporter name: </v>
      </c>
      <c r="C23" s="618"/>
      <c r="D23" s="618"/>
      <c r="E23" s="618"/>
      <c r="F23" s="618"/>
      <c r="G23" s="616"/>
      <c r="H23" s="616"/>
      <c r="I23" s="616"/>
      <c r="J23" s="616"/>
      <c r="K23" s="616"/>
      <c r="L23" s="212"/>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2">
        <f>Variables!$B$6</f>
        <v>2023</v>
      </c>
      <c r="H25" s="552">
        <f>G25+1</f>
        <v>2024</v>
      </c>
      <c r="I25" s="552">
        <f>H25+1</f>
        <v>2025</v>
      </c>
      <c r="J25" s="36"/>
      <c r="K25" s="36"/>
      <c r="L25" s="72"/>
      <c r="M25" s="10"/>
      <c r="O25" s="18"/>
    </row>
    <row r="26" spans="1:16" x14ac:dyDescent="0.25">
      <c r="B26" s="121"/>
      <c r="C26" s="122"/>
      <c r="D26" s="122"/>
      <c r="E26" s="122"/>
      <c r="F26" s="122"/>
      <c r="G26" s="553"/>
      <c r="H26" s="553"/>
      <c r="I26" s="553"/>
      <c r="J26" s="36"/>
      <c r="K26" s="36"/>
      <c r="L26" s="72"/>
      <c r="M26" s="10"/>
      <c r="O26" s="18"/>
    </row>
    <row r="27" spans="1:16" s="171" customFormat="1" ht="14.25" customHeight="1" thickBot="1" x14ac:dyDescent="0.3">
      <c r="A27" s="32"/>
      <c r="B27" s="623" t="str">
        <f>IF(Intro!$G$22="English",O27,P27)</f>
        <v>Imports in Canada</v>
      </c>
      <c r="C27" s="624"/>
      <c r="D27" s="624"/>
      <c r="E27" s="624"/>
      <c r="F27" s="624"/>
      <c r="G27" s="624"/>
      <c r="H27" s="624"/>
      <c r="I27" s="624"/>
      <c r="J27" s="36"/>
      <c r="K27" s="36"/>
      <c r="L27" s="72"/>
      <c r="O27" s="26" t="s">
        <v>236</v>
      </c>
      <c r="P27" s="171" t="s">
        <v>237</v>
      </c>
    </row>
    <row r="28" spans="1:16" s="171" customFormat="1" ht="14.25" customHeight="1" thickBot="1" x14ac:dyDescent="0.3">
      <c r="A28" s="32"/>
      <c r="B28" s="554" t="str">
        <f>IF(Intro!$G$22="English",O28,P28)</f>
        <v>Refrigerated units</v>
      </c>
      <c r="C28" s="555"/>
      <c r="D28" s="555"/>
      <c r="E28" s="555"/>
      <c r="F28" s="555"/>
      <c r="G28" s="555"/>
      <c r="H28" s="555"/>
      <c r="I28" s="555"/>
      <c r="J28" s="36"/>
      <c r="K28" s="36"/>
      <c r="L28" s="72"/>
      <c r="O28" s="26" t="s">
        <v>468</v>
      </c>
      <c r="P28" s="171" t="s">
        <v>469</v>
      </c>
    </row>
    <row r="29" spans="1:16" s="171" customFormat="1" ht="14.25" customHeight="1" thickBot="1" x14ac:dyDescent="0.3">
      <c r="A29" s="32"/>
      <c r="B29" s="558" t="str">
        <f>IF(Intro!$G$22="English",O29,P29)</f>
        <v>Kits</v>
      </c>
      <c r="C29" s="559"/>
      <c r="D29" s="559"/>
      <c r="E29" s="559"/>
      <c r="F29" s="559"/>
      <c r="G29" s="559"/>
      <c r="H29" s="559"/>
      <c r="I29" s="559"/>
      <c r="J29" s="36"/>
      <c r="K29" s="36"/>
      <c r="L29" s="72"/>
      <c r="O29" s="26" t="s">
        <v>489</v>
      </c>
      <c r="P29" s="171" t="s">
        <v>489</v>
      </c>
    </row>
    <row r="30" spans="1:16" x14ac:dyDescent="0.25">
      <c r="B30" s="595" t="str">
        <f>IF(Intro!$G$22="English",O30,P30)</f>
        <v>Imports</v>
      </c>
      <c r="C30" s="596"/>
      <c r="D30" s="588" t="str">
        <f>IF(Intro!$G$22="English",Variables!$B$23,Variables!$C$23)</f>
        <v>units</v>
      </c>
      <c r="E30" s="588"/>
      <c r="F30" s="588"/>
      <c r="G30" s="204"/>
      <c r="H30" s="204"/>
      <c r="I30" s="204"/>
      <c r="J30" s="36"/>
      <c r="K30" s="36"/>
      <c r="L30" s="72"/>
      <c r="M30" s="10"/>
      <c r="O30" s="10" t="s">
        <v>89</v>
      </c>
      <c r="P30" s="10" t="s">
        <v>169</v>
      </c>
    </row>
    <row r="31" spans="1:16" x14ac:dyDescent="0.25">
      <c r="B31" s="597"/>
      <c r="C31" s="598"/>
      <c r="D31" s="584" t="str">
        <f>IF(Intro!$G$22="English",O31,P31)</f>
        <v>net delivered purchase value (CAD)</v>
      </c>
      <c r="E31" s="584"/>
      <c r="F31" s="584"/>
      <c r="G31" s="137"/>
      <c r="H31" s="137"/>
      <c r="I31" s="137"/>
      <c r="J31" s="36"/>
      <c r="K31" s="36"/>
      <c r="L31" s="72"/>
      <c r="M31" s="10"/>
      <c r="O31" s="10" t="s">
        <v>344</v>
      </c>
      <c r="P31" s="10" t="s">
        <v>343</v>
      </c>
    </row>
    <row r="32" spans="1:16" ht="15" thickBot="1" x14ac:dyDescent="0.3">
      <c r="B32" s="599"/>
      <c r="C32" s="600"/>
      <c r="D32" s="585" t="str">
        <f>"$ / "&amp;IF(Intro!$G$22="English",Variables!$B$24,Variables!$C$24)</f>
        <v>$ / unit</v>
      </c>
      <c r="E32" s="585"/>
      <c r="F32" s="585"/>
      <c r="G32" s="203" t="str">
        <f>IF(G30=0,"-",G31/G30)</f>
        <v>-</v>
      </c>
      <c r="H32" s="203" t="str">
        <f>IF(H30=0,"-",H31/H30)</f>
        <v>-</v>
      </c>
      <c r="I32" s="203" t="str">
        <f t="shared" ref="I32" si="0">IF(I30=0,"-",I31/I30)</f>
        <v>-</v>
      </c>
      <c r="J32" s="36"/>
      <c r="K32" s="36"/>
      <c r="L32" s="72"/>
      <c r="M32" s="10"/>
    </row>
    <row r="33" spans="1:16" ht="15" customHeight="1" thickBot="1" x14ac:dyDescent="0.3">
      <c r="B33" s="558" t="str">
        <f>IF(Intro!$G$22="English",O33,P33)</f>
        <v>Fully assembled truck bodies</v>
      </c>
      <c r="C33" s="559"/>
      <c r="D33" s="559"/>
      <c r="E33" s="559"/>
      <c r="F33" s="559"/>
      <c r="G33" s="559"/>
      <c r="H33" s="559"/>
      <c r="I33" s="559"/>
      <c r="J33" s="36"/>
      <c r="K33" s="36"/>
      <c r="L33" s="72"/>
      <c r="M33" s="10"/>
      <c r="O33" s="10" t="s">
        <v>490</v>
      </c>
      <c r="P33" s="10" t="s">
        <v>493</v>
      </c>
    </row>
    <row r="34" spans="1:16" x14ac:dyDescent="0.25">
      <c r="B34" s="595" t="str">
        <f>IF(Intro!$G$22="English",O34,P34)</f>
        <v>Imports</v>
      </c>
      <c r="C34" s="596"/>
      <c r="D34" s="588" t="str">
        <f>IF(Intro!$G$22="English",Variables!$B$23,Variables!$C$23)</f>
        <v>units</v>
      </c>
      <c r="E34" s="588"/>
      <c r="F34" s="588"/>
      <c r="G34" s="204"/>
      <c r="H34" s="204"/>
      <c r="I34" s="204"/>
      <c r="J34" s="36"/>
      <c r="K34" s="36"/>
      <c r="L34" s="72"/>
      <c r="M34" s="10"/>
      <c r="O34" s="10" t="s">
        <v>89</v>
      </c>
      <c r="P34" s="10" t="s">
        <v>169</v>
      </c>
    </row>
    <row r="35" spans="1:16" x14ac:dyDescent="0.25">
      <c r="B35" s="597"/>
      <c r="C35" s="598"/>
      <c r="D35" s="584" t="str">
        <f>IF(Intro!$G$22="English",O35,P35)</f>
        <v>net delivered purchase value (CAD)</v>
      </c>
      <c r="E35" s="584"/>
      <c r="F35" s="584"/>
      <c r="G35" s="137"/>
      <c r="H35" s="137"/>
      <c r="I35" s="137"/>
      <c r="J35" s="36"/>
      <c r="K35" s="36"/>
      <c r="L35" s="72"/>
      <c r="M35" s="10"/>
      <c r="O35" s="10" t="s">
        <v>344</v>
      </c>
      <c r="P35" s="10" t="s">
        <v>343</v>
      </c>
    </row>
    <row r="36" spans="1:16" ht="15" thickBot="1" x14ac:dyDescent="0.3">
      <c r="B36" s="599"/>
      <c r="C36" s="600"/>
      <c r="D36" s="585" t="str">
        <f>"$ / "&amp;IF(Intro!$G$22="English",Variables!$B$24,Variables!$C$24)</f>
        <v>$ / unit</v>
      </c>
      <c r="E36" s="585"/>
      <c r="F36" s="585"/>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54" t="str">
        <f>IF(Intro!$G$22="English",O37,P37)</f>
        <v>Dry freight units</v>
      </c>
      <c r="C37" s="555"/>
      <c r="D37" s="555"/>
      <c r="E37" s="555"/>
      <c r="F37" s="555"/>
      <c r="G37" s="555"/>
      <c r="H37" s="555"/>
      <c r="I37" s="555"/>
      <c r="J37" s="36"/>
      <c r="K37" s="36"/>
      <c r="L37" s="72"/>
      <c r="O37" s="26" t="s">
        <v>470</v>
      </c>
      <c r="P37" s="171" t="s">
        <v>522</v>
      </c>
    </row>
    <row r="38" spans="1:16" s="171" customFormat="1" ht="14.25" customHeight="1" thickBot="1" x14ac:dyDescent="0.3">
      <c r="A38" s="32"/>
      <c r="B38" s="558" t="str">
        <f>IF(Intro!$G$22="English",O38,P38)</f>
        <v>Kits</v>
      </c>
      <c r="C38" s="559"/>
      <c r="D38" s="559"/>
      <c r="E38" s="559"/>
      <c r="F38" s="559"/>
      <c r="G38" s="559"/>
      <c r="H38" s="559"/>
      <c r="I38" s="559"/>
      <c r="J38" s="36"/>
      <c r="K38" s="36"/>
      <c r="L38" s="72"/>
      <c r="O38" s="26" t="s">
        <v>489</v>
      </c>
      <c r="P38" s="171" t="s">
        <v>489</v>
      </c>
    </row>
    <row r="39" spans="1:16" x14ac:dyDescent="0.25">
      <c r="B39" s="595" t="str">
        <f>IF(Intro!$G$22="English",O39,P39)</f>
        <v>Imports</v>
      </c>
      <c r="C39" s="596"/>
      <c r="D39" s="588" t="str">
        <f>IF(Intro!$G$22="English",Variables!$B$23,Variables!$C$23)</f>
        <v>units</v>
      </c>
      <c r="E39" s="588"/>
      <c r="F39" s="588"/>
      <c r="G39" s="204"/>
      <c r="H39" s="204"/>
      <c r="I39" s="204"/>
      <c r="J39" s="36"/>
      <c r="K39" s="36"/>
      <c r="L39" s="72"/>
      <c r="M39" s="10"/>
      <c r="O39" s="10" t="s">
        <v>89</v>
      </c>
      <c r="P39" s="10" t="s">
        <v>169</v>
      </c>
    </row>
    <row r="40" spans="1:16" x14ac:dyDescent="0.25">
      <c r="B40" s="597"/>
      <c r="C40" s="598"/>
      <c r="D40" s="584" t="str">
        <f>IF(Intro!$G$22="English",O40,P40)</f>
        <v>net delivered purchase value (CAD)</v>
      </c>
      <c r="E40" s="584"/>
      <c r="F40" s="584"/>
      <c r="G40" s="137"/>
      <c r="H40" s="137"/>
      <c r="I40" s="137"/>
      <c r="J40" s="36"/>
      <c r="K40" s="36"/>
      <c r="L40" s="72"/>
      <c r="M40" s="10"/>
      <c r="O40" s="10" t="s">
        <v>344</v>
      </c>
      <c r="P40" s="10" t="s">
        <v>343</v>
      </c>
    </row>
    <row r="41" spans="1:16" ht="15" thickBot="1" x14ac:dyDescent="0.3">
      <c r="B41" s="599"/>
      <c r="C41" s="600"/>
      <c r="D41" s="585" t="str">
        <f>"$ / "&amp;IF(Intro!$G$22="English",Variables!$B$24,Variables!$C$24)</f>
        <v>$ / unit</v>
      </c>
      <c r="E41" s="585"/>
      <c r="F41" s="585"/>
      <c r="G41" s="203" t="str">
        <f>IF(G39=0,"-",G40/G39)</f>
        <v>-</v>
      </c>
      <c r="H41" s="203" t="str">
        <f>IF(H39=0,"-",H40/H39)</f>
        <v>-</v>
      </c>
      <c r="I41" s="203" t="str">
        <f t="shared" ref="I41" si="2">IF(I39=0,"-",I40/I39)</f>
        <v>-</v>
      </c>
      <c r="J41" s="36"/>
      <c r="K41" s="36"/>
      <c r="L41" s="72"/>
      <c r="M41" s="10"/>
    </row>
    <row r="42" spans="1:16" ht="15" customHeight="1" thickBot="1" x14ac:dyDescent="0.3">
      <c r="B42" s="558" t="str">
        <f>IF(Intro!$G$22="English",O42,P42)</f>
        <v>Fully assembled truck bodies</v>
      </c>
      <c r="C42" s="559"/>
      <c r="D42" s="559"/>
      <c r="E42" s="559"/>
      <c r="F42" s="559"/>
      <c r="G42" s="559"/>
      <c r="H42" s="559"/>
      <c r="I42" s="559"/>
      <c r="J42" s="36"/>
      <c r="K42" s="36"/>
      <c r="L42" s="72"/>
      <c r="M42" s="10"/>
      <c r="O42" s="10" t="s">
        <v>490</v>
      </c>
      <c r="P42" s="10" t="s">
        <v>493</v>
      </c>
    </row>
    <row r="43" spans="1:16" x14ac:dyDescent="0.25">
      <c r="B43" s="595" t="str">
        <f>IF(Intro!$G$22="English",O43,P43)</f>
        <v>Imports</v>
      </c>
      <c r="C43" s="596"/>
      <c r="D43" s="588" t="str">
        <f>IF(Intro!$G$22="English",Variables!$B$23,Variables!$C$23)</f>
        <v>units</v>
      </c>
      <c r="E43" s="588"/>
      <c r="F43" s="588"/>
      <c r="G43" s="204"/>
      <c r="H43" s="204"/>
      <c r="I43" s="204"/>
      <c r="J43" s="36"/>
      <c r="K43" s="36"/>
      <c r="L43" s="72"/>
      <c r="M43" s="10"/>
      <c r="O43" s="10" t="s">
        <v>89</v>
      </c>
      <c r="P43" s="10" t="s">
        <v>169</v>
      </c>
    </row>
    <row r="44" spans="1:16" x14ac:dyDescent="0.25">
      <c r="B44" s="597"/>
      <c r="C44" s="598"/>
      <c r="D44" s="584" t="str">
        <f>IF(Intro!$G$22="English",O44,P44)</f>
        <v>net delivered purchase value (CAD)</v>
      </c>
      <c r="E44" s="584"/>
      <c r="F44" s="584"/>
      <c r="G44" s="137"/>
      <c r="H44" s="137"/>
      <c r="I44" s="137"/>
      <c r="J44" s="36"/>
      <c r="K44" s="36"/>
      <c r="L44" s="72"/>
      <c r="M44" s="10"/>
      <c r="O44" s="10" t="s">
        <v>344</v>
      </c>
      <c r="P44" s="10" t="s">
        <v>343</v>
      </c>
    </row>
    <row r="45" spans="1:16" ht="15" thickBot="1" x14ac:dyDescent="0.3">
      <c r="B45" s="599"/>
      <c r="C45" s="600"/>
      <c r="D45" s="585" t="str">
        <f>"$ / "&amp;IF(Intro!$G$22="English",Variables!$B$24,Variables!$C$24)</f>
        <v>$ / unit</v>
      </c>
      <c r="E45" s="585"/>
      <c r="F45" s="585"/>
      <c r="G45" s="203" t="str">
        <f>IF(G43=0,"-",G44/G43)</f>
        <v>-</v>
      </c>
      <c r="H45" s="203" t="str">
        <f>IF(H43=0,"-",H44/H43)</f>
        <v>-</v>
      </c>
      <c r="I45" s="203" t="str">
        <f t="shared" ref="I45" si="3">IF(I43=0,"-",I44/I43)</f>
        <v>-</v>
      </c>
      <c r="J45" s="36"/>
      <c r="K45" s="36"/>
      <c r="L45" s="72"/>
      <c r="M45" s="10"/>
    </row>
    <row r="46" spans="1:16" s="171" customFormat="1" ht="15" thickBot="1" x14ac:dyDescent="0.3">
      <c r="A46" s="32"/>
      <c r="B46" s="554" t="str">
        <f>IF(Intro!$G$22="English",O46,P46)</f>
        <v>All other</v>
      </c>
      <c r="C46" s="555"/>
      <c r="D46" s="555"/>
      <c r="E46" s="555"/>
      <c r="F46" s="555"/>
      <c r="G46" s="555"/>
      <c r="H46" s="555"/>
      <c r="I46" s="555"/>
      <c r="J46" s="36"/>
      <c r="K46" s="36"/>
      <c r="L46" s="72"/>
      <c r="O46" s="26" t="s">
        <v>471</v>
      </c>
      <c r="P46" s="171" t="s">
        <v>472</v>
      </c>
    </row>
    <row r="47" spans="1:16" s="171" customFormat="1" ht="15" thickBot="1" x14ac:dyDescent="0.3">
      <c r="A47" s="32"/>
      <c r="B47" s="558" t="str">
        <f>IF(Intro!$G$22="English",O47,P47)</f>
        <v>Kits</v>
      </c>
      <c r="C47" s="559"/>
      <c r="D47" s="559"/>
      <c r="E47" s="559"/>
      <c r="F47" s="559"/>
      <c r="G47" s="559"/>
      <c r="H47" s="559"/>
      <c r="I47" s="559"/>
      <c r="J47" s="36"/>
      <c r="K47" s="36"/>
      <c r="L47" s="72"/>
      <c r="O47" s="26" t="s">
        <v>489</v>
      </c>
      <c r="P47" s="171" t="s">
        <v>489</v>
      </c>
    </row>
    <row r="48" spans="1:16" x14ac:dyDescent="0.25">
      <c r="B48" s="595" t="str">
        <f>IF(Intro!$G$22="English",O48,P48)</f>
        <v>Imports</v>
      </c>
      <c r="C48" s="596"/>
      <c r="D48" s="588" t="str">
        <f>IF(Intro!$G$22="English",Variables!$B$23,Variables!$C$23)</f>
        <v>units</v>
      </c>
      <c r="E48" s="588"/>
      <c r="F48" s="588"/>
      <c r="G48" s="204"/>
      <c r="H48" s="204"/>
      <c r="I48" s="204"/>
      <c r="J48" s="36"/>
      <c r="K48" s="36"/>
      <c r="L48" s="72"/>
      <c r="M48" s="10"/>
      <c r="O48" s="10" t="s">
        <v>89</v>
      </c>
      <c r="P48" s="10" t="s">
        <v>169</v>
      </c>
    </row>
    <row r="49" spans="1:16" x14ac:dyDescent="0.25">
      <c r="B49" s="597"/>
      <c r="C49" s="598"/>
      <c r="D49" s="584" t="str">
        <f>IF(Intro!$G$22="English",O49,P49)</f>
        <v>net delivered purchase value (CAD)</v>
      </c>
      <c r="E49" s="584"/>
      <c r="F49" s="584"/>
      <c r="G49" s="137"/>
      <c r="H49" s="137"/>
      <c r="I49" s="137"/>
      <c r="J49" s="36"/>
      <c r="K49" s="36"/>
      <c r="L49" s="72"/>
      <c r="M49" s="10"/>
      <c r="O49" s="10" t="s">
        <v>344</v>
      </c>
      <c r="P49" s="10" t="s">
        <v>343</v>
      </c>
    </row>
    <row r="50" spans="1:16" ht="15" thickBot="1" x14ac:dyDescent="0.3">
      <c r="B50" s="599"/>
      <c r="C50" s="600"/>
      <c r="D50" s="585" t="str">
        <f>"$ / "&amp;IF(Intro!$G$22="English",Variables!$B$24,Variables!$C$24)</f>
        <v>$ / unit</v>
      </c>
      <c r="E50" s="585"/>
      <c r="F50" s="585"/>
      <c r="G50" s="203" t="str">
        <f>IF(G48=0,"-",G49/G48)</f>
        <v>-</v>
      </c>
      <c r="H50" s="203" t="str">
        <f>IF(H48=0,"-",H49/H48)</f>
        <v>-</v>
      </c>
      <c r="I50" s="203" t="str">
        <f t="shared" ref="I50" si="4">IF(I48=0,"-",I49/I48)</f>
        <v>-</v>
      </c>
      <c r="J50" s="36"/>
      <c r="K50" s="36"/>
      <c r="L50" s="72"/>
      <c r="M50" s="10"/>
    </row>
    <row r="51" spans="1:16" ht="15" customHeight="1" thickBot="1" x14ac:dyDescent="0.3">
      <c r="B51" s="558" t="str">
        <f>IF(Intro!$G$22="English",O51,P51)</f>
        <v>Fully assembled truck bodies</v>
      </c>
      <c r="C51" s="559"/>
      <c r="D51" s="559"/>
      <c r="E51" s="559"/>
      <c r="F51" s="559"/>
      <c r="G51" s="559"/>
      <c r="H51" s="559"/>
      <c r="I51" s="559"/>
      <c r="J51" s="36"/>
      <c r="K51" s="36"/>
      <c r="L51" s="72"/>
      <c r="M51" s="10"/>
      <c r="O51" s="10" t="s">
        <v>490</v>
      </c>
      <c r="P51" s="10" t="s">
        <v>493</v>
      </c>
    </row>
    <row r="52" spans="1:16" x14ac:dyDescent="0.25">
      <c r="B52" s="595" t="str">
        <f>IF(Intro!$G$22="English",O52,P52)</f>
        <v>Imports</v>
      </c>
      <c r="C52" s="596"/>
      <c r="D52" s="588" t="str">
        <f>IF(Intro!$G$22="English",Variables!$B$23,Variables!$C$23)</f>
        <v>units</v>
      </c>
      <c r="E52" s="588"/>
      <c r="F52" s="588"/>
      <c r="G52" s="204"/>
      <c r="H52" s="204"/>
      <c r="I52" s="204"/>
      <c r="J52" s="36"/>
      <c r="K52" s="36"/>
      <c r="L52" s="72"/>
      <c r="M52" s="10"/>
      <c r="O52" s="10" t="s">
        <v>89</v>
      </c>
      <c r="P52" s="10" t="s">
        <v>169</v>
      </c>
    </row>
    <row r="53" spans="1:16" x14ac:dyDescent="0.25">
      <c r="B53" s="597"/>
      <c r="C53" s="598"/>
      <c r="D53" s="584" t="str">
        <f>IF(Intro!$G$22="English",O53,P53)</f>
        <v>net delivered purchase value (CAD)</v>
      </c>
      <c r="E53" s="584"/>
      <c r="F53" s="584"/>
      <c r="G53" s="137"/>
      <c r="H53" s="137"/>
      <c r="I53" s="137"/>
      <c r="J53" s="36"/>
      <c r="K53" s="36"/>
      <c r="L53" s="72"/>
      <c r="M53" s="10"/>
      <c r="O53" s="10" t="s">
        <v>344</v>
      </c>
      <c r="P53" s="10" t="s">
        <v>343</v>
      </c>
    </row>
    <row r="54" spans="1:16" x14ac:dyDescent="0.25">
      <c r="B54" s="597"/>
      <c r="C54" s="598"/>
      <c r="D54" s="584" t="str">
        <f>"$ / "&amp;IF(Intro!$G$22="English",Variables!$B$24,Variables!$C$24)</f>
        <v>$ / unit</v>
      </c>
      <c r="E54" s="584"/>
      <c r="F54" s="584"/>
      <c r="G54" s="158" t="str">
        <f>IF(G52=0,"-",G53/G52)</f>
        <v>-</v>
      </c>
      <c r="H54" s="158" t="str">
        <f>IF(H52=0,"-",H53/H52)</f>
        <v>-</v>
      </c>
      <c r="I54" s="158" t="str">
        <f t="shared" ref="I54" si="5">IF(I52=0,"-",I53/I52)</f>
        <v>-</v>
      </c>
      <c r="J54" s="36"/>
      <c r="K54" s="36"/>
      <c r="L54" s="72"/>
      <c r="M54" s="10"/>
    </row>
    <row r="55" spans="1:16" s="171" customFormat="1" ht="15" thickBot="1" x14ac:dyDescent="0.3">
      <c r="A55" s="32"/>
      <c r="B55" s="623" t="str">
        <f>IF(Intro!$G$22="English",O55,P55)</f>
        <v>Sales in Canada</v>
      </c>
      <c r="C55" s="624"/>
      <c r="D55" s="624"/>
      <c r="E55" s="624"/>
      <c r="F55" s="624"/>
      <c r="G55" s="624"/>
      <c r="H55" s="624"/>
      <c r="I55" s="624"/>
      <c r="J55" s="36"/>
      <c r="K55" s="36"/>
      <c r="L55" s="72"/>
      <c r="O55" s="26" t="s">
        <v>238</v>
      </c>
      <c r="P55" s="171" t="s">
        <v>239</v>
      </c>
    </row>
    <row r="56" spans="1:16" s="171" customFormat="1" ht="14.25" customHeight="1" thickBot="1" x14ac:dyDescent="0.3">
      <c r="A56" s="32"/>
      <c r="B56" s="554" t="str">
        <f>IF(Intro!$G$22="English",O56,P56)</f>
        <v>Refrigerated units</v>
      </c>
      <c r="C56" s="555"/>
      <c r="D56" s="555"/>
      <c r="E56" s="555"/>
      <c r="F56" s="555"/>
      <c r="G56" s="555"/>
      <c r="H56" s="555"/>
      <c r="I56" s="555"/>
      <c r="J56" s="36"/>
      <c r="K56" s="36"/>
      <c r="L56" s="72"/>
      <c r="O56" s="26" t="s">
        <v>468</v>
      </c>
      <c r="P56" s="171" t="s">
        <v>469</v>
      </c>
    </row>
    <row r="57" spans="1:16" s="171" customFormat="1" ht="14.25" customHeight="1" thickBot="1" x14ac:dyDescent="0.3">
      <c r="A57" s="32"/>
      <c r="B57" s="558" t="str">
        <f>IF(Intro!$G$22="English",O57,P57)</f>
        <v>Kits</v>
      </c>
      <c r="C57" s="559"/>
      <c r="D57" s="559"/>
      <c r="E57" s="559"/>
      <c r="F57" s="559"/>
      <c r="G57" s="559"/>
      <c r="H57" s="559"/>
      <c r="I57" s="559"/>
      <c r="J57" s="36"/>
      <c r="K57" s="36"/>
      <c r="L57" s="72"/>
      <c r="O57" s="26" t="s">
        <v>489</v>
      </c>
      <c r="P57" s="171" t="s">
        <v>489</v>
      </c>
    </row>
    <row r="58" spans="1:16" x14ac:dyDescent="0.25">
      <c r="B58" s="403" t="str">
        <f>IF(Intro!$G$22="English",O58,P58)</f>
        <v>Sales to distributors/dealers in Canada</v>
      </c>
      <c r="C58" s="404"/>
      <c r="D58" s="588" t="str">
        <f>D30</f>
        <v>units</v>
      </c>
      <c r="E58" s="588"/>
      <c r="F58" s="588"/>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373"/>
      <c r="C59" s="374"/>
      <c r="D59" s="584" t="str">
        <f>IF(Intro!$G$22="English",O59,P59)</f>
        <v>net delivered selling value (CAD)</v>
      </c>
      <c r="E59" s="584"/>
      <c r="F59" s="584"/>
      <c r="G59" s="137"/>
      <c r="H59" s="137"/>
      <c r="I59" s="137"/>
      <c r="J59" s="36"/>
      <c r="K59" s="36"/>
      <c r="L59" s="72"/>
      <c r="M59" s="10"/>
      <c r="O59" s="10" t="s">
        <v>346</v>
      </c>
      <c r="P59" s="10" t="s">
        <v>345</v>
      </c>
    </row>
    <row r="60" spans="1:16" ht="15" thickBot="1" x14ac:dyDescent="0.3">
      <c r="B60" s="586"/>
      <c r="C60" s="587"/>
      <c r="D60" s="589" t="str">
        <f>D32</f>
        <v>$ / unit</v>
      </c>
      <c r="E60" s="589"/>
      <c r="F60" s="589"/>
      <c r="G60" s="158" t="str">
        <f>IF(G58=0,"-",G59/G58)</f>
        <v>-</v>
      </c>
      <c r="H60" s="158" t="str">
        <f>IF(H58=0,"-",H59/H58)</f>
        <v>-</v>
      </c>
      <c r="I60" s="158" t="str">
        <f t="shared" ref="I60" si="6">IF(I58=0,"-",I59/I58)</f>
        <v>-</v>
      </c>
      <c r="J60" s="36"/>
      <c r="K60" s="36"/>
      <c r="L60" s="72"/>
      <c r="M60" s="10"/>
    </row>
    <row r="61" spans="1:16" x14ac:dyDescent="0.25">
      <c r="B61" s="581" t="str">
        <f>IF(Intro!$G$22="English",O61,P61)</f>
        <v>Sales to end users/large fleet operators in Canada</v>
      </c>
      <c r="C61" s="582"/>
      <c r="D61" s="583" t="str">
        <f t="shared" ref="D61:D63" si="7">D58</f>
        <v>units</v>
      </c>
      <c r="E61" s="583"/>
      <c r="F61" s="583"/>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373"/>
      <c r="C62" s="374"/>
      <c r="D62" s="584" t="str">
        <f t="shared" si="7"/>
        <v>net delivered selling value (CAD)</v>
      </c>
      <c r="E62" s="584"/>
      <c r="F62" s="584"/>
      <c r="G62" s="137"/>
      <c r="H62" s="137"/>
      <c r="I62" s="137"/>
      <c r="J62" s="36"/>
      <c r="K62" s="36"/>
      <c r="L62" s="72"/>
      <c r="M62" s="10"/>
    </row>
    <row r="63" spans="1:16" ht="15" thickBot="1" x14ac:dyDescent="0.3">
      <c r="B63" s="586"/>
      <c r="C63" s="587"/>
      <c r="D63" s="589" t="str">
        <f t="shared" si="7"/>
        <v>$ / unit</v>
      </c>
      <c r="E63" s="589"/>
      <c r="F63" s="589"/>
      <c r="G63" s="158" t="str">
        <f>IF(G61=0,"-",G62/G61)</f>
        <v>-</v>
      </c>
      <c r="H63" s="158" t="str">
        <f>IF(H61=0,"-",H62/H61)</f>
        <v>-</v>
      </c>
      <c r="I63" s="158" t="str">
        <f t="shared" ref="I63" si="8">IF(I61=0,"-",I62/I61)</f>
        <v>-</v>
      </c>
      <c r="J63" s="36"/>
      <c r="K63" s="36"/>
      <c r="L63" s="72"/>
      <c r="M63" s="10"/>
    </row>
    <row r="64" spans="1:16" ht="14.25" customHeight="1" thickBot="1" x14ac:dyDescent="0.3">
      <c r="B64" s="558" t="str">
        <f>IF(Intro!$G$22="English",O64,P64)</f>
        <v>Fully assembled truck bodies</v>
      </c>
      <c r="C64" s="559"/>
      <c r="D64" s="559"/>
      <c r="E64" s="559"/>
      <c r="F64" s="559"/>
      <c r="G64" s="559"/>
      <c r="H64" s="559"/>
      <c r="I64" s="559"/>
      <c r="J64" s="36"/>
      <c r="K64" s="36"/>
      <c r="L64" s="72"/>
      <c r="M64" s="10"/>
      <c r="O64" s="10" t="s">
        <v>490</v>
      </c>
      <c r="P64" s="10" t="s">
        <v>493</v>
      </c>
    </row>
    <row r="65" spans="1:16" x14ac:dyDescent="0.25">
      <c r="B65" s="373" t="str">
        <f>IF(Intro!$G$22="English",O65,P65)</f>
        <v>Sales to distributors/dealers in Canada</v>
      </c>
      <c r="C65" s="374"/>
      <c r="D65" s="584" t="str">
        <f>D58</f>
        <v>units</v>
      </c>
      <c r="E65" s="584"/>
      <c r="F65" s="584"/>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373"/>
      <c r="C66" s="374"/>
      <c r="D66" s="584" t="str">
        <f>IF(Intro!$G$22="English",O66,P66)</f>
        <v>net delivered selling value (CAD)</v>
      </c>
      <c r="E66" s="584"/>
      <c r="F66" s="584"/>
      <c r="G66" s="137"/>
      <c r="H66" s="137"/>
      <c r="I66" s="137"/>
      <c r="J66" s="36"/>
      <c r="K66" s="36"/>
      <c r="L66" s="72"/>
      <c r="M66" s="10"/>
      <c r="O66" s="10" t="s">
        <v>346</v>
      </c>
      <c r="P66" s="10" t="s">
        <v>345</v>
      </c>
    </row>
    <row r="67" spans="1:16" ht="15" thickBot="1" x14ac:dyDescent="0.3">
      <c r="B67" s="586"/>
      <c r="C67" s="587"/>
      <c r="D67" s="589" t="str">
        <f>D39</f>
        <v>units</v>
      </c>
      <c r="E67" s="589"/>
      <c r="F67" s="589"/>
      <c r="G67" s="158" t="str">
        <f>IF(G65=0,"-",G66/G65)</f>
        <v>-</v>
      </c>
      <c r="H67" s="158" t="str">
        <f>IF(H65=0,"-",H66/H65)</f>
        <v>-</v>
      </c>
      <c r="I67" s="158" t="str">
        <f t="shared" ref="I67" si="9">IF(I65=0,"-",I66/I65)</f>
        <v>-</v>
      </c>
      <c r="J67" s="36"/>
      <c r="K67" s="36"/>
      <c r="L67" s="72"/>
      <c r="M67" s="10"/>
    </row>
    <row r="68" spans="1:16" x14ac:dyDescent="0.25">
      <c r="B68" s="581" t="str">
        <f>IF(Intro!$G$22="English",O68,P68)</f>
        <v>Sales to end users/large fleet operators in Canada</v>
      </c>
      <c r="C68" s="582"/>
      <c r="D68" s="583" t="str">
        <f t="shared" ref="D68:D70" si="10">D65</f>
        <v>units</v>
      </c>
      <c r="E68" s="583"/>
      <c r="F68" s="583"/>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373"/>
      <c r="C69" s="374"/>
      <c r="D69" s="584" t="str">
        <f t="shared" si="10"/>
        <v>net delivered selling value (CAD)</v>
      </c>
      <c r="E69" s="584"/>
      <c r="F69" s="584"/>
      <c r="G69" s="137"/>
      <c r="H69" s="137"/>
      <c r="I69" s="137"/>
      <c r="J69" s="36"/>
      <c r="K69" s="36"/>
      <c r="L69" s="72"/>
      <c r="M69" s="10"/>
    </row>
    <row r="70" spans="1:16" x14ac:dyDescent="0.25">
      <c r="B70" s="399"/>
      <c r="C70" s="400"/>
      <c r="D70" s="585" t="str">
        <f t="shared" si="10"/>
        <v>units</v>
      </c>
      <c r="E70" s="585"/>
      <c r="F70" s="585"/>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623" t="str">
        <f>IF(Intro!$G$22="English",O71,P71)</f>
        <v>Dry freight units</v>
      </c>
      <c r="C71" s="624"/>
      <c r="D71" s="624"/>
      <c r="E71" s="624"/>
      <c r="F71" s="624"/>
      <c r="G71" s="624"/>
      <c r="H71" s="624"/>
      <c r="I71" s="624"/>
      <c r="J71" s="36"/>
      <c r="K71" s="36"/>
      <c r="L71" s="72"/>
      <c r="O71" s="26" t="s">
        <v>470</v>
      </c>
      <c r="P71" s="171" t="s">
        <v>522</v>
      </c>
    </row>
    <row r="72" spans="1:16" s="171" customFormat="1" ht="14.25" customHeight="1" thickBot="1" x14ac:dyDescent="0.3">
      <c r="A72" s="32"/>
      <c r="B72" s="558" t="str">
        <f>IF(Intro!$G$22="English",O72,P72)</f>
        <v>Kits</v>
      </c>
      <c r="C72" s="559"/>
      <c r="D72" s="559"/>
      <c r="E72" s="559"/>
      <c r="F72" s="559"/>
      <c r="G72" s="559"/>
      <c r="H72" s="559"/>
      <c r="I72" s="559"/>
      <c r="J72" s="36"/>
      <c r="K72" s="36"/>
      <c r="L72" s="72"/>
      <c r="O72" s="26" t="s">
        <v>489</v>
      </c>
      <c r="P72" s="171" t="s">
        <v>489</v>
      </c>
    </row>
    <row r="73" spans="1:16" x14ac:dyDescent="0.25">
      <c r="B73" s="403" t="str">
        <f>IF(Intro!$G$22="English",O73,P73)</f>
        <v>Sales to distributors/dealers in Canada</v>
      </c>
      <c r="C73" s="404"/>
      <c r="D73" s="588" t="str">
        <f>D30</f>
        <v>units</v>
      </c>
      <c r="E73" s="588"/>
      <c r="F73" s="588"/>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373"/>
      <c r="C74" s="374"/>
      <c r="D74" s="584" t="str">
        <f>IF(Intro!$G$22="English",O74,P74)</f>
        <v>net delivered selling value (CAD)</v>
      </c>
      <c r="E74" s="584"/>
      <c r="F74" s="584"/>
      <c r="G74" s="137"/>
      <c r="H74" s="137"/>
      <c r="I74" s="137"/>
      <c r="J74" s="36"/>
      <c r="K74" s="36"/>
      <c r="L74" s="72"/>
      <c r="M74" s="10"/>
      <c r="O74" s="10" t="s">
        <v>346</v>
      </c>
      <c r="P74" s="10" t="s">
        <v>345</v>
      </c>
    </row>
    <row r="75" spans="1:16" ht="15" thickBot="1" x14ac:dyDescent="0.3">
      <c r="B75" s="586"/>
      <c r="C75" s="587"/>
      <c r="D75" s="589" t="str">
        <f>D60</f>
        <v>$ / unit</v>
      </c>
      <c r="E75" s="589"/>
      <c r="F75" s="589"/>
      <c r="G75" s="158" t="str">
        <f>IF(G73=0,"-",G74/G73)</f>
        <v>-</v>
      </c>
      <c r="H75" s="158" t="str">
        <f>IF(H73=0,"-",H74/H73)</f>
        <v>-</v>
      </c>
      <c r="I75" s="158" t="str">
        <f t="shared" ref="I75" si="12">IF(I73=0,"-",I74/I73)</f>
        <v>-</v>
      </c>
      <c r="J75" s="36"/>
      <c r="K75" s="36"/>
      <c r="L75" s="72"/>
      <c r="M75" s="10"/>
    </row>
    <row r="76" spans="1:16" x14ac:dyDescent="0.25">
      <c r="B76" s="581" t="str">
        <f>IF(Intro!$G$22="English",O76,P76)</f>
        <v>Sales to end users/large fleet operators in Canada</v>
      </c>
      <c r="C76" s="582"/>
      <c r="D76" s="583" t="str">
        <f t="shared" ref="D76:D78" si="13">D73</f>
        <v>units</v>
      </c>
      <c r="E76" s="583"/>
      <c r="F76" s="583"/>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373"/>
      <c r="C77" s="374"/>
      <c r="D77" s="584" t="str">
        <f t="shared" si="13"/>
        <v>net delivered selling value (CAD)</v>
      </c>
      <c r="E77" s="584"/>
      <c r="F77" s="584"/>
      <c r="G77" s="137"/>
      <c r="H77" s="137"/>
      <c r="I77" s="137"/>
      <c r="J77" s="36"/>
      <c r="K77" s="36"/>
      <c r="L77" s="72"/>
      <c r="M77" s="10"/>
    </row>
    <row r="78" spans="1:16" ht="15" thickBot="1" x14ac:dyDescent="0.3">
      <c r="B78" s="586"/>
      <c r="C78" s="587"/>
      <c r="D78" s="589" t="str">
        <f t="shared" si="13"/>
        <v>$ / unit</v>
      </c>
      <c r="E78" s="589"/>
      <c r="F78" s="589"/>
      <c r="G78" s="158" t="str">
        <f>IF(G76=0,"-",G77/G76)</f>
        <v>-</v>
      </c>
      <c r="H78" s="158" t="str">
        <f>IF(H76=0,"-",H77/H76)</f>
        <v>-</v>
      </c>
      <c r="I78" s="158" t="str">
        <f t="shared" ref="I78" si="14">IF(I76=0,"-",I77/I76)</f>
        <v>-</v>
      </c>
      <c r="J78" s="36"/>
      <c r="K78" s="36"/>
      <c r="L78" s="72"/>
      <c r="M78" s="10"/>
    </row>
    <row r="79" spans="1:16" ht="14.25" customHeight="1" thickBot="1" x14ac:dyDescent="0.3">
      <c r="B79" s="558" t="str">
        <f>IF(Intro!$G$22="English",O79,P79)</f>
        <v>Fully assembled truck bodies</v>
      </c>
      <c r="C79" s="559"/>
      <c r="D79" s="559"/>
      <c r="E79" s="559"/>
      <c r="F79" s="559"/>
      <c r="G79" s="559"/>
      <c r="H79" s="559"/>
      <c r="I79" s="559"/>
      <c r="J79" s="36"/>
      <c r="K79" s="36"/>
      <c r="L79" s="72"/>
      <c r="M79" s="10"/>
      <c r="O79" s="10" t="s">
        <v>490</v>
      </c>
      <c r="P79" s="10" t="s">
        <v>493</v>
      </c>
    </row>
    <row r="80" spans="1:16" x14ac:dyDescent="0.25">
      <c r="B80" s="373" t="str">
        <f>IF(Intro!$G$22="English",O80,P80)</f>
        <v>Sales to distributors/dealers in Canada</v>
      </c>
      <c r="C80" s="374"/>
      <c r="D80" s="584" t="str">
        <f>D73</f>
        <v>units</v>
      </c>
      <c r="E80" s="584"/>
      <c r="F80" s="584"/>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373"/>
      <c r="C81" s="374"/>
      <c r="D81" s="584" t="str">
        <f>IF(Intro!$G$22="English",O81,P81)</f>
        <v>net delivered selling value (CAD)</v>
      </c>
      <c r="E81" s="584"/>
      <c r="F81" s="584"/>
      <c r="G81" s="137"/>
      <c r="H81" s="137"/>
      <c r="I81" s="137"/>
      <c r="J81" s="36"/>
      <c r="K81" s="36"/>
      <c r="L81" s="72"/>
      <c r="M81" s="10"/>
      <c r="O81" s="10" t="s">
        <v>346</v>
      </c>
      <c r="P81" s="10" t="s">
        <v>345</v>
      </c>
    </row>
    <row r="82" spans="1:16" ht="15" thickBot="1" x14ac:dyDescent="0.3">
      <c r="B82" s="586"/>
      <c r="C82" s="587"/>
      <c r="D82" s="589" t="str">
        <f>D67</f>
        <v>units</v>
      </c>
      <c r="E82" s="589"/>
      <c r="F82" s="589"/>
      <c r="G82" s="158" t="str">
        <f>IF(G80=0,"-",G81/G80)</f>
        <v>-</v>
      </c>
      <c r="H82" s="158" t="str">
        <f>IF(H80=0,"-",H81/H80)</f>
        <v>-</v>
      </c>
      <c r="I82" s="158" t="str">
        <f t="shared" ref="I82" si="15">IF(I80=0,"-",I81/I80)</f>
        <v>-</v>
      </c>
      <c r="J82" s="36"/>
      <c r="K82" s="36"/>
      <c r="L82" s="72"/>
      <c r="M82" s="10"/>
    </row>
    <row r="83" spans="1:16" x14ac:dyDescent="0.25">
      <c r="B83" s="581" t="str">
        <f>IF(Intro!$G$22="English",O83,P83)</f>
        <v>Sales to end users/large fleet operators in Canada</v>
      </c>
      <c r="C83" s="582"/>
      <c r="D83" s="583" t="str">
        <f t="shared" ref="D83:D85" si="16">D80</f>
        <v>units</v>
      </c>
      <c r="E83" s="583"/>
      <c r="F83" s="583"/>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373"/>
      <c r="C84" s="374"/>
      <c r="D84" s="584" t="str">
        <f t="shared" si="16"/>
        <v>net delivered selling value (CAD)</v>
      </c>
      <c r="E84" s="584"/>
      <c r="F84" s="584"/>
      <c r="G84" s="137"/>
      <c r="H84" s="137"/>
      <c r="I84" s="137"/>
      <c r="J84" s="36"/>
      <c r="K84" s="36"/>
      <c r="L84" s="72"/>
      <c r="M84" s="10"/>
    </row>
    <row r="85" spans="1:16" x14ac:dyDescent="0.25">
      <c r="B85" s="399"/>
      <c r="C85" s="400"/>
      <c r="D85" s="585" t="str">
        <f t="shared" si="16"/>
        <v>units</v>
      </c>
      <c r="E85" s="585"/>
      <c r="F85" s="585"/>
      <c r="G85" s="203" t="str">
        <f>IF(G83=0,"-",G84/G83)</f>
        <v>-</v>
      </c>
      <c r="H85" s="203" t="str">
        <f>IF(H83=0,"-",H84/H83)</f>
        <v>-</v>
      </c>
      <c r="I85" s="203" t="str">
        <f t="shared" ref="I85" si="17">IF(I83=0,"-",I84/I83)</f>
        <v>-</v>
      </c>
      <c r="J85" s="36"/>
      <c r="K85" s="36"/>
      <c r="L85" s="72"/>
      <c r="M85" s="10"/>
    </row>
    <row r="86" spans="1:16" s="171" customFormat="1" ht="15" thickBot="1" x14ac:dyDescent="0.3">
      <c r="A86" s="32"/>
      <c r="B86" s="623" t="str">
        <f>IF(Intro!$G$22="English",O86,P86)</f>
        <v>All other</v>
      </c>
      <c r="C86" s="624"/>
      <c r="D86" s="624"/>
      <c r="E86" s="624"/>
      <c r="F86" s="624"/>
      <c r="G86" s="624"/>
      <c r="H86" s="624"/>
      <c r="I86" s="624"/>
      <c r="J86" s="36"/>
      <c r="K86" s="36"/>
      <c r="L86" s="72"/>
      <c r="O86" s="26" t="s">
        <v>471</v>
      </c>
      <c r="P86" s="171" t="s">
        <v>472</v>
      </c>
    </row>
    <row r="87" spans="1:16" s="171" customFormat="1" ht="15" thickBot="1" x14ac:dyDescent="0.3">
      <c r="A87" s="32"/>
      <c r="B87" s="558" t="str">
        <f>IF(Intro!$G$22="English",O87,P87)</f>
        <v>Kits</v>
      </c>
      <c r="C87" s="559"/>
      <c r="D87" s="559"/>
      <c r="E87" s="559"/>
      <c r="F87" s="559"/>
      <c r="G87" s="559"/>
      <c r="H87" s="559"/>
      <c r="I87" s="559"/>
      <c r="J87" s="36"/>
      <c r="K87" s="36"/>
      <c r="L87" s="72"/>
      <c r="O87" s="26" t="s">
        <v>489</v>
      </c>
      <c r="P87" s="171" t="s">
        <v>489</v>
      </c>
    </row>
    <row r="88" spans="1:16" x14ac:dyDescent="0.25">
      <c r="B88" s="403" t="str">
        <f>IF(Intro!$G$22="English",O88,P88)</f>
        <v>Sales to distributors/dealers in Canada</v>
      </c>
      <c r="C88" s="404"/>
      <c r="D88" s="588" t="str">
        <f>D58</f>
        <v>units</v>
      </c>
      <c r="E88" s="588"/>
      <c r="F88" s="588"/>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373"/>
      <c r="C89" s="374"/>
      <c r="D89" s="584" t="str">
        <f>IF(Intro!$G$22="English",O89,P89)</f>
        <v>net delivered selling value (CAD)</v>
      </c>
      <c r="E89" s="584"/>
      <c r="F89" s="584"/>
      <c r="G89" s="137"/>
      <c r="H89" s="137"/>
      <c r="I89" s="137"/>
      <c r="J89" s="36"/>
      <c r="K89" s="36"/>
      <c r="L89" s="72"/>
      <c r="M89" s="10"/>
      <c r="O89" s="10" t="s">
        <v>346</v>
      </c>
      <c r="P89" s="10" t="s">
        <v>345</v>
      </c>
    </row>
    <row r="90" spans="1:16" ht="15" thickBot="1" x14ac:dyDescent="0.3">
      <c r="B90" s="586"/>
      <c r="C90" s="587"/>
      <c r="D90" s="589" t="str">
        <f>D60</f>
        <v>$ / unit</v>
      </c>
      <c r="E90" s="589"/>
      <c r="F90" s="589"/>
      <c r="G90" s="158" t="str">
        <f>IF(G88=0,"-",G89/G88)</f>
        <v>-</v>
      </c>
      <c r="H90" s="158" t="str">
        <f>IF(H88=0,"-",H89/H88)</f>
        <v>-</v>
      </c>
      <c r="I90" s="158" t="str">
        <f t="shared" ref="I90" si="18">IF(I88=0,"-",I89/I88)</f>
        <v>-</v>
      </c>
      <c r="J90" s="36"/>
      <c r="K90" s="36"/>
      <c r="L90" s="72"/>
      <c r="M90" s="10"/>
    </row>
    <row r="91" spans="1:16" x14ac:dyDescent="0.25">
      <c r="B91" s="581" t="str">
        <f>IF(Intro!$G$22="English",O91,P91)</f>
        <v>Sales to end users/large fleet operators in Canada</v>
      </c>
      <c r="C91" s="582"/>
      <c r="D91" s="583" t="str">
        <f t="shared" ref="D91:D93" si="19">D88</f>
        <v>units</v>
      </c>
      <c r="E91" s="583"/>
      <c r="F91" s="583"/>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373"/>
      <c r="C92" s="374"/>
      <c r="D92" s="584" t="str">
        <f t="shared" si="19"/>
        <v>net delivered selling value (CAD)</v>
      </c>
      <c r="E92" s="584"/>
      <c r="F92" s="584"/>
      <c r="G92" s="137"/>
      <c r="H92" s="137"/>
      <c r="I92" s="137"/>
      <c r="J92" s="36"/>
      <c r="K92" s="36"/>
      <c r="L92" s="72"/>
      <c r="M92" s="10"/>
    </row>
    <row r="93" spans="1:16" ht="15" thickBot="1" x14ac:dyDescent="0.3">
      <c r="B93" s="399"/>
      <c r="C93" s="400"/>
      <c r="D93" s="585" t="str">
        <f t="shared" si="19"/>
        <v>$ / unit</v>
      </c>
      <c r="E93" s="585"/>
      <c r="F93" s="585"/>
      <c r="G93" s="203" t="str">
        <f>IF(G91=0,"-",G92/G91)</f>
        <v>-</v>
      </c>
      <c r="H93" s="203" t="str">
        <f>IF(H91=0,"-",H92/H91)</f>
        <v>-</v>
      </c>
      <c r="I93" s="203" t="str">
        <f t="shared" ref="I93" si="20">IF(I91=0,"-",I92/I91)</f>
        <v>-</v>
      </c>
      <c r="J93" s="36"/>
      <c r="K93" s="36"/>
      <c r="L93" s="72"/>
      <c r="M93" s="10"/>
    </row>
    <row r="94" spans="1:16" ht="15" customHeight="1" thickBot="1" x14ac:dyDescent="0.3">
      <c r="B94" s="558" t="str">
        <f>IF(Intro!$G$22="English",O94,P94)</f>
        <v>Fully assembled truck bodies</v>
      </c>
      <c r="C94" s="559"/>
      <c r="D94" s="559"/>
      <c r="E94" s="559"/>
      <c r="F94" s="559"/>
      <c r="G94" s="559"/>
      <c r="H94" s="559"/>
      <c r="I94" s="559"/>
      <c r="J94" s="36"/>
      <c r="K94" s="36"/>
      <c r="L94" s="72"/>
      <c r="M94" s="10"/>
      <c r="O94" s="10" t="s">
        <v>490</v>
      </c>
      <c r="P94" s="10" t="s">
        <v>493</v>
      </c>
    </row>
    <row r="95" spans="1:16" x14ac:dyDescent="0.25">
      <c r="B95" s="403" t="str">
        <f>IF(Intro!$G$22="English",O95,P95)</f>
        <v>Sales to distributors/dealers in Canada</v>
      </c>
      <c r="C95" s="404"/>
      <c r="D95" s="588" t="str">
        <f>D88</f>
        <v>units</v>
      </c>
      <c r="E95" s="588"/>
      <c r="F95" s="588"/>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373"/>
      <c r="C96" s="374"/>
      <c r="D96" s="584" t="str">
        <f>IF(Intro!$G$22="English",O96,P96)</f>
        <v>net delivered selling value (CAD)</v>
      </c>
      <c r="E96" s="584"/>
      <c r="F96" s="584"/>
      <c r="G96" s="137"/>
      <c r="H96" s="137"/>
      <c r="I96" s="137"/>
      <c r="J96" s="36"/>
      <c r="K96" s="36"/>
      <c r="L96" s="72"/>
      <c r="M96" s="10"/>
      <c r="O96" s="10" t="s">
        <v>346</v>
      </c>
      <c r="P96" s="10" t="s">
        <v>345</v>
      </c>
    </row>
    <row r="97" spans="1:16" ht="15" thickBot="1" x14ac:dyDescent="0.3">
      <c r="B97" s="586"/>
      <c r="C97" s="587"/>
      <c r="D97" s="589" t="str">
        <f>D67</f>
        <v>units</v>
      </c>
      <c r="E97" s="589"/>
      <c r="F97" s="589"/>
      <c r="G97" s="158" t="str">
        <f>IF(G95=0,"-",G96/G95)</f>
        <v>-</v>
      </c>
      <c r="H97" s="158" t="str">
        <f>IF(H95=0,"-",H96/H95)</f>
        <v>-</v>
      </c>
      <c r="I97" s="158" t="str">
        <f t="shared" ref="I97" si="21">IF(I95=0,"-",I96/I95)</f>
        <v>-</v>
      </c>
      <c r="J97" s="36"/>
      <c r="K97" s="36"/>
      <c r="L97" s="72"/>
      <c r="M97" s="10"/>
    </row>
    <row r="98" spans="1:16" x14ac:dyDescent="0.25">
      <c r="B98" s="373" t="str">
        <f>IF(Intro!$G$22="English",O98,P98)</f>
        <v>Sales to end users/large fleet operators in Canada</v>
      </c>
      <c r="C98" s="374"/>
      <c r="D98" s="584" t="str">
        <f>D91</f>
        <v>units</v>
      </c>
      <c r="E98" s="584"/>
      <c r="F98" s="584"/>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373"/>
      <c r="C99" s="374"/>
      <c r="D99" s="584" t="str">
        <f>IF(Intro!$G$22="English",O99,P99)</f>
        <v>net delivered selling value (CAD)</v>
      </c>
      <c r="E99" s="584"/>
      <c r="F99" s="584"/>
      <c r="G99" s="137"/>
      <c r="H99" s="137"/>
      <c r="I99" s="137"/>
      <c r="J99" s="36"/>
      <c r="K99" s="36"/>
      <c r="L99" s="72"/>
      <c r="M99" s="10"/>
      <c r="O99" s="10" t="s">
        <v>346</v>
      </c>
      <c r="P99" s="10" t="s">
        <v>345</v>
      </c>
    </row>
    <row r="100" spans="1:16" ht="15" thickBot="1" x14ac:dyDescent="0.3">
      <c r="B100" s="586"/>
      <c r="C100" s="587"/>
      <c r="D100" s="589" t="str">
        <f>D70</f>
        <v>units</v>
      </c>
      <c r="E100" s="589"/>
      <c r="F100" s="589"/>
      <c r="G100" s="158" t="str">
        <f>IF(G98=0,"-",G99/G98)</f>
        <v>-</v>
      </c>
      <c r="H100" s="158" t="str">
        <f>IF(H98=0,"-",H99/H98)</f>
        <v>-</v>
      </c>
      <c r="I100" s="158" t="str">
        <f t="shared" ref="I100" si="22">IF(I98=0,"-",I99/I98)</f>
        <v>-</v>
      </c>
      <c r="J100" s="36"/>
      <c r="K100" s="36"/>
      <c r="L100" s="72"/>
      <c r="M100" s="10"/>
    </row>
    <row r="101" spans="1:16" x14ac:dyDescent="0.25">
      <c r="B101" s="460" t="str">
        <f>IF(Intro!$G$22="English",O101,P101)</f>
        <v>Total sales in Canada</v>
      </c>
      <c r="C101" s="461"/>
      <c r="D101" s="607" t="str">
        <f>D61</f>
        <v>units</v>
      </c>
      <c r="E101" s="607"/>
      <c r="F101" s="607"/>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56"/>
      <c r="C102" s="457"/>
      <c r="D102" s="608" t="str">
        <f>D62</f>
        <v>net delivered selling value (CAD)</v>
      </c>
      <c r="E102" s="608"/>
      <c r="F102" s="608"/>
      <c r="G102" s="138">
        <f>G59+G62++G66+G69+G74+G77+G81+G84+G89+G92+G96+G99</f>
        <v>0</v>
      </c>
      <c r="H102" s="138">
        <f t="shared" si="23"/>
        <v>0</v>
      </c>
      <c r="I102" s="138">
        <f t="shared" si="23"/>
        <v>0</v>
      </c>
      <c r="J102" s="36"/>
      <c r="K102" s="36"/>
      <c r="L102" s="72"/>
      <c r="M102" s="10"/>
    </row>
    <row r="103" spans="1:16" x14ac:dyDescent="0.25">
      <c r="B103" s="456"/>
      <c r="C103" s="457"/>
      <c r="D103" s="608" t="str">
        <f>D63</f>
        <v>$ / unit</v>
      </c>
      <c r="E103" s="608"/>
      <c r="F103" s="608"/>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81" t="str">
        <f>IF(Intro!$G$22="English",O106,P106)</f>
        <v>SALES IN CANADA OF IMPORTS TO THE TOP FIVE ACCOUNTS</v>
      </c>
      <c r="C106" s="382"/>
      <c r="D106" s="382"/>
      <c r="E106" s="382"/>
      <c r="F106" s="382"/>
      <c r="G106" s="382"/>
      <c r="H106" s="382"/>
      <c r="I106" s="382"/>
      <c r="J106" s="382"/>
      <c r="K106" s="382"/>
      <c r="L106" s="383"/>
      <c r="M106" s="10"/>
      <c r="O106" s="106" t="s">
        <v>336</v>
      </c>
      <c r="P106" s="106" t="s">
        <v>398</v>
      </c>
    </row>
    <row r="107" spans="1:16" s="171" customFormat="1" x14ac:dyDescent="0.25">
      <c r="A107" s="7"/>
      <c r="B107" s="480" t="s">
        <v>15</v>
      </c>
      <c r="C107" s="481"/>
      <c r="D107" s="481"/>
      <c r="E107" s="481"/>
      <c r="F107" s="481"/>
      <c r="G107" s="481"/>
      <c r="H107" s="481"/>
      <c r="I107" s="481"/>
      <c r="J107" s="481"/>
      <c r="K107" s="481"/>
      <c r="L107" s="482"/>
      <c r="M107" s="74"/>
      <c r="O107" s="10"/>
    </row>
    <row r="108" spans="1:16" x14ac:dyDescent="0.25">
      <c r="B108" s="16"/>
      <c r="C108" s="35"/>
      <c r="D108" s="35"/>
      <c r="E108" s="36"/>
      <c r="F108" s="36"/>
      <c r="G108" s="36"/>
      <c r="H108" s="36"/>
      <c r="I108" s="36"/>
      <c r="J108" s="36"/>
      <c r="K108" s="36"/>
      <c r="L108" s="17"/>
      <c r="M108" s="10"/>
    </row>
    <row r="109" spans="1:16" x14ac:dyDescent="0.25">
      <c r="B109" s="360" t="str">
        <f>IF(Intro!$G$22="English",O109,P109)</f>
        <v xml:space="preserve">Report the volume and value of sales of imports in Canada for each account listed below : </v>
      </c>
      <c r="C109" s="361"/>
      <c r="D109" s="361"/>
      <c r="E109" s="361"/>
      <c r="F109" s="361"/>
      <c r="G109" s="361"/>
      <c r="H109" s="361"/>
      <c r="I109" s="361"/>
      <c r="J109" s="361"/>
      <c r="K109" s="361"/>
      <c r="L109" s="362"/>
      <c r="M109" s="10"/>
      <c r="O109" s="18" t="s">
        <v>171</v>
      </c>
      <c r="P109" s="10" t="s">
        <v>172</v>
      </c>
    </row>
    <row r="110" spans="1:16" x14ac:dyDescent="0.25">
      <c r="B110" s="360" t="str">
        <f>Pro!B22</f>
        <v>Note - Only complete this question if your firm sold the goods between January 1, 2023, and December 31, 2025.</v>
      </c>
      <c r="C110" s="361"/>
      <c r="D110" s="361"/>
      <c r="E110" s="361"/>
      <c r="F110" s="361"/>
      <c r="G110" s="361"/>
      <c r="H110" s="361"/>
      <c r="I110" s="361"/>
      <c r="J110" s="361"/>
      <c r="K110" s="361"/>
      <c r="L110" s="362"/>
      <c r="M110" s="10"/>
      <c r="O110" s="18"/>
    </row>
    <row r="111" spans="1:16" x14ac:dyDescent="0.25">
      <c r="B111" s="209"/>
      <c r="C111" s="210"/>
      <c r="D111" s="35"/>
      <c r="E111" s="36"/>
      <c r="F111" s="36"/>
      <c r="G111" s="36"/>
      <c r="H111" s="36"/>
      <c r="I111" s="36"/>
      <c r="J111" s="36"/>
      <c r="K111" s="36"/>
      <c r="L111" s="17"/>
      <c r="M111" s="10"/>
      <c r="O111" s="18"/>
    </row>
    <row r="112" spans="1:16" x14ac:dyDescent="0.25">
      <c r="B112" s="590"/>
      <c r="C112" s="591"/>
      <c r="D112" s="592"/>
      <c r="E112" s="213" t="str">
        <f>IF(Intro!$G$22="English","Q","T")&amp;IF(MID(F112,2,1)&lt;&gt;"1",MID(F112,2,1)-1&amp;" - "&amp;MID(F112,6,4),"4 - "&amp;MID(F112,6,4)-1)</f>
        <v>Q1 - 2024</v>
      </c>
      <c r="F112" s="213" t="str">
        <f>IF(Intro!$G$22="English","Q","T")&amp;IF(MID(G112,2,1)&lt;&gt;"1",MID(G112,2,1)-1&amp;" - "&amp;MID(G112,6,4),"4 - "&amp;MID(G112,6,4)-1)</f>
        <v>Q2 - 2024</v>
      </c>
      <c r="G112" s="213" t="str">
        <f>IF(Intro!$G$22="English","Q","T")&amp;IF(MID(H112,2,1)&lt;&gt;"1",MID(H112,2,1)-1&amp;" - "&amp;MID(H112,6,4),"4 - "&amp;MID(H112,6,4)-1)</f>
        <v>Q3 - 2024</v>
      </c>
      <c r="H112" s="213" t="str">
        <f>IF(Intro!$G$22="English","Q","T")&amp;IF(MID(I112,2,1)&lt;&gt;"1",MID(I112,2,1)-1&amp;" - "&amp;MID(I112,6,4),"4 - "&amp;MID(I112,6,4)-1)</f>
        <v>Q4 - 2024</v>
      </c>
      <c r="I112" s="213" t="str">
        <f>IF(Intro!$G$22="English","Q","T")&amp;IF(MID(J112,2,1)&lt;&gt;"1",MID(J112,2,1)-1&amp;" - "&amp;MID(J112,6,4),"4 - "&amp;MID(J112,6,4)-1)</f>
        <v>Q1 - 2025</v>
      </c>
      <c r="J112" s="213" t="str">
        <f>IF(Intro!$G$22="English","Q","T")&amp;IF(MID(K112,2,1)&lt;&gt;"1",MID(K112,2,1)-1&amp;" - "&amp;MID(K112,6,4),"4 - "&amp;MID(K112,6,4)-1)</f>
        <v>Q2 - 2025</v>
      </c>
      <c r="K112" s="213" t="str">
        <f>IF(Intro!$G$22="English","Q","T")&amp;IF(MID(L112,2,1)&lt;&gt;"1",MID(L112,2,1)-1&amp;" - "&amp;MID(L112,6,4),"4 - "&amp;MID(L112,6,4)-1)</f>
        <v>Q3 - 2025</v>
      </c>
      <c r="L112" s="214" t="str">
        <f>IF(Intro!$G$22="English",Variables!B29&amp;" - ",Variables!C29&amp;" - ")&amp;Variables!B8</f>
        <v>Q4 - 2025</v>
      </c>
      <c r="M112" s="10"/>
      <c r="O112" s="18"/>
    </row>
    <row r="113" spans="2:16" x14ac:dyDescent="0.25">
      <c r="B113" s="609" t="str">
        <f>IF(Intro!$G$22="English",O114,P114)</f>
        <v xml:space="preserve">Account 1 - </v>
      </c>
      <c r="C113" s="610"/>
      <c r="D113" s="610"/>
      <c r="E113" s="610"/>
      <c r="F113" s="610"/>
      <c r="G113" s="610"/>
      <c r="H113" s="610"/>
      <c r="I113" s="610"/>
      <c r="J113" s="610"/>
      <c r="K113" s="610"/>
      <c r="L113" s="611"/>
      <c r="M113" s="10"/>
      <c r="O113" s="18"/>
    </row>
    <row r="114" spans="2:16" x14ac:dyDescent="0.25">
      <c r="B114" s="593" t="str">
        <f>D$58</f>
        <v>units</v>
      </c>
      <c r="C114" s="594"/>
      <c r="D114" s="594"/>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3" t="str">
        <f>D$59</f>
        <v>net delivered selling value (CAD)</v>
      </c>
      <c r="C115" s="594"/>
      <c r="D115" s="594"/>
      <c r="E115" s="140"/>
      <c r="F115" s="140"/>
      <c r="G115" s="140"/>
      <c r="H115" s="140"/>
      <c r="I115" s="140"/>
      <c r="J115" s="140"/>
      <c r="K115" s="140"/>
      <c r="L115" s="141"/>
      <c r="M115" s="10"/>
    </row>
    <row r="116" spans="2:16" x14ac:dyDescent="0.25">
      <c r="B116" s="593" t="str">
        <f>D$60</f>
        <v>$ / unit</v>
      </c>
      <c r="C116" s="594"/>
      <c r="D116" s="594"/>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609" t="str">
        <f>IF(Intro!$G$22="English",O118,P118)</f>
        <v xml:space="preserve">Account 2 - </v>
      </c>
      <c r="C117" s="610"/>
      <c r="D117" s="610"/>
      <c r="E117" s="610"/>
      <c r="F117" s="610"/>
      <c r="G117" s="610"/>
      <c r="H117" s="610"/>
      <c r="I117" s="610"/>
      <c r="J117" s="610"/>
      <c r="K117" s="610"/>
      <c r="L117" s="611"/>
      <c r="M117" s="10"/>
    </row>
    <row r="118" spans="2:16" x14ac:dyDescent="0.25">
      <c r="B118" s="593" t="str">
        <f>D$58</f>
        <v>units</v>
      </c>
      <c r="C118" s="594"/>
      <c r="D118" s="594"/>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3" t="str">
        <f>D$59</f>
        <v>net delivered selling value (CAD)</v>
      </c>
      <c r="C119" s="594"/>
      <c r="D119" s="594"/>
      <c r="E119" s="140"/>
      <c r="F119" s="140"/>
      <c r="G119" s="140"/>
      <c r="H119" s="140"/>
      <c r="I119" s="140"/>
      <c r="J119" s="140"/>
      <c r="K119" s="140"/>
      <c r="L119" s="141"/>
      <c r="M119" s="10"/>
    </row>
    <row r="120" spans="2:16" x14ac:dyDescent="0.25">
      <c r="B120" s="593" t="str">
        <f>D$60</f>
        <v>$ / unit</v>
      </c>
      <c r="C120" s="594"/>
      <c r="D120" s="594"/>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609" t="str">
        <f>IF(Intro!$G$22="English",O122,P122)</f>
        <v xml:space="preserve">Account 3 - </v>
      </c>
      <c r="C121" s="610"/>
      <c r="D121" s="610"/>
      <c r="E121" s="610"/>
      <c r="F121" s="610"/>
      <c r="G121" s="610"/>
      <c r="H121" s="610"/>
      <c r="I121" s="610"/>
      <c r="J121" s="610"/>
      <c r="K121" s="610"/>
      <c r="L121" s="611"/>
      <c r="M121" s="10"/>
    </row>
    <row r="122" spans="2:16" x14ac:dyDescent="0.25">
      <c r="B122" s="593" t="str">
        <f>D$58</f>
        <v>units</v>
      </c>
      <c r="C122" s="594"/>
      <c r="D122" s="594"/>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3" t="str">
        <f>D$59</f>
        <v>net delivered selling value (CAD)</v>
      </c>
      <c r="C123" s="594"/>
      <c r="D123" s="594"/>
      <c r="E123" s="140"/>
      <c r="F123" s="140"/>
      <c r="G123" s="140"/>
      <c r="H123" s="140"/>
      <c r="I123" s="140"/>
      <c r="J123" s="140"/>
      <c r="K123" s="140"/>
      <c r="L123" s="141"/>
      <c r="M123" s="10"/>
    </row>
    <row r="124" spans="2:16" x14ac:dyDescent="0.25">
      <c r="B124" s="593" t="str">
        <f>D$60</f>
        <v>$ / unit</v>
      </c>
      <c r="C124" s="594"/>
      <c r="D124" s="594"/>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609" t="str">
        <f>IF(Intro!$G$22="English",O126,P126)</f>
        <v xml:space="preserve">Account 4 - </v>
      </c>
      <c r="C125" s="610"/>
      <c r="D125" s="610"/>
      <c r="E125" s="610"/>
      <c r="F125" s="610"/>
      <c r="G125" s="610"/>
      <c r="H125" s="610"/>
      <c r="I125" s="610"/>
      <c r="J125" s="610"/>
      <c r="K125" s="610"/>
      <c r="L125" s="611"/>
      <c r="M125" s="10"/>
    </row>
    <row r="126" spans="2:16" x14ac:dyDescent="0.25">
      <c r="B126" s="593" t="str">
        <f>D$58</f>
        <v>units</v>
      </c>
      <c r="C126" s="594"/>
      <c r="D126" s="594"/>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3" t="str">
        <f>D$59</f>
        <v>net delivered selling value (CAD)</v>
      </c>
      <c r="C127" s="594"/>
      <c r="D127" s="594"/>
      <c r="E127" s="140"/>
      <c r="F127" s="140"/>
      <c r="G127" s="140"/>
      <c r="H127" s="140"/>
      <c r="I127" s="140"/>
      <c r="J127" s="140"/>
      <c r="K127" s="140"/>
      <c r="L127" s="141"/>
      <c r="M127" s="10"/>
    </row>
    <row r="128" spans="2:16" x14ac:dyDescent="0.25">
      <c r="B128" s="593" t="str">
        <f>D$60</f>
        <v>$ / unit</v>
      </c>
      <c r="C128" s="594"/>
      <c r="D128" s="594"/>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609" t="str">
        <f>IF(Intro!$G$22="English",O130,P130)</f>
        <v xml:space="preserve">Account 5 - </v>
      </c>
      <c r="C129" s="610"/>
      <c r="D129" s="610"/>
      <c r="E129" s="610"/>
      <c r="F129" s="610"/>
      <c r="G129" s="610"/>
      <c r="H129" s="610"/>
      <c r="I129" s="610"/>
      <c r="J129" s="610"/>
      <c r="K129" s="610"/>
      <c r="L129" s="611"/>
      <c r="M129" s="10"/>
    </row>
    <row r="130" spans="1:19" x14ac:dyDescent="0.25">
      <c r="B130" s="593" t="str">
        <f>D$58</f>
        <v>units</v>
      </c>
      <c r="C130" s="594"/>
      <c r="D130" s="594"/>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3" t="str">
        <f>D$59</f>
        <v>net delivered selling value (CAD)</v>
      </c>
      <c r="C131" s="594"/>
      <c r="D131" s="594"/>
      <c r="E131" s="140"/>
      <c r="F131" s="140"/>
      <c r="G131" s="140"/>
      <c r="H131" s="140"/>
      <c r="I131" s="140"/>
      <c r="J131" s="140"/>
      <c r="K131" s="140"/>
      <c r="L131" s="141"/>
      <c r="M131" s="10"/>
    </row>
    <row r="132" spans="1:19" x14ac:dyDescent="0.25">
      <c r="B132" s="593" t="str">
        <f>D$60</f>
        <v>$ / unit</v>
      </c>
      <c r="C132" s="594"/>
      <c r="D132" s="594"/>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09"/>
      <c r="C133" s="210"/>
      <c r="D133" s="210"/>
      <c r="E133" s="29"/>
      <c r="F133" s="29"/>
      <c r="G133" s="29"/>
      <c r="H133" s="29"/>
      <c r="I133" s="29"/>
      <c r="J133" s="29"/>
      <c r="K133" s="29"/>
      <c r="L133" s="30"/>
      <c r="M133" s="10"/>
    </row>
    <row r="134" spans="1:19" x14ac:dyDescent="0.25">
      <c r="B134" s="360" t="str">
        <f>IF(Intro!$G$22="English",O134,P134)</f>
        <v>In the table below, “Error” means that the total sales to your firm’s top five accounts for that period exceed your firm’s total import sales for that period. Therefore, please modify the above data if necessary.</v>
      </c>
      <c r="C134" s="361"/>
      <c r="D134" s="361"/>
      <c r="E134" s="361"/>
      <c r="F134" s="361"/>
      <c r="G134" s="361"/>
      <c r="H134" s="361"/>
      <c r="I134" s="361"/>
      <c r="J134" s="361"/>
      <c r="K134" s="361"/>
      <c r="L134" s="362"/>
      <c r="M134" s="10"/>
      <c r="O134" s="10" t="s">
        <v>364</v>
      </c>
      <c r="P134" s="10" t="s">
        <v>365</v>
      </c>
      <c r="S134" s="39"/>
    </row>
    <row r="135" spans="1:19" x14ac:dyDescent="0.25">
      <c r="B135" s="360"/>
      <c r="C135" s="361"/>
      <c r="D135" s="361"/>
      <c r="E135" s="361"/>
      <c r="F135" s="361"/>
      <c r="G135" s="361"/>
      <c r="H135" s="361"/>
      <c r="I135" s="361"/>
      <c r="J135" s="361"/>
      <c r="K135" s="361"/>
      <c r="L135" s="362"/>
      <c r="M135" s="10"/>
      <c r="S135" s="39"/>
    </row>
    <row r="136" spans="1:19" x14ac:dyDescent="0.25">
      <c r="B136" s="209"/>
      <c r="C136" s="210"/>
      <c r="D136" s="210"/>
      <c r="E136" s="29"/>
      <c r="F136" s="29"/>
      <c r="G136" s="29"/>
      <c r="H136" s="29"/>
      <c r="I136" s="29"/>
      <c r="J136" s="29"/>
      <c r="K136" s="29"/>
      <c r="L136" s="30"/>
      <c r="M136" s="10"/>
      <c r="S136" s="39"/>
    </row>
    <row r="137" spans="1:19" x14ac:dyDescent="0.25">
      <c r="B137" s="209"/>
      <c r="C137" s="210"/>
      <c r="D137" s="37"/>
      <c r="E137" s="10"/>
      <c r="F137" s="213">
        <f>G137-1</f>
        <v>2024</v>
      </c>
      <c r="G137" s="213">
        <f>Variables!B8</f>
        <v>2025</v>
      </c>
      <c r="H137" s="29"/>
      <c r="J137" s="174"/>
      <c r="K137" s="174"/>
      <c r="L137" s="175"/>
      <c r="M137" s="10"/>
      <c r="O137" s="10" t="s">
        <v>382</v>
      </c>
      <c r="P137" s="10" t="s">
        <v>383</v>
      </c>
    </row>
    <row r="138" spans="1:19" x14ac:dyDescent="0.25">
      <c r="B138" s="373" t="str">
        <f>Variables!D62</f>
        <v>Verification</v>
      </c>
      <c r="C138" s="612" t="str">
        <f>D58</f>
        <v>units</v>
      </c>
      <c r="D138" s="612"/>
      <c r="E138" s="612"/>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373"/>
      <c r="C139" s="612" t="str">
        <f>D59</f>
        <v>net delivered selling value (CAD)</v>
      </c>
      <c r="D139" s="612"/>
      <c r="E139" s="612"/>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81" t="str">
        <f>IF(Intro!$G$22="English",O142,P142)</f>
        <v>IMPORTS OF BENCHMARK PRODUCTS</v>
      </c>
      <c r="C142" s="382"/>
      <c r="D142" s="382"/>
      <c r="E142" s="382"/>
      <c r="F142" s="382"/>
      <c r="G142" s="382"/>
      <c r="H142" s="382"/>
      <c r="I142" s="382"/>
      <c r="J142" s="382"/>
      <c r="K142" s="382"/>
      <c r="L142" s="383"/>
      <c r="M142" s="10"/>
      <c r="O142" s="106" t="s">
        <v>333</v>
      </c>
      <c r="P142" s="106" t="s">
        <v>399</v>
      </c>
    </row>
    <row r="143" spans="1:19" x14ac:dyDescent="0.25">
      <c r="B143" s="480" t="s">
        <v>16</v>
      </c>
      <c r="C143" s="481"/>
      <c r="D143" s="481"/>
      <c r="E143" s="481"/>
      <c r="F143" s="481"/>
      <c r="G143" s="481"/>
      <c r="H143" s="481"/>
      <c r="I143" s="481"/>
      <c r="J143" s="481"/>
      <c r="K143" s="481"/>
      <c r="L143" s="482"/>
      <c r="M143" s="10"/>
    </row>
    <row r="144" spans="1:19" x14ac:dyDescent="0.25">
      <c r="B144" s="16"/>
      <c r="C144" s="35"/>
      <c r="D144" s="35"/>
      <c r="E144" s="36"/>
      <c r="F144" s="36"/>
      <c r="G144" s="36"/>
      <c r="H144" s="36"/>
      <c r="I144" s="36"/>
      <c r="J144" s="36"/>
      <c r="K144" s="36"/>
      <c r="L144" s="17"/>
      <c r="M144" s="10"/>
    </row>
    <row r="145" spans="2:16" x14ac:dyDescent="0.25">
      <c r="B145" s="360" t="str">
        <f>IF(Intro!$G$22="English",O145,P145)</f>
        <v xml:space="preserve">Report the volume and value of imports for each benchmark product listed below : </v>
      </c>
      <c r="C145" s="361"/>
      <c r="D145" s="361"/>
      <c r="E145" s="361"/>
      <c r="F145" s="361"/>
      <c r="G145" s="361"/>
      <c r="H145" s="361"/>
      <c r="I145" s="361"/>
      <c r="J145" s="361"/>
      <c r="K145" s="361"/>
      <c r="L145" s="362"/>
      <c r="M145" s="10"/>
      <c r="O145" s="18" t="s">
        <v>191</v>
      </c>
      <c r="P145" s="10" t="s">
        <v>192</v>
      </c>
    </row>
    <row r="146" spans="2:16" x14ac:dyDescent="0.25">
      <c r="B146" s="209"/>
      <c r="C146" s="210"/>
      <c r="D146" s="35"/>
      <c r="E146" s="36"/>
      <c r="F146" s="36"/>
      <c r="G146" s="36"/>
      <c r="H146" s="36"/>
      <c r="I146" s="36"/>
      <c r="J146" s="36"/>
      <c r="K146" s="36"/>
      <c r="L146" s="17"/>
      <c r="M146" s="10"/>
      <c r="O146" s="18"/>
    </row>
    <row r="147" spans="2:16" x14ac:dyDescent="0.25">
      <c r="B147" s="590"/>
      <c r="C147" s="591"/>
      <c r="D147" s="592"/>
      <c r="E147" s="213" t="str">
        <f t="shared" ref="E147:L147" si="29">E112</f>
        <v>Q1 - 2024</v>
      </c>
      <c r="F147" s="213" t="str">
        <f t="shared" si="29"/>
        <v>Q2 - 2024</v>
      </c>
      <c r="G147" s="213" t="str">
        <f t="shared" si="29"/>
        <v>Q3 - 2024</v>
      </c>
      <c r="H147" s="213" t="str">
        <f t="shared" si="29"/>
        <v>Q4 - 2024</v>
      </c>
      <c r="I147" s="213" t="str">
        <f t="shared" si="29"/>
        <v>Q1 - 2025</v>
      </c>
      <c r="J147" s="213" t="str">
        <f t="shared" si="29"/>
        <v>Q2 - 2025</v>
      </c>
      <c r="K147" s="213" t="str">
        <f t="shared" si="29"/>
        <v>Q3 - 2025</v>
      </c>
      <c r="L147" s="214" t="str">
        <f t="shared" si="29"/>
        <v>Q4 - 2025</v>
      </c>
      <c r="M147" s="10"/>
      <c r="O147" s="18"/>
    </row>
    <row r="148" spans="2:16" x14ac:dyDescent="0.25">
      <c r="B148" s="601" t="str">
        <f>IF(Intro!$G$22="English",Variables!B30,Variables!C30)</f>
        <v>Refrigerated truck bodies, without reefers or heaters - 10ft to 18ft</v>
      </c>
      <c r="C148" s="602"/>
      <c r="D148" s="602"/>
      <c r="E148" s="602"/>
      <c r="F148" s="602"/>
      <c r="G148" s="602"/>
      <c r="H148" s="602"/>
      <c r="I148" s="602"/>
      <c r="J148" s="602"/>
      <c r="K148" s="602"/>
      <c r="L148" s="603"/>
      <c r="M148" s="10"/>
    </row>
    <row r="149" spans="2:16" x14ac:dyDescent="0.25">
      <c r="B149" s="604"/>
      <c r="C149" s="605"/>
      <c r="D149" s="605"/>
      <c r="E149" s="605"/>
      <c r="F149" s="605"/>
      <c r="G149" s="605"/>
      <c r="H149" s="605"/>
      <c r="I149" s="605"/>
      <c r="J149" s="605"/>
      <c r="K149" s="605"/>
      <c r="L149" s="606"/>
      <c r="M149" s="10"/>
    </row>
    <row r="150" spans="2:16" x14ac:dyDescent="0.25">
      <c r="B150" s="593" t="str">
        <f>D$30</f>
        <v>units</v>
      </c>
      <c r="C150" s="594"/>
      <c r="D150" s="594"/>
      <c r="E150" s="140"/>
      <c r="F150" s="140"/>
      <c r="G150" s="140"/>
      <c r="H150" s="140"/>
      <c r="I150" s="140"/>
      <c r="J150" s="140"/>
      <c r="K150" s="140"/>
      <c r="L150" s="141"/>
      <c r="M150" s="10"/>
    </row>
    <row r="151" spans="2:16" x14ac:dyDescent="0.25">
      <c r="B151" s="593" t="str">
        <f>D$31</f>
        <v>net delivered purchase value (CAD)</v>
      </c>
      <c r="C151" s="594"/>
      <c r="D151" s="594"/>
      <c r="E151" s="140"/>
      <c r="F151" s="140"/>
      <c r="G151" s="140"/>
      <c r="H151" s="140"/>
      <c r="I151" s="140"/>
      <c r="J151" s="140"/>
      <c r="K151" s="140"/>
      <c r="L151" s="141"/>
      <c r="M151" s="10"/>
    </row>
    <row r="152" spans="2:16" x14ac:dyDescent="0.25">
      <c r="B152" s="593" t="str">
        <f>D$32</f>
        <v>$ / unit</v>
      </c>
      <c r="C152" s="594"/>
      <c r="D152" s="594"/>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01" t="str">
        <f>IF(Intro!$G$22="English",Variables!B31,Variables!C31)</f>
        <v>Refrigerated truck bodies, without reefers or heaters - 20ft to 24ft</v>
      </c>
      <c r="C153" s="602"/>
      <c r="D153" s="602"/>
      <c r="E153" s="602"/>
      <c r="F153" s="602"/>
      <c r="G153" s="602"/>
      <c r="H153" s="602"/>
      <c r="I153" s="602"/>
      <c r="J153" s="602"/>
      <c r="K153" s="602"/>
      <c r="L153" s="603"/>
      <c r="M153" s="10"/>
    </row>
    <row r="154" spans="2:16" x14ac:dyDescent="0.25">
      <c r="B154" s="604"/>
      <c r="C154" s="605"/>
      <c r="D154" s="605"/>
      <c r="E154" s="605"/>
      <c r="F154" s="605"/>
      <c r="G154" s="605"/>
      <c r="H154" s="605"/>
      <c r="I154" s="605"/>
      <c r="J154" s="605"/>
      <c r="K154" s="605"/>
      <c r="L154" s="606"/>
      <c r="M154" s="10"/>
    </row>
    <row r="155" spans="2:16" x14ac:dyDescent="0.25">
      <c r="B155" s="593" t="str">
        <f>D$30</f>
        <v>units</v>
      </c>
      <c r="C155" s="594"/>
      <c r="D155" s="594"/>
      <c r="E155" s="140"/>
      <c r="F155" s="140"/>
      <c r="G155" s="140"/>
      <c r="H155" s="140"/>
      <c r="I155" s="140"/>
      <c r="J155" s="140"/>
      <c r="K155" s="140"/>
      <c r="L155" s="141"/>
      <c r="M155" s="10"/>
    </row>
    <row r="156" spans="2:16" x14ac:dyDescent="0.25">
      <c r="B156" s="593" t="str">
        <f>D$31</f>
        <v>net delivered purchase value (CAD)</v>
      </c>
      <c r="C156" s="594"/>
      <c r="D156" s="594"/>
      <c r="E156" s="140"/>
      <c r="F156" s="140"/>
      <c r="G156" s="140"/>
      <c r="H156" s="140"/>
      <c r="I156" s="140"/>
      <c r="J156" s="140"/>
      <c r="K156" s="140"/>
      <c r="L156" s="141"/>
      <c r="M156" s="10"/>
    </row>
    <row r="157" spans="2:16" x14ac:dyDescent="0.25">
      <c r="B157" s="593" t="str">
        <f>D$32</f>
        <v>$ / unit</v>
      </c>
      <c r="C157" s="594"/>
      <c r="D157" s="594"/>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01" t="str">
        <f>IF(Intro!$G$22="English",Variables!B32,Variables!C32)</f>
        <v>Refrigerated truck bodies, without reefers or heaters - 26ft to 30ft</v>
      </c>
      <c r="C158" s="602"/>
      <c r="D158" s="602"/>
      <c r="E158" s="602"/>
      <c r="F158" s="602"/>
      <c r="G158" s="602"/>
      <c r="H158" s="602"/>
      <c r="I158" s="602"/>
      <c r="J158" s="602"/>
      <c r="K158" s="602"/>
      <c r="L158" s="603"/>
      <c r="M158" s="10"/>
    </row>
    <row r="159" spans="2:16" x14ac:dyDescent="0.25">
      <c r="B159" s="604"/>
      <c r="C159" s="605"/>
      <c r="D159" s="605"/>
      <c r="E159" s="605"/>
      <c r="F159" s="605"/>
      <c r="G159" s="605"/>
      <c r="H159" s="605"/>
      <c r="I159" s="605"/>
      <c r="J159" s="605"/>
      <c r="K159" s="605"/>
      <c r="L159" s="606"/>
      <c r="M159" s="10"/>
    </row>
    <row r="160" spans="2:16" x14ac:dyDescent="0.25">
      <c r="B160" s="593" t="str">
        <f>D$30</f>
        <v>units</v>
      </c>
      <c r="C160" s="594"/>
      <c r="D160" s="594"/>
      <c r="E160" s="140"/>
      <c r="F160" s="140"/>
      <c r="G160" s="140"/>
      <c r="H160" s="140"/>
      <c r="I160" s="140"/>
      <c r="J160" s="140"/>
      <c r="K160" s="140"/>
      <c r="L160" s="141"/>
      <c r="M160" s="10"/>
    </row>
    <row r="161" spans="1:13" x14ac:dyDescent="0.25">
      <c r="B161" s="593" t="str">
        <f>D$31</f>
        <v>net delivered purchase value (CAD)</v>
      </c>
      <c r="C161" s="594"/>
      <c r="D161" s="594"/>
      <c r="E161" s="140"/>
      <c r="F161" s="140"/>
      <c r="G161" s="140"/>
      <c r="H161" s="140"/>
      <c r="I161" s="140"/>
      <c r="J161" s="140"/>
      <c r="K161" s="140"/>
      <c r="L161" s="141"/>
      <c r="M161" s="10"/>
    </row>
    <row r="162" spans="1:13" x14ac:dyDescent="0.25">
      <c r="B162" s="593" t="str">
        <f>D$32</f>
        <v>$ / unit</v>
      </c>
      <c r="C162" s="594"/>
      <c r="D162" s="594"/>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01" t="str">
        <f>IF(Intro!$G$22="English",Variables!B33,Variables!C33)</f>
        <v>Dry freight van truck bodies, without reefers or heaters - 10ft to18ft</v>
      </c>
      <c r="C163" s="602"/>
      <c r="D163" s="602"/>
      <c r="E163" s="602"/>
      <c r="F163" s="602"/>
      <c r="G163" s="602"/>
      <c r="H163" s="602"/>
      <c r="I163" s="602"/>
      <c r="J163" s="602"/>
      <c r="K163" s="602"/>
      <c r="L163" s="603"/>
      <c r="M163" s="10"/>
    </row>
    <row r="164" spans="1:13" x14ac:dyDescent="0.25">
      <c r="B164" s="604"/>
      <c r="C164" s="605"/>
      <c r="D164" s="605"/>
      <c r="E164" s="605"/>
      <c r="F164" s="605"/>
      <c r="G164" s="605"/>
      <c r="H164" s="605"/>
      <c r="I164" s="605"/>
      <c r="J164" s="605"/>
      <c r="K164" s="605"/>
      <c r="L164" s="606"/>
      <c r="M164" s="10"/>
    </row>
    <row r="165" spans="1:13" x14ac:dyDescent="0.25">
      <c r="B165" s="593" t="str">
        <f>D$30</f>
        <v>units</v>
      </c>
      <c r="C165" s="594"/>
      <c r="D165" s="594"/>
      <c r="E165" s="140"/>
      <c r="F165" s="140"/>
      <c r="G165" s="140"/>
      <c r="H165" s="140"/>
      <c r="I165" s="140"/>
      <c r="J165" s="140"/>
      <c r="K165" s="140"/>
      <c r="L165" s="141"/>
      <c r="M165" s="10"/>
    </row>
    <row r="166" spans="1:13" x14ac:dyDescent="0.25">
      <c r="B166" s="593" t="str">
        <f>D$31</f>
        <v>net delivered purchase value (CAD)</v>
      </c>
      <c r="C166" s="594"/>
      <c r="D166" s="594"/>
      <c r="E166" s="140"/>
      <c r="F166" s="140"/>
      <c r="G166" s="140"/>
      <c r="H166" s="140"/>
      <c r="I166" s="140"/>
      <c r="J166" s="140"/>
      <c r="K166" s="140"/>
      <c r="L166" s="141"/>
      <c r="M166" s="10"/>
    </row>
    <row r="167" spans="1:13" x14ac:dyDescent="0.25">
      <c r="B167" s="593" t="str">
        <f>D$32</f>
        <v>$ / unit</v>
      </c>
      <c r="C167" s="594"/>
      <c r="D167" s="594"/>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01" t="str">
        <f>IF(Intro!$G$22="English",Variables!B34,Variables!C34)</f>
        <v>Dry freight van truck bodies, without reefers or heaters - 20ft to 24ft</v>
      </c>
      <c r="C168" s="602"/>
      <c r="D168" s="602"/>
      <c r="E168" s="602"/>
      <c r="F168" s="602"/>
      <c r="G168" s="602"/>
      <c r="H168" s="602"/>
      <c r="I168" s="602"/>
      <c r="J168" s="602"/>
      <c r="K168" s="602"/>
      <c r="L168" s="603"/>
      <c r="M168" s="10"/>
    </row>
    <row r="169" spans="1:13" x14ac:dyDescent="0.25">
      <c r="A169" s="190"/>
      <c r="B169" s="604"/>
      <c r="C169" s="605"/>
      <c r="D169" s="605"/>
      <c r="E169" s="605"/>
      <c r="F169" s="605"/>
      <c r="G169" s="605"/>
      <c r="H169" s="605"/>
      <c r="I169" s="605"/>
      <c r="J169" s="605"/>
      <c r="K169" s="605"/>
      <c r="L169" s="606"/>
      <c r="M169" s="10"/>
    </row>
    <row r="170" spans="1:13" x14ac:dyDescent="0.25">
      <c r="B170" s="593" t="str">
        <f>D$30</f>
        <v>units</v>
      </c>
      <c r="C170" s="594"/>
      <c r="D170" s="594"/>
      <c r="E170" s="140"/>
      <c r="F170" s="140"/>
      <c r="G170" s="140"/>
      <c r="H170" s="140"/>
      <c r="I170" s="140"/>
      <c r="J170" s="140"/>
      <c r="K170" s="140"/>
      <c r="L170" s="141"/>
      <c r="M170" s="10"/>
    </row>
    <row r="171" spans="1:13" x14ac:dyDescent="0.25">
      <c r="B171" s="593" t="str">
        <f>D$31</f>
        <v>net delivered purchase value (CAD)</v>
      </c>
      <c r="C171" s="594"/>
      <c r="D171" s="594"/>
      <c r="E171" s="140"/>
      <c r="F171" s="140"/>
      <c r="G171" s="140"/>
      <c r="H171" s="140"/>
      <c r="I171" s="140"/>
      <c r="J171" s="140"/>
      <c r="K171" s="140"/>
      <c r="L171" s="141"/>
      <c r="M171" s="10"/>
    </row>
    <row r="172" spans="1:13" x14ac:dyDescent="0.25">
      <c r="B172" s="593" t="str">
        <f>D$32</f>
        <v>$ / unit</v>
      </c>
      <c r="C172" s="594"/>
      <c r="D172" s="594"/>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01" t="str">
        <f>IF(Intro!$G$22="English",Variables!B35,Variables!C35)</f>
        <v>Dry freight van truck bodies, without reefers or heaters - 26ft to 30ft</v>
      </c>
      <c r="C173" s="602"/>
      <c r="D173" s="602"/>
      <c r="E173" s="602"/>
      <c r="F173" s="602"/>
      <c r="G173" s="602"/>
      <c r="H173" s="602"/>
      <c r="I173" s="602"/>
      <c r="J173" s="602"/>
      <c r="K173" s="602"/>
      <c r="L173" s="603"/>
      <c r="M173" s="10"/>
    </row>
    <row r="174" spans="1:13" x14ac:dyDescent="0.25">
      <c r="B174" s="604"/>
      <c r="C174" s="605"/>
      <c r="D174" s="605"/>
      <c r="E174" s="605"/>
      <c r="F174" s="605"/>
      <c r="G174" s="605"/>
      <c r="H174" s="605"/>
      <c r="I174" s="605"/>
      <c r="J174" s="605"/>
      <c r="K174" s="605"/>
      <c r="L174" s="606"/>
      <c r="M174" s="10"/>
    </row>
    <row r="175" spans="1:13" x14ac:dyDescent="0.25">
      <c r="B175" s="593" t="str">
        <f>D$30</f>
        <v>units</v>
      </c>
      <c r="C175" s="594"/>
      <c r="D175" s="594"/>
      <c r="E175" s="140"/>
      <c r="F175" s="140"/>
      <c r="G175" s="140"/>
      <c r="H175" s="140"/>
      <c r="I175" s="140"/>
      <c r="J175" s="140"/>
      <c r="K175" s="140"/>
      <c r="L175" s="141"/>
      <c r="M175" s="10"/>
    </row>
    <row r="176" spans="1:13" x14ac:dyDescent="0.25">
      <c r="B176" s="593" t="str">
        <f>D$31</f>
        <v>net delivered purchase value (CAD)</v>
      </c>
      <c r="C176" s="594"/>
      <c r="D176" s="594"/>
      <c r="E176" s="140"/>
      <c r="F176" s="140"/>
      <c r="G176" s="140"/>
      <c r="H176" s="140"/>
      <c r="I176" s="140"/>
      <c r="J176" s="140"/>
      <c r="K176" s="140"/>
      <c r="L176" s="141"/>
      <c r="M176" s="10"/>
    </row>
    <row r="177" spans="2:19" x14ac:dyDescent="0.25">
      <c r="B177" s="593" t="str">
        <f>D$32</f>
        <v>$ / unit</v>
      </c>
      <c r="C177" s="594"/>
      <c r="D177" s="594"/>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01" t="str">
        <f>IF(Intro!$G$22="English",Variables!B36,Variables!C36)</f>
        <v>BMP7</v>
      </c>
      <c r="C178" s="602"/>
      <c r="D178" s="602"/>
      <c r="E178" s="602"/>
      <c r="F178" s="602"/>
      <c r="G178" s="602"/>
      <c r="H178" s="602"/>
      <c r="I178" s="602"/>
      <c r="J178" s="602"/>
      <c r="K178" s="602"/>
      <c r="L178" s="603"/>
      <c r="M178" s="10"/>
    </row>
    <row r="179" spans="2:19" hidden="1" x14ac:dyDescent="0.25">
      <c r="B179" s="604"/>
      <c r="C179" s="605"/>
      <c r="D179" s="605"/>
      <c r="E179" s="605"/>
      <c r="F179" s="605"/>
      <c r="G179" s="605"/>
      <c r="H179" s="605"/>
      <c r="I179" s="605"/>
      <c r="J179" s="605"/>
      <c r="K179" s="605"/>
      <c r="L179" s="606"/>
      <c r="M179" s="10"/>
    </row>
    <row r="180" spans="2:19" hidden="1" x14ac:dyDescent="0.25">
      <c r="B180" s="593" t="str">
        <f>D$30</f>
        <v>units</v>
      </c>
      <c r="C180" s="594"/>
      <c r="D180" s="594"/>
      <c r="E180" s="140"/>
      <c r="F180" s="140"/>
      <c r="G180" s="140"/>
      <c r="H180" s="140"/>
      <c r="I180" s="140"/>
      <c r="J180" s="140"/>
      <c r="K180" s="140"/>
      <c r="L180" s="141"/>
      <c r="M180" s="10"/>
    </row>
    <row r="181" spans="2:19" hidden="1" x14ac:dyDescent="0.25">
      <c r="B181" s="593" t="str">
        <f>D$31</f>
        <v>net delivered purchase value (CAD)</v>
      </c>
      <c r="C181" s="594"/>
      <c r="D181" s="594"/>
      <c r="E181" s="140"/>
      <c r="F181" s="140"/>
      <c r="G181" s="140"/>
      <c r="H181" s="140"/>
      <c r="I181" s="140"/>
      <c r="J181" s="140"/>
      <c r="K181" s="140"/>
      <c r="L181" s="141"/>
      <c r="M181" s="10"/>
    </row>
    <row r="182" spans="2:19" hidden="1" x14ac:dyDescent="0.25">
      <c r="B182" s="593" t="str">
        <f>D$32</f>
        <v>$ / unit</v>
      </c>
      <c r="C182" s="594"/>
      <c r="D182" s="594"/>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01" t="str">
        <f>IF(Intro!$G$22="English",Variables!B37,Variables!C37)</f>
        <v>BMP8</v>
      </c>
      <c r="C183" s="602"/>
      <c r="D183" s="602"/>
      <c r="E183" s="602"/>
      <c r="F183" s="602"/>
      <c r="G183" s="602"/>
      <c r="H183" s="602"/>
      <c r="I183" s="602"/>
      <c r="J183" s="602"/>
      <c r="K183" s="602"/>
      <c r="L183" s="603"/>
      <c r="M183" s="10"/>
    </row>
    <row r="184" spans="2:19" hidden="1" x14ac:dyDescent="0.25">
      <c r="B184" s="604"/>
      <c r="C184" s="605"/>
      <c r="D184" s="605"/>
      <c r="E184" s="605"/>
      <c r="F184" s="605"/>
      <c r="G184" s="605"/>
      <c r="H184" s="605"/>
      <c r="I184" s="605"/>
      <c r="J184" s="605"/>
      <c r="K184" s="605"/>
      <c r="L184" s="606"/>
      <c r="M184" s="10"/>
    </row>
    <row r="185" spans="2:19" hidden="1" x14ac:dyDescent="0.25">
      <c r="B185" s="593" t="str">
        <f>D$30</f>
        <v>units</v>
      </c>
      <c r="C185" s="594"/>
      <c r="D185" s="594"/>
      <c r="E185" s="140"/>
      <c r="F185" s="140"/>
      <c r="G185" s="140"/>
      <c r="H185" s="140"/>
      <c r="I185" s="140"/>
      <c r="J185" s="140"/>
      <c r="K185" s="140"/>
      <c r="L185" s="141"/>
      <c r="M185" s="10"/>
    </row>
    <row r="186" spans="2:19" hidden="1" x14ac:dyDescent="0.25">
      <c r="B186" s="593" t="str">
        <f>D$31</f>
        <v>net delivered purchase value (CAD)</v>
      </c>
      <c r="C186" s="594"/>
      <c r="D186" s="594"/>
      <c r="E186" s="140"/>
      <c r="F186" s="140"/>
      <c r="G186" s="140"/>
      <c r="H186" s="140"/>
      <c r="I186" s="140"/>
      <c r="J186" s="140"/>
      <c r="K186" s="140"/>
      <c r="L186" s="141"/>
      <c r="M186" s="10"/>
    </row>
    <row r="187" spans="2:19" hidden="1" x14ac:dyDescent="0.25">
      <c r="B187" s="593" t="str">
        <f>D$32</f>
        <v>$ / unit</v>
      </c>
      <c r="C187" s="594"/>
      <c r="D187" s="594"/>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09"/>
      <c r="C188" s="210"/>
      <c r="D188" s="210"/>
      <c r="E188" s="29"/>
      <c r="F188" s="29"/>
      <c r="G188" s="29"/>
      <c r="H188" s="29"/>
      <c r="I188" s="29"/>
      <c r="J188" s="29"/>
      <c r="K188" s="29"/>
      <c r="L188" s="30"/>
      <c r="M188" s="10"/>
    </row>
    <row r="189" spans="2:19" ht="14.1" customHeight="1" x14ac:dyDescent="0.25">
      <c r="B189" s="360" t="str">
        <f>IF(Intro!$G$22="English",O189,P189)</f>
        <v>In the table below, “Error” means that the total imports of your firm's benchmark products exceed your firm's total imports for that period. Therefore, please modify the above data if necessary.</v>
      </c>
      <c r="C189" s="361"/>
      <c r="D189" s="361"/>
      <c r="E189" s="361"/>
      <c r="F189" s="361"/>
      <c r="G189" s="361"/>
      <c r="H189" s="361"/>
      <c r="I189" s="361"/>
      <c r="J189" s="361"/>
      <c r="K189" s="361"/>
      <c r="L189" s="362"/>
      <c r="M189" s="10"/>
      <c r="O189" s="10" t="s">
        <v>366</v>
      </c>
      <c r="P189" s="10" t="s">
        <v>367</v>
      </c>
      <c r="S189" s="39"/>
    </row>
    <row r="190" spans="2:19" x14ac:dyDescent="0.25">
      <c r="B190" s="360"/>
      <c r="C190" s="361"/>
      <c r="D190" s="361"/>
      <c r="E190" s="361"/>
      <c r="F190" s="361"/>
      <c r="G190" s="361"/>
      <c r="H190" s="361"/>
      <c r="I190" s="361"/>
      <c r="J190" s="361"/>
      <c r="K190" s="361"/>
      <c r="L190" s="362"/>
      <c r="M190" s="10"/>
      <c r="S190" s="39"/>
    </row>
    <row r="191" spans="2:19" x14ac:dyDescent="0.25">
      <c r="B191" s="209"/>
      <c r="C191" s="210"/>
      <c r="D191" s="210"/>
      <c r="E191" s="29"/>
      <c r="F191" s="29"/>
      <c r="G191" s="29"/>
      <c r="H191" s="29"/>
      <c r="I191" s="29"/>
      <c r="J191" s="29"/>
      <c r="K191" s="29"/>
      <c r="L191" s="30"/>
      <c r="M191" s="10"/>
      <c r="S191" s="39"/>
    </row>
    <row r="192" spans="2:19" x14ac:dyDescent="0.25">
      <c r="B192" s="209"/>
      <c r="C192" s="210"/>
      <c r="D192" s="35"/>
      <c r="E192" s="10"/>
      <c r="F192" s="213">
        <f>F137</f>
        <v>2024</v>
      </c>
      <c r="G192" s="213">
        <f t="shared" ref="G192" si="38">G137</f>
        <v>2025</v>
      </c>
      <c r="H192" s="29"/>
      <c r="J192" s="174"/>
      <c r="K192" s="174"/>
      <c r="L192" s="175"/>
      <c r="M192" s="10"/>
    </row>
    <row r="193" spans="1:16" x14ac:dyDescent="0.25">
      <c r="B193" s="373" t="str">
        <f>Variables!D62</f>
        <v>Verification</v>
      </c>
      <c r="C193" s="594" t="str">
        <f>B150</f>
        <v>units</v>
      </c>
      <c r="D193" s="594"/>
      <c r="E193" s="594"/>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373"/>
      <c r="C194" s="594" t="str">
        <f>B151</f>
        <v>net delivered purchase value (CAD)</v>
      </c>
      <c r="D194" s="594"/>
      <c r="E194" s="594"/>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81" t="str">
        <f>IF(Intro!$G$22="English",O197,P197)</f>
        <v>SALES IN CANADA OF IMPORTS OF BENCHMARK PRODUCTS</v>
      </c>
      <c r="C197" s="382"/>
      <c r="D197" s="382"/>
      <c r="E197" s="382"/>
      <c r="F197" s="382"/>
      <c r="G197" s="382"/>
      <c r="H197" s="382"/>
      <c r="I197" s="382"/>
      <c r="J197" s="382"/>
      <c r="K197" s="382"/>
      <c r="L197" s="383"/>
      <c r="M197" s="10"/>
      <c r="O197" s="106" t="s">
        <v>337</v>
      </c>
      <c r="P197" s="106" t="s">
        <v>401</v>
      </c>
    </row>
    <row r="198" spans="1:16" x14ac:dyDescent="0.25">
      <c r="B198" s="480" t="s">
        <v>17</v>
      </c>
      <c r="C198" s="481"/>
      <c r="D198" s="481"/>
      <c r="E198" s="481"/>
      <c r="F198" s="481"/>
      <c r="G198" s="481"/>
      <c r="H198" s="481"/>
      <c r="I198" s="481"/>
      <c r="J198" s="481"/>
      <c r="K198" s="481"/>
      <c r="L198" s="482"/>
      <c r="M198" s="10"/>
    </row>
    <row r="199" spans="1:16" x14ac:dyDescent="0.25">
      <c r="B199" s="16"/>
      <c r="C199" s="35"/>
      <c r="D199" s="35"/>
      <c r="E199" s="36"/>
      <c r="F199" s="36"/>
      <c r="G199" s="36"/>
      <c r="H199" s="36"/>
      <c r="I199" s="36"/>
      <c r="J199" s="36"/>
      <c r="K199" s="36"/>
      <c r="L199" s="17"/>
      <c r="M199" s="10"/>
    </row>
    <row r="200" spans="1:16" x14ac:dyDescent="0.25">
      <c r="B200" s="360" t="str">
        <f>IF(Intro!$G$22="English",O200,P200)</f>
        <v xml:space="preserve">Report the volume and value of sales of imports in Canada for each benchmark product listed below : </v>
      </c>
      <c r="C200" s="361"/>
      <c r="D200" s="361"/>
      <c r="E200" s="361"/>
      <c r="F200" s="361"/>
      <c r="G200" s="361"/>
      <c r="H200" s="361"/>
      <c r="I200" s="361"/>
      <c r="J200" s="361"/>
      <c r="K200" s="361"/>
      <c r="L200" s="362"/>
      <c r="M200" s="10"/>
      <c r="O200" s="18" t="s">
        <v>170</v>
      </c>
      <c r="P200" s="10" t="s">
        <v>400</v>
      </c>
    </row>
    <row r="201" spans="1:16" x14ac:dyDescent="0.25">
      <c r="B201" s="360" t="str">
        <f>Pro!B22</f>
        <v>Note - Only complete this question if your firm sold the goods between January 1, 2023, and December 31, 2025.</v>
      </c>
      <c r="C201" s="361"/>
      <c r="D201" s="361"/>
      <c r="E201" s="361"/>
      <c r="F201" s="361"/>
      <c r="G201" s="361"/>
      <c r="H201" s="361"/>
      <c r="I201" s="361"/>
      <c r="J201" s="361"/>
      <c r="K201" s="361"/>
      <c r="L201" s="362"/>
      <c r="M201" s="10"/>
      <c r="O201" s="18"/>
    </row>
    <row r="202" spans="1:16" x14ac:dyDescent="0.25">
      <c r="B202" s="209"/>
      <c r="C202" s="210"/>
      <c r="D202" s="35"/>
      <c r="E202" s="36"/>
      <c r="F202" s="36"/>
      <c r="G202" s="36"/>
      <c r="H202" s="36"/>
      <c r="I202" s="36"/>
      <c r="J202" s="36"/>
      <c r="K202" s="36"/>
      <c r="L202" s="17"/>
      <c r="M202" s="10"/>
      <c r="O202" s="18"/>
    </row>
    <row r="203" spans="1:16" x14ac:dyDescent="0.25">
      <c r="B203" s="590"/>
      <c r="C203" s="591"/>
      <c r="D203" s="592"/>
      <c r="E203" s="213" t="str">
        <f>E147</f>
        <v>Q1 - 2024</v>
      </c>
      <c r="F203" s="213" t="str">
        <f t="shared" ref="F203:L203" si="39">F147</f>
        <v>Q2 - 2024</v>
      </c>
      <c r="G203" s="213" t="str">
        <f t="shared" si="39"/>
        <v>Q3 - 2024</v>
      </c>
      <c r="H203" s="213" t="str">
        <f t="shared" si="39"/>
        <v>Q4 - 2024</v>
      </c>
      <c r="I203" s="213" t="str">
        <f t="shared" si="39"/>
        <v>Q1 - 2025</v>
      </c>
      <c r="J203" s="213" t="str">
        <f t="shared" si="39"/>
        <v>Q2 - 2025</v>
      </c>
      <c r="K203" s="213" t="str">
        <f t="shared" si="39"/>
        <v>Q3 - 2025</v>
      </c>
      <c r="L203" s="214" t="str">
        <f t="shared" si="39"/>
        <v>Q4 - 2025</v>
      </c>
      <c r="M203" s="10"/>
      <c r="O203" s="18"/>
    </row>
    <row r="204" spans="1:16" x14ac:dyDescent="0.25">
      <c r="B204" s="601" t="str">
        <f>B148</f>
        <v>Refrigerated truck bodies, without reefers or heaters - 10ft to 18ft</v>
      </c>
      <c r="C204" s="602"/>
      <c r="D204" s="602"/>
      <c r="E204" s="602"/>
      <c r="F204" s="602"/>
      <c r="G204" s="602"/>
      <c r="H204" s="602"/>
      <c r="I204" s="602"/>
      <c r="J204" s="602"/>
      <c r="K204" s="602"/>
      <c r="L204" s="603"/>
      <c r="M204" s="10"/>
    </row>
    <row r="205" spans="1:16" x14ac:dyDescent="0.25">
      <c r="B205" s="604"/>
      <c r="C205" s="605"/>
      <c r="D205" s="605"/>
      <c r="E205" s="605"/>
      <c r="F205" s="605"/>
      <c r="G205" s="605"/>
      <c r="H205" s="605"/>
      <c r="I205" s="605"/>
      <c r="J205" s="605"/>
      <c r="K205" s="605"/>
      <c r="L205" s="606"/>
      <c r="M205" s="10"/>
    </row>
    <row r="206" spans="1:16" x14ac:dyDescent="0.25">
      <c r="B206" s="593" t="str">
        <f>D$58</f>
        <v>units</v>
      </c>
      <c r="C206" s="594"/>
      <c r="D206" s="594"/>
      <c r="E206" s="140"/>
      <c r="F206" s="140"/>
      <c r="G206" s="140"/>
      <c r="H206" s="140"/>
      <c r="I206" s="140"/>
      <c r="J206" s="140"/>
      <c r="K206" s="140"/>
      <c r="L206" s="141"/>
      <c r="M206" s="10"/>
    </row>
    <row r="207" spans="1:16" x14ac:dyDescent="0.25">
      <c r="B207" s="593" t="str">
        <f>D$59</f>
        <v>net delivered selling value (CAD)</v>
      </c>
      <c r="C207" s="594"/>
      <c r="D207" s="594"/>
      <c r="E207" s="140"/>
      <c r="F207" s="140"/>
      <c r="G207" s="140"/>
      <c r="H207" s="140"/>
      <c r="I207" s="140"/>
      <c r="J207" s="140"/>
      <c r="K207" s="140"/>
      <c r="L207" s="141"/>
      <c r="M207" s="10"/>
    </row>
    <row r="208" spans="1:16" x14ac:dyDescent="0.25">
      <c r="B208" s="593" t="str">
        <f>D$60</f>
        <v>$ / unit</v>
      </c>
      <c r="C208" s="594"/>
      <c r="D208" s="594"/>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01" t="str">
        <f>B153</f>
        <v>Refrigerated truck bodies, without reefers or heaters - 20ft to 24ft</v>
      </c>
      <c r="C209" s="602"/>
      <c r="D209" s="602"/>
      <c r="E209" s="602"/>
      <c r="F209" s="602"/>
      <c r="G209" s="602"/>
      <c r="H209" s="602"/>
      <c r="I209" s="602"/>
      <c r="J209" s="602"/>
      <c r="K209" s="602"/>
      <c r="L209" s="603"/>
      <c r="M209" s="10"/>
    </row>
    <row r="210" spans="2:13" x14ac:dyDescent="0.25">
      <c r="B210" s="604"/>
      <c r="C210" s="605"/>
      <c r="D210" s="605"/>
      <c r="E210" s="605"/>
      <c r="F210" s="605"/>
      <c r="G210" s="605"/>
      <c r="H210" s="605"/>
      <c r="I210" s="605"/>
      <c r="J210" s="605"/>
      <c r="K210" s="605"/>
      <c r="L210" s="606"/>
      <c r="M210" s="10"/>
    </row>
    <row r="211" spans="2:13" x14ac:dyDescent="0.25">
      <c r="B211" s="593" t="str">
        <f>D$58</f>
        <v>units</v>
      </c>
      <c r="C211" s="594"/>
      <c r="D211" s="594"/>
      <c r="E211" s="140"/>
      <c r="F211" s="140"/>
      <c r="G211" s="140"/>
      <c r="H211" s="140"/>
      <c r="I211" s="140"/>
      <c r="J211" s="140"/>
      <c r="K211" s="140"/>
      <c r="L211" s="141"/>
      <c r="M211" s="10"/>
    </row>
    <row r="212" spans="2:13" x14ac:dyDescent="0.25">
      <c r="B212" s="593" t="str">
        <f>D$59</f>
        <v>net delivered selling value (CAD)</v>
      </c>
      <c r="C212" s="594"/>
      <c r="D212" s="594"/>
      <c r="E212" s="140"/>
      <c r="F212" s="140"/>
      <c r="G212" s="140"/>
      <c r="H212" s="140"/>
      <c r="I212" s="140"/>
      <c r="J212" s="140"/>
      <c r="K212" s="140"/>
      <c r="L212" s="141"/>
      <c r="M212" s="10"/>
    </row>
    <row r="213" spans="2:13" x14ac:dyDescent="0.25">
      <c r="B213" s="593" t="str">
        <f>D$60</f>
        <v>$ / unit</v>
      </c>
      <c r="C213" s="594"/>
      <c r="D213" s="594"/>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01" t="str">
        <f>B158</f>
        <v>Refrigerated truck bodies, without reefers or heaters - 26ft to 30ft</v>
      </c>
      <c r="C214" s="602"/>
      <c r="D214" s="602"/>
      <c r="E214" s="602"/>
      <c r="F214" s="602"/>
      <c r="G214" s="602"/>
      <c r="H214" s="602"/>
      <c r="I214" s="602"/>
      <c r="J214" s="602"/>
      <c r="K214" s="602"/>
      <c r="L214" s="603"/>
      <c r="M214" s="10"/>
    </row>
    <row r="215" spans="2:13" x14ac:dyDescent="0.25">
      <c r="B215" s="604"/>
      <c r="C215" s="605"/>
      <c r="D215" s="605"/>
      <c r="E215" s="605"/>
      <c r="F215" s="605"/>
      <c r="G215" s="605"/>
      <c r="H215" s="605"/>
      <c r="I215" s="605"/>
      <c r="J215" s="605"/>
      <c r="K215" s="605"/>
      <c r="L215" s="606"/>
      <c r="M215" s="10"/>
    </row>
    <row r="216" spans="2:13" x14ac:dyDescent="0.25">
      <c r="B216" s="593" t="str">
        <f>D$58</f>
        <v>units</v>
      </c>
      <c r="C216" s="594"/>
      <c r="D216" s="594"/>
      <c r="E216" s="140"/>
      <c r="F216" s="140"/>
      <c r="G216" s="140"/>
      <c r="H216" s="140"/>
      <c r="I216" s="140"/>
      <c r="J216" s="140"/>
      <c r="K216" s="140"/>
      <c r="L216" s="141"/>
      <c r="M216" s="10"/>
    </row>
    <row r="217" spans="2:13" x14ac:dyDescent="0.25">
      <c r="B217" s="593" t="str">
        <f>D$59</f>
        <v>net delivered selling value (CAD)</v>
      </c>
      <c r="C217" s="594"/>
      <c r="D217" s="594"/>
      <c r="E217" s="140"/>
      <c r="F217" s="140"/>
      <c r="G217" s="140"/>
      <c r="H217" s="140"/>
      <c r="I217" s="140"/>
      <c r="J217" s="140"/>
      <c r="K217" s="140"/>
      <c r="L217" s="141"/>
      <c r="M217" s="10"/>
    </row>
    <row r="218" spans="2:13" x14ac:dyDescent="0.25">
      <c r="B218" s="593" t="str">
        <f>D$60</f>
        <v>$ / unit</v>
      </c>
      <c r="C218" s="594"/>
      <c r="D218" s="594"/>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01" t="str">
        <f>B163</f>
        <v>Dry freight van truck bodies, without reefers or heaters - 10ft to18ft</v>
      </c>
      <c r="C219" s="602"/>
      <c r="D219" s="602"/>
      <c r="E219" s="602"/>
      <c r="F219" s="602"/>
      <c r="G219" s="602"/>
      <c r="H219" s="602"/>
      <c r="I219" s="602"/>
      <c r="J219" s="602"/>
      <c r="K219" s="602"/>
      <c r="L219" s="603"/>
      <c r="M219" s="10"/>
    </row>
    <row r="220" spans="2:13" x14ac:dyDescent="0.25">
      <c r="B220" s="604"/>
      <c r="C220" s="605"/>
      <c r="D220" s="605"/>
      <c r="E220" s="605"/>
      <c r="F220" s="605"/>
      <c r="G220" s="605"/>
      <c r="H220" s="605"/>
      <c r="I220" s="605"/>
      <c r="J220" s="605"/>
      <c r="K220" s="605"/>
      <c r="L220" s="606"/>
      <c r="M220" s="10"/>
    </row>
    <row r="221" spans="2:13" x14ac:dyDescent="0.25">
      <c r="B221" s="593" t="str">
        <f>D$58</f>
        <v>units</v>
      </c>
      <c r="C221" s="594"/>
      <c r="D221" s="594"/>
      <c r="E221" s="140"/>
      <c r="F221" s="140"/>
      <c r="G221" s="140"/>
      <c r="H221" s="140"/>
      <c r="I221" s="140"/>
      <c r="J221" s="140"/>
      <c r="K221" s="140"/>
      <c r="L221" s="141"/>
      <c r="M221" s="10"/>
    </row>
    <row r="222" spans="2:13" x14ac:dyDescent="0.25">
      <c r="B222" s="593" t="str">
        <f>D$59</f>
        <v>net delivered selling value (CAD)</v>
      </c>
      <c r="C222" s="594"/>
      <c r="D222" s="594"/>
      <c r="E222" s="140"/>
      <c r="F222" s="140"/>
      <c r="G222" s="140"/>
      <c r="H222" s="140"/>
      <c r="I222" s="140"/>
      <c r="J222" s="140"/>
      <c r="K222" s="140"/>
      <c r="L222" s="141"/>
      <c r="M222" s="10"/>
    </row>
    <row r="223" spans="2:13" x14ac:dyDescent="0.25">
      <c r="B223" s="593" t="str">
        <f>D$60</f>
        <v>$ / unit</v>
      </c>
      <c r="C223" s="594"/>
      <c r="D223" s="594"/>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01" t="str">
        <f>B168</f>
        <v>Dry freight van truck bodies, without reefers or heaters - 20ft to 24ft</v>
      </c>
      <c r="C224" s="602"/>
      <c r="D224" s="602"/>
      <c r="E224" s="602"/>
      <c r="F224" s="602"/>
      <c r="G224" s="602"/>
      <c r="H224" s="602"/>
      <c r="I224" s="602"/>
      <c r="J224" s="602"/>
      <c r="K224" s="602"/>
      <c r="L224" s="603"/>
      <c r="M224" s="10"/>
    </row>
    <row r="225" spans="2:13" x14ac:dyDescent="0.25">
      <c r="B225" s="604"/>
      <c r="C225" s="605"/>
      <c r="D225" s="605"/>
      <c r="E225" s="605"/>
      <c r="F225" s="605"/>
      <c r="G225" s="605"/>
      <c r="H225" s="605"/>
      <c r="I225" s="605"/>
      <c r="J225" s="605"/>
      <c r="K225" s="605"/>
      <c r="L225" s="606"/>
      <c r="M225" s="10"/>
    </row>
    <row r="226" spans="2:13" x14ac:dyDescent="0.25">
      <c r="B226" s="593" t="str">
        <f>D$58</f>
        <v>units</v>
      </c>
      <c r="C226" s="594"/>
      <c r="D226" s="594"/>
      <c r="E226" s="140"/>
      <c r="F226" s="140"/>
      <c r="G226" s="140"/>
      <c r="H226" s="140"/>
      <c r="I226" s="140"/>
      <c r="J226" s="140"/>
      <c r="K226" s="140"/>
      <c r="L226" s="141"/>
      <c r="M226" s="10"/>
    </row>
    <row r="227" spans="2:13" x14ac:dyDescent="0.25">
      <c r="B227" s="593" t="str">
        <f>D$59</f>
        <v>net delivered selling value (CAD)</v>
      </c>
      <c r="C227" s="594"/>
      <c r="D227" s="594"/>
      <c r="E227" s="140"/>
      <c r="F227" s="140"/>
      <c r="G227" s="140"/>
      <c r="H227" s="140"/>
      <c r="I227" s="140"/>
      <c r="J227" s="140"/>
      <c r="K227" s="140"/>
      <c r="L227" s="141"/>
      <c r="M227" s="10"/>
    </row>
    <row r="228" spans="2:13" x14ac:dyDescent="0.25">
      <c r="B228" s="593" t="str">
        <f>D$60</f>
        <v>$ / unit</v>
      </c>
      <c r="C228" s="594"/>
      <c r="D228" s="594"/>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01" t="str">
        <f>B173</f>
        <v>Dry freight van truck bodies, without reefers or heaters - 26ft to 30ft</v>
      </c>
      <c r="C229" s="602"/>
      <c r="D229" s="602"/>
      <c r="E229" s="602"/>
      <c r="F229" s="602"/>
      <c r="G229" s="602"/>
      <c r="H229" s="602"/>
      <c r="I229" s="602"/>
      <c r="J229" s="602"/>
      <c r="K229" s="602"/>
      <c r="L229" s="603"/>
      <c r="M229" s="10"/>
    </row>
    <row r="230" spans="2:13" x14ac:dyDescent="0.25">
      <c r="B230" s="604"/>
      <c r="C230" s="605"/>
      <c r="D230" s="605"/>
      <c r="E230" s="605"/>
      <c r="F230" s="605"/>
      <c r="G230" s="605"/>
      <c r="H230" s="605"/>
      <c r="I230" s="605"/>
      <c r="J230" s="605"/>
      <c r="K230" s="605"/>
      <c r="L230" s="606"/>
      <c r="M230" s="10"/>
    </row>
    <row r="231" spans="2:13" x14ac:dyDescent="0.25">
      <c r="B231" s="593" t="str">
        <f>D$58</f>
        <v>units</v>
      </c>
      <c r="C231" s="594"/>
      <c r="D231" s="594"/>
      <c r="E231" s="140"/>
      <c r="F231" s="140"/>
      <c r="G231" s="140"/>
      <c r="H231" s="140"/>
      <c r="I231" s="140"/>
      <c r="J231" s="140"/>
      <c r="K231" s="140"/>
      <c r="L231" s="141"/>
      <c r="M231" s="10"/>
    </row>
    <row r="232" spans="2:13" x14ac:dyDescent="0.25">
      <c r="B232" s="593" t="str">
        <f>D$59</f>
        <v>net delivered selling value (CAD)</v>
      </c>
      <c r="C232" s="594"/>
      <c r="D232" s="594"/>
      <c r="E232" s="140"/>
      <c r="F232" s="140"/>
      <c r="G232" s="140"/>
      <c r="H232" s="140"/>
      <c r="I232" s="140"/>
      <c r="J232" s="140"/>
      <c r="K232" s="140"/>
      <c r="L232" s="141"/>
      <c r="M232" s="10"/>
    </row>
    <row r="233" spans="2:13" x14ac:dyDescent="0.25">
      <c r="B233" s="593" t="str">
        <f>D$60</f>
        <v>$ / unit</v>
      </c>
      <c r="C233" s="594"/>
      <c r="D233" s="594"/>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01" t="str">
        <f>B178</f>
        <v>BMP7</v>
      </c>
      <c r="C234" s="602"/>
      <c r="D234" s="602"/>
      <c r="E234" s="602"/>
      <c r="F234" s="602"/>
      <c r="G234" s="602"/>
      <c r="H234" s="602"/>
      <c r="I234" s="602"/>
      <c r="J234" s="602"/>
      <c r="K234" s="602"/>
      <c r="L234" s="603"/>
      <c r="M234" s="10"/>
    </row>
    <row r="235" spans="2:13" hidden="1" x14ac:dyDescent="0.25">
      <c r="B235" s="604"/>
      <c r="C235" s="605"/>
      <c r="D235" s="605"/>
      <c r="E235" s="605"/>
      <c r="F235" s="605"/>
      <c r="G235" s="605"/>
      <c r="H235" s="605"/>
      <c r="I235" s="605"/>
      <c r="J235" s="605"/>
      <c r="K235" s="605"/>
      <c r="L235" s="606"/>
      <c r="M235" s="10"/>
    </row>
    <row r="236" spans="2:13" hidden="1" x14ac:dyDescent="0.25">
      <c r="B236" s="593" t="str">
        <f>D$58</f>
        <v>units</v>
      </c>
      <c r="C236" s="594"/>
      <c r="D236" s="594"/>
      <c r="E236" s="140"/>
      <c r="F236" s="140"/>
      <c r="G236" s="140"/>
      <c r="H236" s="140"/>
      <c r="I236" s="140"/>
      <c r="J236" s="140"/>
      <c r="K236" s="140"/>
      <c r="L236" s="141"/>
      <c r="M236" s="10"/>
    </row>
    <row r="237" spans="2:13" hidden="1" x14ac:dyDescent="0.25">
      <c r="B237" s="593" t="str">
        <f>D$59</f>
        <v>net delivered selling value (CAD)</v>
      </c>
      <c r="C237" s="594"/>
      <c r="D237" s="594"/>
      <c r="E237" s="140"/>
      <c r="F237" s="140"/>
      <c r="G237" s="140"/>
      <c r="H237" s="140"/>
      <c r="I237" s="140"/>
      <c r="J237" s="140"/>
      <c r="K237" s="140"/>
      <c r="L237" s="141"/>
      <c r="M237" s="10"/>
    </row>
    <row r="238" spans="2:13" hidden="1" x14ac:dyDescent="0.25">
      <c r="B238" s="593" t="str">
        <f>D$60</f>
        <v>$ / unit</v>
      </c>
      <c r="C238" s="594"/>
      <c r="D238" s="594"/>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01" t="str">
        <f>B183</f>
        <v>BMP8</v>
      </c>
      <c r="C239" s="602"/>
      <c r="D239" s="602"/>
      <c r="E239" s="602"/>
      <c r="F239" s="602"/>
      <c r="G239" s="602"/>
      <c r="H239" s="602"/>
      <c r="I239" s="602"/>
      <c r="J239" s="602"/>
      <c r="K239" s="602"/>
      <c r="L239" s="603"/>
      <c r="M239" s="10"/>
    </row>
    <row r="240" spans="2:13" hidden="1" x14ac:dyDescent="0.25">
      <c r="B240" s="604"/>
      <c r="C240" s="605"/>
      <c r="D240" s="605"/>
      <c r="E240" s="605"/>
      <c r="F240" s="605"/>
      <c r="G240" s="605"/>
      <c r="H240" s="605"/>
      <c r="I240" s="605"/>
      <c r="J240" s="605"/>
      <c r="K240" s="605"/>
      <c r="L240" s="606"/>
      <c r="M240" s="10"/>
    </row>
    <row r="241" spans="1:19" hidden="1" x14ac:dyDescent="0.25">
      <c r="B241" s="593" t="str">
        <f>D$58</f>
        <v>units</v>
      </c>
      <c r="C241" s="594"/>
      <c r="D241" s="594"/>
      <c r="E241" s="140"/>
      <c r="F241" s="140"/>
      <c r="G241" s="140"/>
      <c r="H241" s="140"/>
      <c r="I241" s="140"/>
      <c r="J241" s="140"/>
      <c r="K241" s="140"/>
      <c r="L241" s="141"/>
      <c r="M241" s="10"/>
    </row>
    <row r="242" spans="1:19" hidden="1" x14ac:dyDescent="0.25">
      <c r="B242" s="593" t="str">
        <f>D$59</f>
        <v>net delivered selling value (CAD)</v>
      </c>
      <c r="C242" s="594"/>
      <c r="D242" s="594"/>
      <c r="E242" s="140"/>
      <c r="F242" s="140"/>
      <c r="G242" s="140"/>
      <c r="H242" s="140"/>
      <c r="I242" s="140"/>
      <c r="J242" s="140"/>
      <c r="K242" s="140"/>
      <c r="L242" s="141"/>
      <c r="M242" s="10"/>
    </row>
    <row r="243" spans="1:19" hidden="1" x14ac:dyDescent="0.25">
      <c r="B243" s="593" t="str">
        <f>D$60</f>
        <v>$ / unit</v>
      </c>
      <c r="C243" s="594"/>
      <c r="D243" s="594"/>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09"/>
      <c r="C244" s="210"/>
      <c r="D244" s="210"/>
      <c r="E244" s="29"/>
      <c r="F244" s="29"/>
      <c r="G244" s="29"/>
      <c r="H244" s="29"/>
      <c r="I244" s="29"/>
      <c r="J244" s="29"/>
      <c r="K244" s="29"/>
      <c r="L244" s="30"/>
      <c r="M244" s="10"/>
    </row>
    <row r="245" spans="1:19" ht="14.1" customHeight="1" x14ac:dyDescent="0.25">
      <c r="B245" s="360" t="str">
        <f>IF(Intro!$G$22="English",O245,P245)</f>
        <v>In the table below, “Error” means that the total sales of your firm's benchmark products exceed your firm's total import sales for that period. Therefore, please modify the above data if necessary.</v>
      </c>
      <c r="C245" s="361"/>
      <c r="D245" s="361"/>
      <c r="E245" s="361"/>
      <c r="F245" s="361"/>
      <c r="G245" s="361"/>
      <c r="H245" s="361"/>
      <c r="I245" s="361"/>
      <c r="J245" s="361"/>
      <c r="K245" s="361"/>
      <c r="L245" s="362"/>
      <c r="M245" s="10"/>
      <c r="O245" s="10" t="s">
        <v>368</v>
      </c>
      <c r="P245" s="10" t="s">
        <v>402</v>
      </c>
      <c r="S245" s="39"/>
    </row>
    <row r="246" spans="1:19" x14ac:dyDescent="0.25">
      <c r="B246" s="360"/>
      <c r="C246" s="361"/>
      <c r="D246" s="361"/>
      <c r="E246" s="361"/>
      <c r="F246" s="361"/>
      <c r="G246" s="361"/>
      <c r="H246" s="361"/>
      <c r="I246" s="361"/>
      <c r="J246" s="361"/>
      <c r="K246" s="361"/>
      <c r="L246" s="362"/>
      <c r="M246" s="10"/>
      <c r="S246" s="39"/>
    </row>
    <row r="247" spans="1:19" x14ac:dyDescent="0.25">
      <c r="B247" s="209"/>
      <c r="C247" s="210"/>
      <c r="D247" s="210"/>
      <c r="E247" s="29"/>
      <c r="F247" s="29"/>
      <c r="G247" s="29"/>
      <c r="H247" s="29"/>
      <c r="I247" s="29"/>
      <c r="J247" s="29"/>
      <c r="K247" s="29"/>
      <c r="L247" s="30"/>
      <c r="M247" s="10"/>
      <c r="S247" s="39"/>
    </row>
    <row r="248" spans="1:19" x14ac:dyDescent="0.25">
      <c r="B248" s="209"/>
      <c r="C248" s="210"/>
      <c r="D248" s="35"/>
      <c r="E248" s="10"/>
      <c r="F248" s="213">
        <f>F192</f>
        <v>2024</v>
      </c>
      <c r="G248" s="213">
        <f>G192</f>
        <v>2025</v>
      </c>
      <c r="H248" s="29"/>
      <c r="J248" s="174"/>
      <c r="K248" s="174"/>
      <c r="L248" s="175"/>
      <c r="M248" s="10"/>
      <c r="O248" s="18"/>
    </row>
    <row r="249" spans="1:19" x14ac:dyDescent="0.25">
      <c r="B249" s="373" t="str">
        <f>Variables!D62</f>
        <v>Verification</v>
      </c>
      <c r="C249" s="612" t="str">
        <f>B206</f>
        <v>units</v>
      </c>
      <c r="D249" s="612"/>
      <c r="E249" s="612"/>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373"/>
      <c r="C250" s="612" t="str">
        <f>B207</f>
        <v>net delivered selling value (CAD)</v>
      </c>
      <c r="D250" s="612"/>
      <c r="E250" s="612"/>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81" t="str">
        <f>IF(Intro!$G$22="English",O253,P253)</f>
        <v>IMPORT DATA FOR CBSA PERIOD OF DUMPING INVESTIGATION</v>
      </c>
      <c r="C253" s="382"/>
      <c r="D253" s="382"/>
      <c r="E253" s="382"/>
      <c r="F253" s="382"/>
      <c r="G253" s="382"/>
      <c r="H253" s="382"/>
      <c r="I253" s="382"/>
      <c r="J253" s="382"/>
      <c r="K253" s="382"/>
      <c r="L253" s="383"/>
      <c r="M253" s="10"/>
      <c r="O253" s="106" t="s">
        <v>338</v>
      </c>
      <c r="P253" s="106" t="s">
        <v>339</v>
      </c>
    </row>
    <row r="254" spans="1:19" s="171" customFormat="1" x14ac:dyDescent="0.25">
      <c r="A254" s="7"/>
      <c r="B254" s="480" t="s">
        <v>18</v>
      </c>
      <c r="C254" s="481"/>
      <c r="D254" s="481"/>
      <c r="E254" s="481"/>
      <c r="F254" s="481"/>
      <c r="G254" s="481"/>
      <c r="H254" s="481"/>
      <c r="I254" s="481"/>
      <c r="J254" s="481"/>
      <c r="K254" s="481"/>
      <c r="L254" s="482"/>
      <c r="M254" s="74"/>
      <c r="O254" s="10"/>
    </row>
    <row r="255" spans="1:19" x14ac:dyDescent="0.25">
      <c r="B255" s="16"/>
      <c r="C255" s="35"/>
      <c r="D255" s="35"/>
      <c r="E255" s="36"/>
      <c r="F255" s="36"/>
      <c r="G255" s="36"/>
      <c r="H255" s="36"/>
      <c r="I255" s="36"/>
      <c r="J255" s="36"/>
      <c r="K255" s="36"/>
      <c r="L255" s="17"/>
      <c r="M255" s="10"/>
    </row>
    <row r="256" spans="1:19" x14ac:dyDescent="0.25">
      <c r="B256" s="360" t="str">
        <f>IF(Intro!$G$22="English",O256,P256)</f>
        <v xml:space="preserve">Report the volume and value of imports during CBSA's period of dumping investigation : </v>
      </c>
      <c r="C256" s="361"/>
      <c r="D256" s="361"/>
      <c r="E256" s="361"/>
      <c r="F256" s="361"/>
      <c r="G256" s="361"/>
      <c r="H256" s="361"/>
      <c r="I256" s="361"/>
      <c r="J256" s="361"/>
      <c r="K256" s="361"/>
      <c r="L256" s="362"/>
      <c r="M256" s="10"/>
      <c r="O256" s="18" t="s">
        <v>198</v>
      </c>
      <c r="P256" s="10" t="s">
        <v>199</v>
      </c>
    </row>
    <row r="257" spans="1:16" x14ac:dyDescent="0.25">
      <c r="B257" s="209"/>
      <c r="C257" s="210"/>
      <c r="D257" s="35"/>
      <c r="E257" s="36"/>
      <c r="F257" s="36"/>
      <c r="G257" s="36"/>
      <c r="H257" s="36"/>
      <c r="I257" s="36"/>
      <c r="J257" s="36"/>
      <c r="K257" s="36"/>
      <c r="L257" s="17"/>
      <c r="M257" s="10"/>
      <c r="O257" s="18"/>
    </row>
    <row r="258" spans="1:16" x14ac:dyDescent="0.25">
      <c r="B258" s="49"/>
      <c r="C258" s="46"/>
      <c r="D258" s="35"/>
      <c r="E258" s="10"/>
      <c r="F258" s="572" t="str">
        <f>IF(Intro!$G$22="English",Variables!B39,Variables!C39)</f>
        <v>July 2024 - June 2025</v>
      </c>
      <c r="G258" s="574"/>
      <c r="H258" s="91"/>
      <c r="I258" s="91"/>
      <c r="J258" s="91"/>
      <c r="K258" s="91"/>
      <c r="L258" s="72"/>
      <c r="M258" s="10"/>
      <c r="O258" s="48"/>
      <c r="P258" s="48"/>
    </row>
    <row r="259" spans="1:16" x14ac:dyDescent="0.25">
      <c r="B259" s="49"/>
      <c r="C259" s="46"/>
      <c r="D259" s="35"/>
      <c r="E259" s="10"/>
      <c r="F259" s="572"/>
      <c r="G259" s="574"/>
      <c r="H259" s="91"/>
      <c r="I259" s="91"/>
      <c r="J259" s="91"/>
      <c r="K259" s="91"/>
      <c r="L259" s="72"/>
      <c r="M259" s="10"/>
      <c r="O259" s="48"/>
      <c r="P259" s="48"/>
    </row>
    <row r="260" spans="1:16" x14ac:dyDescent="0.25">
      <c r="B260" s="373" t="str">
        <f>IF(Intro!$G$22="English",O260,P260)</f>
        <v>Imports</v>
      </c>
      <c r="C260" s="594" t="str">
        <f>D30</f>
        <v>units</v>
      </c>
      <c r="D260" s="594"/>
      <c r="E260" s="594"/>
      <c r="F260" s="619"/>
      <c r="G260" s="620"/>
      <c r="H260" s="91"/>
      <c r="I260" s="91"/>
      <c r="J260" s="91"/>
      <c r="K260" s="91"/>
      <c r="L260" s="72"/>
      <c r="M260" s="10"/>
      <c r="O260" s="10" t="s">
        <v>89</v>
      </c>
      <c r="P260" s="10" t="s">
        <v>169</v>
      </c>
    </row>
    <row r="261" spans="1:16" x14ac:dyDescent="0.25">
      <c r="B261" s="373"/>
      <c r="C261" s="594" t="str">
        <f>D31</f>
        <v>net delivered purchase value (CAD)</v>
      </c>
      <c r="D261" s="594"/>
      <c r="E261" s="594"/>
      <c r="F261" s="619"/>
      <c r="G261" s="620"/>
      <c r="H261" s="91"/>
      <c r="I261" s="91"/>
      <c r="J261" s="91"/>
      <c r="K261" s="91"/>
      <c r="L261" s="72"/>
      <c r="M261" s="10"/>
    </row>
    <row r="262" spans="1:16" x14ac:dyDescent="0.25">
      <c r="B262" s="373"/>
      <c r="C262" s="594" t="str">
        <f>D32</f>
        <v>$ / unit</v>
      </c>
      <c r="D262" s="594"/>
      <c r="E262" s="594"/>
      <c r="F262" s="621" t="str">
        <f>IF(F260=0,"-",F261/F260)</f>
        <v>-</v>
      </c>
      <c r="G262" s="622"/>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81" t="str">
        <f>UPPER(IF(Intro!$G$22="English",O265,P265))</f>
        <v>IMPORT DATA FOR MASSIVE IMPORTATION ANALYSIS</v>
      </c>
      <c r="C265" s="382"/>
      <c r="D265" s="382"/>
      <c r="E265" s="382"/>
      <c r="F265" s="382"/>
      <c r="G265" s="382"/>
      <c r="H265" s="382"/>
      <c r="I265" s="382"/>
      <c r="J265" s="382"/>
      <c r="K265" s="382"/>
      <c r="L265" s="383"/>
      <c r="M265" s="10"/>
      <c r="O265" s="106" t="s">
        <v>340</v>
      </c>
      <c r="P265" s="106" t="s">
        <v>403</v>
      </c>
    </row>
    <row r="266" spans="1:16" s="171" customFormat="1" x14ac:dyDescent="0.25">
      <c r="A266" s="7"/>
      <c r="B266" s="480" t="s">
        <v>19</v>
      </c>
      <c r="C266" s="481"/>
      <c r="D266" s="481"/>
      <c r="E266" s="481"/>
      <c r="F266" s="481"/>
      <c r="G266" s="481"/>
      <c r="H266" s="481"/>
      <c r="I266" s="481"/>
      <c r="J266" s="481"/>
      <c r="K266" s="481"/>
      <c r="L266" s="482"/>
      <c r="M266" s="74"/>
      <c r="O266" s="10"/>
    </row>
    <row r="267" spans="1:16" x14ac:dyDescent="0.25">
      <c r="B267" s="16"/>
      <c r="C267" s="35"/>
      <c r="D267" s="35"/>
      <c r="E267" s="36"/>
      <c r="F267" s="36"/>
      <c r="G267" s="36"/>
      <c r="H267" s="36"/>
      <c r="I267" s="36"/>
      <c r="J267" s="36"/>
      <c r="K267" s="36"/>
      <c r="L267" s="17"/>
      <c r="M267" s="10"/>
    </row>
    <row r="268" spans="1:16" x14ac:dyDescent="0.25">
      <c r="B268" s="360" t="str">
        <f>IF(Intro!$G$22="English",O268,P268)</f>
        <v xml:space="preserve">Report the volume of imports and the ending inventory in Canada of the goods originating from the exporter outlined above : </v>
      </c>
      <c r="C268" s="361"/>
      <c r="D268" s="361"/>
      <c r="E268" s="361"/>
      <c r="F268" s="361"/>
      <c r="G268" s="361"/>
      <c r="H268" s="361"/>
      <c r="I268" s="361"/>
      <c r="J268" s="361"/>
      <c r="K268" s="361"/>
      <c r="L268" s="362"/>
      <c r="M268" s="10"/>
      <c r="O268" s="18" t="s">
        <v>193</v>
      </c>
      <c r="P268" s="10" t="s">
        <v>405</v>
      </c>
    </row>
    <row r="269" spans="1:16" x14ac:dyDescent="0.25">
      <c r="B269" s="209"/>
      <c r="C269" s="210"/>
      <c r="D269" s="35"/>
      <c r="E269" s="36"/>
      <c r="F269" s="36"/>
      <c r="G269" s="36"/>
      <c r="H269" s="36"/>
      <c r="I269" s="36"/>
      <c r="J269" s="36"/>
      <c r="K269" s="36"/>
      <c r="L269" s="17"/>
      <c r="M269" s="10"/>
      <c r="O269" s="18"/>
    </row>
    <row r="270" spans="1:16" x14ac:dyDescent="0.25">
      <c r="B270" s="209"/>
      <c r="C270" s="210"/>
      <c r="D270" s="35"/>
      <c r="E270" s="561" t="str">
        <f>IF(Intro!$G$22="English",Variables!B68,Variables!C69)</f>
        <v>Q4 - 2024</v>
      </c>
      <c r="F270" s="561" t="str">
        <f>IF(Intro!$G$22="English",Variables!B69,Variables!C69)</f>
        <v>January 2025</v>
      </c>
      <c r="G270" s="561" t="str">
        <f>IF(Intro!$G$22="English",Variables!B70,Variables!C70)</f>
        <v>February 2025</v>
      </c>
      <c r="H270" s="561" t="str">
        <f>IF(Intro!$G$22="English",Variables!B71,Variables!C71)</f>
        <v>March 2025</v>
      </c>
      <c r="I270" s="561" t="str">
        <f>IF(Intro!$G$22="English",Variables!B72,Variables!C72)</f>
        <v>April 2025</v>
      </c>
      <c r="J270" s="561" t="str">
        <f>IF(Intro!$G$22="English",Variables!B73,Variables!C73)</f>
        <v>May 2025</v>
      </c>
      <c r="K270" s="561" t="str">
        <f>IF(Intro!$G$22="English",Variables!B74,Variables!C74)</f>
        <v>June 2025</v>
      </c>
      <c r="L270" s="17"/>
      <c r="M270" s="10"/>
      <c r="O270" s="18" t="s">
        <v>384</v>
      </c>
      <c r="P270" s="10" t="s">
        <v>385</v>
      </c>
    </row>
    <row r="271" spans="1:16" x14ac:dyDescent="0.25">
      <c r="B271" s="209"/>
      <c r="C271" s="210"/>
      <c r="D271" s="35"/>
      <c r="E271" s="561"/>
      <c r="F271" s="561"/>
      <c r="G271" s="561"/>
      <c r="H271" s="561"/>
      <c r="I271" s="561"/>
      <c r="J271" s="561"/>
      <c r="K271" s="561"/>
      <c r="L271" s="17"/>
      <c r="M271" s="10"/>
      <c r="O271" s="18"/>
    </row>
    <row r="272" spans="1:16" x14ac:dyDescent="0.25">
      <c r="B272" s="613" t="str">
        <f>B260</f>
        <v>Imports</v>
      </c>
      <c r="C272" s="614"/>
      <c r="D272" s="215" t="str">
        <f>C260</f>
        <v>units</v>
      </c>
      <c r="E272" s="140"/>
      <c r="F272" s="140"/>
      <c r="G272" s="140"/>
      <c r="H272" s="140"/>
      <c r="I272" s="140"/>
      <c r="J272" s="140"/>
      <c r="K272" s="140"/>
      <c r="L272" s="72"/>
      <c r="M272" s="10"/>
    </row>
    <row r="273" spans="1:18" x14ac:dyDescent="0.25">
      <c r="B273" s="613" t="str">
        <f>IF(Intro!$G$22="English",O273,P273)</f>
        <v>Ending Inventories</v>
      </c>
      <c r="C273" s="614"/>
      <c r="D273" s="215" t="str">
        <f>C260</f>
        <v>units</v>
      </c>
      <c r="E273" s="140"/>
      <c r="F273" s="140"/>
      <c r="G273" s="140"/>
      <c r="H273" s="140"/>
      <c r="I273" s="140"/>
      <c r="J273" s="140"/>
      <c r="K273" s="140"/>
      <c r="L273" s="72"/>
      <c r="M273" s="10"/>
      <c r="O273" s="10" t="s">
        <v>194</v>
      </c>
      <c r="P273" s="10" t="s">
        <v>404</v>
      </c>
    </row>
    <row r="274" spans="1:18" x14ac:dyDescent="0.25">
      <c r="B274" s="209"/>
      <c r="C274" s="210"/>
      <c r="D274" s="35"/>
      <c r="E274" s="36"/>
      <c r="F274" s="36"/>
      <c r="G274" s="36"/>
      <c r="H274" s="36"/>
      <c r="I274" s="36"/>
      <c r="J274" s="36"/>
      <c r="K274" s="36"/>
      <c r="L274" s="17"/>
      <c r="M274" s="10"/>
      <c r="O274" s="18"/>
    </row>
    <row r="275" spans="1:18" ht="14.25" customHeight="1" x14ac:dyDescent="0.25">
      <c r="B275" s="209"/>
      <c r="C275" s="210"/>
      <c r="D275" s="35"/>
      <c r="E275" s="561" t="str">
        <f>IF(Intro!$G$22="English",Variables!B75,Variables!C75)</f>
        <v>July 2025</v>
      </c>
      <c r="F275" s="561" t="str">
        <f>IF(Intro!$G$22="English",Variables!B76,Variables!C76)</f>
        <v>August 2025</v>
      </c>
      <c r="G275" s="561" t="str">
        <f>IF(Intro!$G$22="English",Variables!B77,Variables!C77)</f>
        <v>September 2025</v>
      </c>
      <c r="H275" s="561" t="str">
        <f>IF(Intro!$G$22="English",Variables!B78,Variables!C78)</f>
        <v>October 2025</v>
      </c>
      <c r="I275" s="561" t="str">
        <f>IF(Intro!$G$22="English",Variables!B79,Variables!C79)</f>
        <v>November 2025</v>
      </c>
      <c r="J275" s="561" t="str">
        <f>IF(Intro!$G$22="English",Variables!B80,Variables!C80)</f>
        <v>December 2025</v>
      </c>
      <c r="K275" s="561" t="str">
        <f>IF(Intro!$G$22="English",Variables!B81,Variables!C81)</f>
        <v>Janaury 2026</v>
      </c>
      <c r="L275" s="561" t="str">
        <f>IF(Intro!$G$22="English",Variables!B82,Variables!C82)</f>
        <v>February 2026</v>
      </c>
      <c r="M275" s="10"/>
      <c r="O275" s="18" t="s">
        <v>384</v>
      </c>
      <c r="P275" s="10" t="s">
        <v>385</v>
      </c>
    </row>
    <row r="276" spans="1:18" x14ac:dyDescent="0.25">
      <c r="B276" s="209"/>
      <c r="C276" s="210"/>
      <c r="D276" s="35"/>
      <c r="E276" s="561"/>
      <c r="F276" s="561"/>
      <c r="G276" s="561"/>
      <c r="H276" s="561"/>
      <c r="I276" s="561"/>
      <c r="J276" s="561"/>
      <c r="K276" s="561"/>
      <c r="L276" s="561"/>
      <c r="M276" s="10"/>
      <c r="O276" s="18"/>
    </row>
    <row r="277" spans="1:18" x14ac:dyDescent="0.25">
      <c r="B277" s="613" t="str">
        <f>B272</f>
        <v>Imports</v>
      </c>
      <c r="C277" s="614"/>
      <c r="D277" s="215" t="str">
        <f>D272</f>
        <v>units</v>
      </c>
      <c r="E277" s="140"/>
      <c r="F277" s="140"/>
      <c r="G277" s="140"/>
      <c r="H277" s="140"/>
      <c r="I277" s="140"/>
      <c r="J277" s="140"/>
      <c r="K277" s="140"/>
      <c r="L277" s="140"/>
      <c r="M277" s="10"/>
    </row>
    <row r="278" spans="1:18" x14ac:dyDescent="0.25">
      <c r="B278" s="613" t="str">
        <f>B273</f>
        <v>Ending Inventories</v>
      </c>
      <c r="C278" s="614"/>
      <c r="D278" s="215"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78" t="str">
        <f>IF(Intro!$G$22="English",O282,P282)</f>
        <v>Describe any factors (for example, shipping delays, seasonality, etc.) which would explain the overall trend in your firm's quarterly import volumes and ending inventories, as reported in Question 6.</v>
      </c>
      <c r="C282" s="379"/>
      <c r="D282" s="379"/>
      <c r="E282" s="379"/>
      <c r="F282" s="379"/>
      <c r="G282" s="379"/>
      <c r="H282" s="379"/>
      <c r="I282" s="379"/>
      <c r="J282" s="379"/>
      <c r="K282" s="379"/>
      <c r="L282" s="380"/>
      <c r="O282" s="10" t="s">
        <v>380</v>
      </c>
      <c r="P282" s="10" t="s">
        <v>381</v>
      </c>
      <c r="Q282" s="10"/>
      <c r="R282" s="10"/>
    </row>
    <row r="283" spans="1:18" s="39" customFormat="1" x14ac:dyDescent="0.25">
      <c r="A283" s="50"/>
      <c r="B283" s="378"/>
      <c r="C283" s="379"/>
      <c r="D283" s="379"/>
      <c r="E283" s="379"/>
      <c r="F283" s="379"/>
      <c r="G283" s="379"/>
      <c r="H283" s="379"/>
      <c r="I283" s="379"/>
      <c r="J283" s="379"/>
      <c r="K283" s="379"/>
      <c r="L283" s="380"/>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5"/>
      <c r="C285" s="496"/>
      <c r="D285" s="496"/>
      <c r="E285" s="496"/>
      <c r="F285" s="496"/>
      <c r="G285" s="496"/>
      <c r="H285" s="496"/>
      <c r="I285" s="496"/>
      <c r="J285" s="496"/>
      <c r="K285" s="496"/>
      <c r="L285" s="497"/>
      <c r="M285" s="39"/>
    </row>
    <row r="286" spans="1:18" s="171" customFormat="1" x14ac:dyDescent="0.25">
      <c r="A286" s="8"/>
      <c r="B286" s="495"/>
      <c r="C286" s="496"/>
      <c r="D286" s="496"/>
      <c r="E286" s="496"/>
      <c r="F286" s="496"/>
      <c r="G286" s="496"/>
      <c r="H286" s="496"/>
      <c r="I286" s="496"/>
      <c r="J286" s="496"/>
      <c r="K286" s="496"/>
      <c r="L286" s="497"/>
      <c r="M286" s="39"/>
    </row>
    <row r="287" spans="1:18" s="171" customFormat="1" x14ac:dyDescent="0.25">
      <c r="A287" s="8"/>
      <c r="B287" s="495"/>
      <c r="C287" s="496"/>
      <c r="D287" s="496"/>
      <c r="E287" s="496"/>
      <c r="F287" s="496"/>
      <c r="G287" s="496"/>
      <c r="H287" s="496"/>
      <c r="I287" s="496"/>
      <c r="J287" s="496"/>
      <c r="K287" s="496"/>
      <c r="L287" s="497"/>
      <c r="M287" s="39"/>
    </row>
    <row r="288" spans="1:18" s="171" customFormat="1" x14ac:dyDescent="0.25">
      <c r="A288" s="8"/>
      <c r="B288" s="495"/>
      <c r="C288" s="496"/>
      <c r="D288" s="496"/>
      <c r="E288" s="496"/>
      <c r="F288" s="496"/>
      <c r="G288" s="496"/>
      <c r="H288" s="496"/>
      <c r="I288" s="496"/>
      <c r="J288" s="496"/>
      <c r="K288" s="496"/>
      <c r="L288" s="497"/>
      <c r="M288" s="39"/>
    </row>
    <row r="289" spans="1:18" s="171" customFormat="1" x14ac:dyDescent="0.25">
      <c r="A289" s="8"/>
      <c r="B289" s="495"/>
      <c r="C289" s="496"/>
      <c r="D289" s="496"/>
      <c r="E289" s="496"/>
      <c r="F289" s="496"/>
      <c r="G289" s="496"/>
      <c r="H289" s="496"/>
      <c r="I289" s="496"/>
      <c r="J289" s="496"/>
      <c r="K289" s="496"/>
      <c r="L289" s="497"/>
      <c r="M289" s="39"/>
    </row>
    <row r="290" spans="1:18" s="171" customFormat="1" x14ac:dyDescent="0.25">
      <c r="A290" s="8"/>
      <c r="B290" s="495"/>
      <c r="C290" s="496"/>
      <c r="D290" s="496"/>
      <c r="E290" s="496"/>
      <c r="F290" s="496"/>
      <c r="G290" s="496"/>
      <c r="H290" s="496"/>
      <c r="I290" s="496"/>
      <c r="J290" s="496"/>
      <c r="K290" s="496"/>
      <c r="L290" s="497"/>
      <c r="M290" s="39"/>
    </row>
    <row r="291" spans="1:18" s="171" customFormat="1" x14ac:dyDescent="0.25">
      <c r="A291" s="8"/>
      <c r="B291" s="495"/>
      <c r="C291" s="496"/>
      <c r="D291" s="496"/>
      <c r="E291" s="496"/>
      <c r="F291" s="496"/>
      <c r="G291" s="496"/>
      <c r="H291" s="496"/>
      <c r="I291" s="496"/>
      <c r="J291" s="496"/>
      <c r="K291" s="496"/>
      <c r="L291" s="497"/>
      <c r="M291" s="39"/>
    </row>
    <row r="292" spans="1:18" s="171" customFormat="1" x14ac:dyDescent="0.25">
      <c r="A292" s="8"/>
      <c r="B292" s="495"/>
      <c r="C292" s="496"/>
      <c r="D292" s="496"/>
      <c r="E292" s="496"/>
      <c r="F292" s="496"/>
      <c r="G292" s="496"/>
      <c r="H292" s="496"/>
      <c r="I292" s="496"/>
      <c r="J292" s="496"/>
      <c r="K292" s="496"/>
      <c r="L292" s="497"/>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0tzfKESb6BpHRO7ULPgcoO7KWftM45WJ5SNLy6Pnk0fnmZkPrtmhdtwHkZcp3rM3T9Ry8mRG/N/1g8skWveVMw==" saltValue="XVHvUNLnWE4OX9DqmRY+iQ==" spinCount="100000" sheet="1" objects="1" scenarios="1" selectLockedCells="1"/>
  <mergeCells count="262">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 ref="B265:L265"/>
    <mergeCell ref="B266:L266"/>
    <mergeCell ref="B268:L268"/>
    <mergeCell ref="E270:E271"/>
    <mergeCell ref="F270:F271"/>
    <mergeCell ref="G270:G271"/>
    <mergeCell ref="H270:H271"/>
    <mergeCell ref="I270:I271"/>
    <mergeCell ref="J270:J271"/>
    <mergeCell ref="K270:K271"/>
    <mergeCell ref="B254:L254"/>
    <mergeCell ref="B256:L256"/>
    <mergeCell ref="F258:G259"/>
    <mergeCell ref="B260:B262"/>
    <mergeCell ref="C260:E260"/>
    <mergeCell ref="F260:G260"/>
    <mergeCell ref="C261:E261"/>
    <mergeCell ref="F261:G261"/>
    <mergeCell ref="C262:E262"/>
    <mergeCell ref="F262:G262"/>
    <mergeCell ref="B243:D243"/>
    <mergeCell ref="B245:L246"/>
    <mergeCell ref="B249:B250"/>
    <mergeCell ref="C249:E249"/>
    <mergeCell ref="C250:E250"/>
    <mergeCell ref="B253:L253"/>
    <mergeCell ref="B236:D236"/>
    <mergeCell ref="B237:D237"/>
    <mergeCell ref="B238:D238"/>
    <mergeCell ref="B239:L240"/>
    <mergeCell ref="B241:D241"/>
    <mergeCell ref="B242:D242"/>
    <mergeCell ref="B228:D228"/>
    <mergeCell ref="B229:L230"/>
    <mergeCell ref="B231:D231"/>
    <mergeCell ref="B232:D232"/>
    <mergeCell ref="B233:D233"/>
    <mergeCell ref="B234:L235"/>
    <mergeCell ref="B221:D221"/>
    <mergeCell ref="B222:D222"/>
    <mergeCell ref="B223:D223"/>
    <mergeCell ref="B224:L225"/>
    <mergeCell ref="B226:D226"/>
    <mergeCell ref="B227:D227"/>
    <mergeCell ref="B213:D213"/>
    <mergeCell ref="B214:L215"/>
    <mergeCell ref="B216:D216"/>
    <mergeCell ref="B217:D217"/>
    <mergeCell ref="B218:D218"/>
    <mergeCell ref="B219:L220"/>
    <mergeCell ref="B206:D206"/>
    <mergeCell ref="B207:D207"/>
    <mergeCell ref="B208:D208"/>
    <mergeCell ref="B209:L210"/>
    <mergeCell ref="B211:D211"/>
    <mergeCell ref="B212:D212"/>
    <mergeCell ref="B197:L197"/>
    <mergeCell ref="B198:L198"/>
    <mergeCell ref="B200:L200"/>
    <mergeCell ref="B201:L201"/>
    <mergeCell ref="B203:D203"/>
    <mergeCell ref="B204:L205"/>
    <mergeCell ref="B185:D185"/>
    <mergeCell ref="B186:D186"/>
    <mergeCell ref="B187:D187"/>
    <mergeCell ref="B189:L190"/>
    <mergeCell ref="B193:B194"/>
    <mergeCell ref="C193:E193"/>
    <mergeCell ref="C194:E194"/>
    <mergeCell ref="B177:D177"/>
    <mergeCell ref="B178:L179"/>
    <mergeCell ref="B180:D180"/>
    <mergeCell ref="B181:D181"/>
    <mergeCell ref="B182:D182"/>
    <mergeCell ref="B183:L184"/>
    <mergeCell ref="B170:D170"/>
    <mergeCell ref="B171:D171"/>
    <mergeCell ref="B172:D172"/>
    <mergeCell ref="B173:L174"/>
    <mergeCell ref="B175:D175"/>
    <mergeCell ref="B176:D176"/>
    <mergeCell ref="B162:D162"/>
    <mergeCell ref="B163:L164"/>
    <mergeCell ref="B165:D165"/>
    <mergeCell ref="B166:D166"/>
    <mergeCell ref="B167:D167"/>
    <mergeCell ref="B168:L169"/>
    <mergeCell ref="B155:D155"/>
    <mergeCell ref="B156:D156"/>
    <mergeCell ref="B157:D157"/>
    <mergeCell ref="B158:L159"/>
    <mergeCell ref="B160:D160"/>
    <mergeCell ref="B161:D161"/>
    <mergeCell ref="B147:D147"/>
    <mergeCell ref="B148:L149"/>
    <mergeCell ref="B150:D150"/>
    <mergeCell ref="B151:D151"/>
    <mergeCell ref="B152:D152"/>
    <mergeCell ref="B153:L154"/>
    <mergeCell ref="B138:B139"/>
    <mergeCell ref="C138:E138"/>
    <mergeCell ref="C139:E139"/>
    <mergeCell ref="B142:L142"/>
    <mergeCell ref="B143:L143"/>
    <mergeCell ref="B145:L145"/>
    <mergeCell ref="B128:D128"/>
    <mergeCell ref="B129:L129"/>
    <mergeCell ref="B130:D130"/>
    <mergeCell ref="B131:D131"/>
    <mergeCell ref="B132:D132"/>
    <mergeCell ref="B134:L135"/>
    <mergeCell ref="B122:D122"/>
    <mergeCell ref="B123:D123"/>
    <mergeCell ref="B124:D124"/>
    <mergeCell ref="B125:L125"/>
    <mergeCell ref="B126:D126"/>
    <mergeCell ref="B127:D127"/>
    <mergeCell ref="B116:D116"/>
    <mergeCell ref="B117:L117"/>
    <mergeCell ref="B118:D118"/>
    <mergeCell ref="B119:D119"/>
    <mergeCell ref="B120:D120"/>
    <mergeCell ref="B121:L121"/>
    <mergeCell ref="B109:L109"/>
    <mergeCell ref="B110:L110"/>
    <mergeCell ref="B112:D112"/>
    <mergeCell ref="B113:L113"/>
    <mergeCell ref="B114:D114"/>
    <mergeCell ref="B115:D115"/>
    <mergeCell ref="B101:C103"/>
    <mergeCell ref="D101:F101"/>
    <mergeCell ref="D102:F102"/>
    <mergeCell ref="D103:F103"/>
    <mergeCell ref="B106:L106"/>
    <mergeCell ref="B107:L107"/>
    <mergeCell ref="B94:I94"/>
    <mergeCell ref="B95:C97"/>
    <mergeCell ref="D95:F95"/>
    <mergeCell ref="D96:F96"/>
    <mergeCell ref="D97:F97"/>
    <mergeCell ref="B98:C100"/>
    <mergeCell ref="D98:F98"/>
    <mergeCell ref="D99:F99"/>
    <mergeCell ref="D100:F100"/>
    <mergeCell ref="B88:C90"/>
    <mergeCell ref="D88:F88"/>
    <mergeCell ref="D89:F89"/>
    <mergeCell ref="D90:F90"/>
    <mergeCell ref="B91:C93"/>
    <mergeCell ref="D91:F91"/>
    <mergeCell ref="D92:F92"/>
    <mergeCell ref="D93:F93"/>
    <mergeCell ref="B83:C85"/>
    <mergeCell ref="D83:F83"/>
    <mergeCell ref="D84:F84"/>
    <mergeCell ref="D85:F85"/>
    <mergeCell ref="B86:I86"/>
    <mergeCell ref="B87:I87"/>
    <mergeCell ref="B76:C78"/>
    <mergeCell ref="D76:F76"/>
    <mergeCell ref="D77:F77"/>
    <mergeCell ref="D78:F78"/>
    <mergeCell ref="B79:I79"/>
    <mergeCell ref="B80:C82"/>
    <mergeCell ref="D80:F80"/>
    <mergeCell ref="D81:F81"/>
    <mergeCell ref="D82:F82"/>
    <mergeCell ref="B71:I71"/>
    <mergeCell ref="B72:I72"/>
    <mergeCell ref="B73:C75"/>
    <mergeCell ref="D73:F73"/>
    <mergeCell ref="D74:F74"/>
    <mergeCell ref="D75:F75"/>
    <mergeCell ref="B64:I64"/>
    <mergeCell ref="B65:C67"/>
    <mergeCell ref="D65:F65"/>
    <mergeCell ref="D66:F66"/>
    <mergeCell ref="D67:F67"/>
    <mergeCell ref="B68:C70"/>
    <mergeCell ref="D68:F68"/>
    <mergeCell ref="D69:F69"/>
    <mergeCell ref="D70:F70"/>
    <mergeCell ref="B57:I57"/>
    <mergeCell ref="B58:C60"/>
    <mergeCell ref="D58:F58"/>
    <mergeCell ref="D59:F59"/>
    <mergeCell ref="D60:F60"/>
    <mergeCell ref="B61:C63"/>
    <mergeCell ref="D61:F61"/>
    <mergeCell ref="D62:F62"/>
    <mergeCell ref="D63:F63"/>
    <mergeCell ref="B52:C54"/>
    <mergeCell ref="D52:F52"/>
    <mergeCell ref="D53:F53"/>
    <mergeCell ref="D54:F54"/>
    <mergeCell ref="B55:I55"/>
    <mergeCell ref="B56:I56"/>
    <mergeCell ref="B47:I47"/>
    <mergeCell ref="B48:C50"/>
    <mergeCell ref="D48:F48"/>
    <mergeCell ref="D49:F49"/>
    <mergeCell ref="D50:F50"/>
    <mergeCell ref="B51:I51"/>
    <mergeCell ref="B42:I42"/>
    <mergeCell ref="B43:C45"/>
    <mergeCell ref="D43:F43"/>
    <mergeCell ref="D44:F44"/>
    <mergeCell ref="D45:F45"/>
    <mergeCell ref="B46:I46"/>
    <mergeCell ref="B37:I37"/>
    <mergeCell ref="B38:I38"/>
    <mergeCell ref="B39:C41"/>
    <mergeCell ref="D39:F39"/>
    <mergeCell ref="D40:F40"/>
    <mergeCell ref="D41:F41"/>
    <mergeCell ref="B30:C32"/>
    <mergeCell ref="D30:F30"/>
    <mergeCell ref="D31:F31"/>
    <mergeCell ref="D32:F32"/>
    <mergeCell ref="B33:I33"/>
    <mergeCell ref="B34:C36"/>
    <mergeCell ref="D34:F34"/>
    <mergeCell ref="D35:F35"/>
    <mergeCell ref="D36:F36"/>
    <mergeCell ref="G25:G26"/>
    <mergeCell ref="H25:H26"/>
    <mergeCell ref="I25:I26"/>
    <mergeCell ref="B27:I27"/>
    <mergeCell ref="B28:I28"/>
    <mergeCell ref="B29:I29"/>
    <mergeCell ref="B19:L19"/>
    <mergeCell ref="B20:L20"/>
    <mergeCell ref="B22:F22"/>
    <mergeCell ref="G22:K22"/>
    <mergeCell ref="B23:F23"/>
    <mergeCell ref="G23:K23"/>
    <mergeCell ref="B12:L12"/>
    <mergeCell ref="B13:L13"/>
    <mergeCell ref="B14:L14"/>
    <mergeCell ref="B15:L15"/>
    <mergeCell ref="B16:L16"/>
    <mergeCell ref="B17:L17"/>
    <mergeCell ref="B4:L4"/>
    <mergeCell ref="B5:L5"/>
    <mergeCell ref="B6:L6"/>
    <mergeCell ref="B8:L8"/>
    <mergeCell ref="B9:L9"/>
    <mergeCell ref="B10:L11"/>
  </mergeCells>
  <conditionalFormatting sqref="F138:G139 F193:G194 F249:G250">
    <cfRule type="cellIs" dxfId="4"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ACF58983-57E1-45E8-BD6F-8A6EE769214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45ED094B-071E-49C1-A99E-FF00D3CCF74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68A9CE7D-8165-434B-8505-3B63AFDE3C56}">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28</vt:i4>
      </vt:variant>
    </vt:vector>
  </HeadingPairs>
  <TitlesOfParts>
    <vt:vector size="50" baseType="lpstr">
      <vt:lpstr>Variables</vt:lpstr>
      <vt:lpstr>Intro</vt:lpstr>
      <vt:lpstr>Info</vt:lpstr>
      <vt:lpstr>Public</vt:lpstr>
      <vt:lpstr>AddPub</vt:lpstr>
      <vt:lpstr>Pro</vt:lpstr>
      <vt:lpstr>Begin</vt:lpstr>
      <vt:lpstr>Imp-China|Chine -Exp1</vt:lpstr>
      <vt:lpstr>Imp-China|Chine -Exp 2</vt:lpstr>
      <vt:lpstr>Imp-China|Chine -Exp 3</vt:lpstr>
      <vt:lpstr>End</vt:lpstr>
      <vt:lpstr>Imp-US|É-U</vt:lpstr>
      <vt:lpstr>Imp-Mex</vt:lpstr>
      <vt:lpstr>Imp-Other|Autre</vt:lpstr>
      <vt:lpstr>End2</vt:lpstr>
      <vt:lpstr>Invent-Stock</vt:lpstr>
      <vt:lpstr>AddPro</vt:lpstr>
      <vt:lpstr>Confirm</vt:lpstr>
      <vt:lpstr>DB Ref</vt:lpstr>
      <vt:lpstr>DB DFU</vt:lpstr>
      <vt:lpstr>DB Other</vt:lpstr>
      <vt:lpstr>DB Qual</vt:lpstr>
      <vt:lpstr>AddPro!Print_Area</vt:lpstr>
      <vt:lpstr>AddPub!Print_Area</vt:lpstr>
      <vt:lpstr>Confirm!Print_Area</vt:lpstr>
      <vt:lpstr>'Imp-China|Chine -Exp 2'!Print_Area</vt:lpstr>
      <vt:lpstr>'Imp-China|Chine -Exp 3'!Print_Area</vt:lpstr>
      <vt:lpstr>'Imp-China|Chine -Exp1'!Print_Area</vt:lpstr>
      <vt:lpstr>'Imp-Mex'!Print_Area</vt:lpstr>
      <vt:lpstr>'Imp-Other|Autre'!Print_Area</vt:lpstr>
      <vt:lpstr>'Imp-US|É-U'!Print_Area</vt:lpstr>
      <vt:lpstr>Info!Print_Area</vt:lpstr>
      <vt:lpstr>Intro!Print_Area</vt:lpstr>
      <vt:lpstr>'Invent-Stock'!Print_Area</vt:lpstr>
      <vt:lpstr>Pro!Print_Area</vt:lpstr>
      <vt:lpstr>Public!Print_Area</vt:lpstr>
      <vt:lpstr>AddPro!Print_Titles</vt:lpstr>
      <vt:lpstr>AddPub!Print_Titles</vt:lpstr>
      <vt:lpstr>Confirm!Print_Titles</vt:lpstr>
      <vt:lpstr>'Imp-China|Chine -Exp 2'!Print_Titles</vt:lpstr>
      <vt:lpstr>'Imp-China|Chine -Exp 3'!Print_Titles</vt:lpstr>
      <vt:lpstr>'Imp-China|Chine -Exp1'!Print_Titles</vt:lpstr>
      <vt:lpstr>'Imp-Mex'!Print_Titles</vt:lpstr>
      <vt:lpstr>'Imp-Other|Autre'!Print_Titles</vt:lpstr>
      <vt:lpstr>'Imp-US|É-U'!Print_Titles</vt:lpstr>
      <vt:lpstr>Info!Print_Titles</vt:lpstr>
      <vt:lpstr>Intro!Print_Titles</vt:lpstr>
      <vt:lpstr>'Invent-Stock'!Print_Titles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Heintzman, Rhonda</cp:lastModifiedBy>
  <cp:lastPrinted>2026-01-02T16:10:20Z</cp:lastPrinted>
  <dcterms:created xsi:type="dcterms:W3CDTF">2021-02-04T13:13:50Z</dcterms:created>
  <dcterms:modified xsi:type="dcterms:W3CDTF">2026-03-06T19:50:12Z</dcterms:modified>
</cp:coreProperties>
</file>