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NQ-2025-008\Working Files\Research\Questionnaires\Final\"/>
    </mc:Choice>
  </mc:AlternateContent>
  <xr:revisionPtr revIDLastSave="0" documentId="13_ncr:1_{D43EC272-1D80-4E54-94F2-65A08CECB983}" xr6:coauthVersionLast="47" xr6:coauthVersionMax="47" xr10:uidLastSave="{00000000-0000-0000-0000-000000000000}"/>
  <workbookProtection workbookAlgorithmName="SHA-512" workbookHashValue="jKlJRyxgksJKFQ7CY0QajH0mAOuKyCC1JIsjY0Rg4I2AotgTZKEmKD3T3jfA1ypfBS9jLaf/zVHFuMSPbrnsUQ==" workbookSaltValue="l3wMuYSF82fidPqOSG0MBQ==" workbookSpinCount="100000" lockStructure="1"/>
  <bookViews>
    <workbookView xWindow="-120" yWindow="-120" windowWidth="29040" windowHeight="15720" firstSheet="1" activeTab="1" xr2:uid="{28C13B86-152E-4458-AD7D-0C762FA22288}"/>
  </bookViews>
  <sheets>
    <sheet name="Variables" sheetId="24" state="hidden" r:id="rId1"/>
    <sheet name="Intro" sheetId="25" r:id="rId2"/>
    <sheet name="Info" sheetId="26" r:id="rId3"/>
    <sheet name="Public" sheetId="27" r:id="rId4"/>
    <sheet name="Grades|Nuances" sheetId="36" state="hidden" r:id="rId5"/>
    <sheet name="AddPub" sheetId="28" r:id="rId6"/>
    <sheet name="Pro 1" sheetId="29" r:id="rId7"/>
    <sheet name="Pro 2" sheetId="30" r:id="rId8"/>
    <sheet name="AddPro" sheetId="33" r:id="rId9"/>
    <sheet name="Confirm" sheetId="34" r:id="rId10"/>
    <sheet name="FirmDB" sheetId="37" state="hidden" r:id="rId11"/>
    <sheet name="DB" sheetId="38" state="hidden" r:id="rId12"/>
    <sheet name="DataTab" sheetId="35" state="hidden" r:id="rId13"/>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8">AddPro!$B$1:$L$62</definedName>
    <definedName name="_xlnm.Print_Area" localSheetId="5">AddPub!$B$1:$L$62</definedName>
    <definedName name="_xlnm.Print_Area" localSheetId="9">Confirm!$B$1:$L$46</definedName>
    <definedName name="_xlnm.Print_Area" localSheetId="4">'Grades|Nuances'!$B$1:$L$62</definedName>
    <definedName name="_xlnm.Print_Area" localSheetId="2">Info!$B$1:$L$50</definedName>
    <definedName name="_xlnm.Print_Area" localSheetId="1">Intro!$B$1:$L$107</definedName>
    <definedName name="_xlnm.Print_Area" localSheetId="6">'Pro 1'!$B$1:$L$110</definedName>
    <definedName name="_xlnm.Print_Area" localSheetId="7">'Pro 2'!$B$1:$L$197</definedName>
    <definedName name="_xlnm.Print_Area" localSheetId="3">Public!$B$1:$L$229</definedName>
    <definedName name="_xlnm.Print_Titles" localSheetId="8">AddPro!$1:$7</definedName>
    <definedName name="_xlnm.Print_Titles" localSheetId="5">AddPub!$1:$7</definedName>
    <definedName name="_xlnm.Print_Titles" localSheetId="9">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 localSheetId="8">AddPro!#REF!</definedName>
    <definedName name="quest8" localSheetId="5">AddPub!#REF!</definedName>
    <definedName name="quest8" localSheetId="9">Confirm!#REF!</definedName>
    <definedName name="quest8" localSheetId="2">Info!#REF!</definedName>
    <definedName name="quest8" localSheetId="1">Intro!#REF!</definedName>
    <definedName name="quest8" localSheetId="6">'Pro 1'!#REF!</definedName>
    <definedName name="quest8" localSheetId="7">'Pro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25" l="1"/>
  <c r="P41" i="25"/>
  <c r="O42" i="25"/>
  <c r="O41" i="25"/>
  <c r="C2" i="24"/>
  <c r="J11" i="34" l="1"/>
  <c r="B24" i="26"/>
  <c r="F61" i="30" l="1"/>
  <c r="F62" i="30" s="1"/>
  <c r="I39" i="30"/>
  <c r="H61" i="30" s="1"/>
  <c r="H62" i="30" s="1"/>
  <c r="J39" i="30"/>
  <c r="I61" i="30" s="1"/>
  <c r="I62" i="30" s="1"/>
  <c r="K39" i="30"/>
  <c r="J61" i="30" s="1"/>
  <c r="J62" i="30" s="1"/>
  <c r="H39" i="30"/>
  <c r="G61" i="30" s="1"/>
  <c r="G62" i="30" s="1"/>
  <c r="H10" i="25"/>
  <c r="B10" i="25"/>
  <c r="C20" i="24"/>
  <c r="I25" i="38" l="1"/>
  <c r="I26" i="38" s="1"/>
  <c r="H25" i="38"/>
  <c r="I47" i="38" s="1"/>
  <c r="G25" i="38"/>
  <c r="F25" i="38"/>
  <c r="E25" i="38"/>
  <c r="I24" i="38"/>
  <c r="H24" i="38"/>
  <c r="I46" i="38" s="1"/>
  <c r="G24" i="38"/>
  <c r="G46" i="38" s="1"/>
  <c r="F24" i="38"/>
  <c r="E24" i="38"/>
  <c r="E26" i="38" s="1"/>
  <c r="I23" i="38"/>
  <c r="H23" i="38"/>
  <c r="G23" i="38"/>
  <c r="F23" i="38"/>
  <c r="F26" i="38" s="1"/>
  <c r="E23" i="38"/>
  <c r="I20" i="38"/>
  <c r="H20" i="38"/>
  <c r="G20" i="38"/>
  <c r="G42" i="38" s="1"/>
  <c r="F20" i="38"/>
  <c r="E20" i="38"/>
  <c r="I12" i="38"/>
  <c r="I34" i="38" s="1"/>
  <c r="H12" i="38"/>
  <c r="H13" i="38" s="1"/>
  <c r="H18" i="38" s="1"/>
  <c r="G12" i="38"/>
  <c r="F12" i="38"/>
  <c r="F34" i="38" s="1"/>
  <c r="E12" i="38"/>
  <c r="I11" i="38"/>
  <c r="I13" i="38" s="1"/>
  <c r="H11" i="38"/>
  <c r="G11" i="38"/>
  <c r="F11" i="38"/>
  <c r="E11" i="38"/>
  <c r="I8" i="38"/>
  <c r="H8" i="38"/>
  <c r="G8" i="38"/>
  <c r="G30" i="38" s="1"/>
  <c r="F8" i="38"/>
  <c r="F30" i="38" s="1"/>
  <c r="E8" i="38"/>
  <c r="C3" i="38"/>
  <c r="A4" i="37"/>
  <c r="C51" i="38"/>
  <c r="D48" i="38"/>
  <c r="K48" i="38" s="1"/>
  <c r="C48" i="38"/>
  <c r="D47" i="38"/>
  <c r="K47" i="38" s="1"/>
  <c r="C47" i="38"/>
  <c r="D46" i="38"/>
  <c r="K46" i="38" s="1"/>
  <c r="C46" i="38"/>
  <c r="D45" i="38"/>
  <c r="K45" i="38" s="1"/>
  <c r="C45" i="38"/>
  <c r="D44" i="38"/>
  <c r="K44" i="38" s="1"/>
  <c r="C44" i="38"/>
  <c r="D42" i="38"/>
  <c r="K42" i="38" s="1"/>
  <c r="C42" i="38"/>
  <c r="K40" i="38"/>
  <c r="D40" i="38"/>
  <c r="C40" i="38"/>
  <c r="D39" i="38"/>
  <c r="K39" i="38" s="1"/>
  <c r="C39" i="38"/>
  <c r="D37" i="38"/>
  <c r="K37" i="38" s="1"/>
  <c r="C37" i="38"/>
  <c r="K36" i="38"/>
  <c r="K35" i="38"/>
  <c r="D35" i="38"/>
  <c r="C35" i="38"/>
  <c r="D34" i="38"/>
  <c r="K34" i="38" s="1"/>
  <c r="C34" i="38"/>
  <c r="K33" i="38"/>
  <c r="D33" i="38"/>
  <c r="C33" i="38"/>
  <c r="D32" i="38"/>
  <c r="K32" i="38" s="1"/>
  <c r="C32" i="38"/>
  <c r="I30" i="38"/>
  <c r="D30" i="38"/>
  <c r="K30" i="38" s="1"/>
  <c r="C30" i="38"/>
  <c r="K28" i="38"/>
  <c r="K26" i="38"/>
  <c r="K25" i="38"/>
  <c r="G47" i="38"/>
  <c r="F47" i="38"/>
  <c r="K24" i="38"/>
  <c r="K23" i="38"/>
  <c r="G26" i="38"/>
  <c r="K22" i="38"/>
  <c r="K20" i="38"/>
  <c r="K18" i="38"/>
  <c r="D17" i="38"/>
  <c r="K17" i="38" s="1"/>
  <c r="C17" i="38"/>
  <c r="K16" i="38"/>
  <c r="H16" i="38"/>
  <c r="D16" i="38"/>
  <c r="D38" i="38" s="1"/>
  <c r="K38" i="38" s="1"/>
  <c r="C16" i="38"/>
  <c r="C38" i="38" s="1"/>
  <c r="K15" i="38"/>
  <c r="K13" i="38"/>
  <c r="K12" i="38"/>
  <c r="G34" i="38"/>
  <c r="K11" i="38"/>
  <c r="E16" i="38"/>
  <c r="K10" i="38"/>
  <c r="K8" i="38"/>
  <c r="G17" i="38"/>
  <c r="E17" i="38"/>
  <c r="A5" i="37"/>
  <c r="A6" i="37" s="1"/>
  <c r="A7" i="37" s="1"/>
  <c r="A8" i="37" s="1"/>
  <c r="H26" i="38" l="1"/>
  <c r="F46" i="38"/>
  <c r="F42" i="38"/>
  <c r="I42" i="38"/>
  <c r="F48" i="38"/>
  <c r="H17" i="38"/>
  <c r="I17" i="38"/>
  <c r="I33" i="38"/>
  <c r="F16" i="38"/>
  <c r="G16" i="38"/>
  <c r="G38" i="38" s="1"/>
  <c r="I16" i="38"/>
  <c r="I38" i="38" s="1"/>
  <c r="F17" i="38"/>
  <c r="F39" i="38" s="1"/>
  <c r="G39" i="38"/>
  <c r="G48" i="38"/>
  <c r="I39" i="38"/>
  <c r="I48" i="38"/>
  <c r="F38" i="38"/>
  <c r="I18" i="38"/>
  <c r="I40" i="38" s="1"/>
  <c r="I35" i="38"/>
  <c r="E13" i="38"/>
  <c r="E18" i="38" s="1"/>
  <c r="F33" i="38"/>
  <c r="F13" i="38"/>
  <c r="G33" i="38"/>
  <c r="F45" i="38"/>
  <c r="G13" i="38"/>
  <c r="G45" i="38"/>
  <c r="I45" i="38"/>
  <c r="F35" i="38" l="1"/>
  <c r="F18" i="38"/>
  <c r="F40" i="38" s="1"/>
  <c r="G35" i="38"/>
  <c r="G18" i="38"/>
  <c r="G40" i="38" s="1"/>
  <c r="B22" i="26" l="1"/>
  <c r="P8" i="27" l="1"/>
  <c r="C8" i="24"/>
  <c r="C6" i="24"/>
  <c r="K15" i="36"/>
  <c r="I15" i="36"/>
  <c r="G15" i="36"/>
  <c r="F15" i="36"/>
  <c r="D15" i="36"/>
  <c r="B15" i="36"/>
  <c r="P13" i="36"/>
  <c r="B13" i="36" s="1"/>
  <c r="O13" i="36"/>
  <c r="B11" i="36"/>
  <c r="P116" i="30"/>
  <c r="O116" i="30"/>
  <c r="P73" i="27" l="1"/>
  <c r="E37" i="34"/>
  <c r="I5" i="37" s="1"/>
  <c r="F36" i="34"/>
  <c r="J4" i="37" s="1"/>
  <c r="G36" i="34"/>
  <c r="K4" i="37" s="1"/>
  <c r="H36" i="34"/>
  <c r="L4" i="37" s="1"/>
  <c r="I36" i="34"/>
  <c r="M4" i="37" s="1"/>
  <c r="E36" i="34"/>
  <c r="I4" i="37" s="1"/>
  <c r="P189" i="27"/>
  <c r="D41" i="30" l="1"/>
  <c r="D44" i="30"/>
  <c r="D47" i="30" s="1"/>
  <c r="D50" i="30" l="1"/>
  <c r="B18" i="34" l="1"/>
  <c r="E41" i="25"/>
  <c r="D28" i="24"/>
  <c r="D27" i="24"/>
  <c r="B6" i="26"/>
  <c r="B6" i="25"/>
  <c r="B6" i="36" s="1"/>
  <c r="O57" i="29"/>
  <c r="O189" i="27"/>
  <c r="P39" i="25"/>
  <c r="O39" i="25"/>
  <c r="F39" i="34"/>
  <c r="J7" i="37" s="1"/>
  <c r="G39" i="34"/>
  <c r="K7" i="37" s="1"/>
  <c r="H39" i="34"/>
  <c r="L7" i="37" s="1"/>
  <c r="I39" i="34"/>
  <c r="M7" i="37" s="1"/>
  <c r="E39" i="34"/>
  <c r="I7" i="37" s="1"/>
  <c r="K48" i="30"/>
  <c r="J48" i="30"/>
  <c r="I48" i="30"/>
  <c r="H48" i="30"/>
  <c r="G48" i="30"/>
  <c r="D48" i="30"/>
  <c r="D46" i="30"/>
  <c r="B46" i="30"/>
  <c r="B39" i="34" s="1"/>
  <c r="F40" i="34"/>
  <c r="J8" i="37" s="1"/>
  <c r="G40" i="34"/>
  <c r="K8" i="37" s="1"/>
  <c r="H40" i="34"/>
  <c r="L8" i="37" s="1"/>
  <c r="I40" i="34"/>
  <c r="M8" i="37" s="1"/>
  <c r="F37" i="34"/>
  <c r="J5" i="37" s="1"/>
  <c r="G37" i="34"/>
  <c r="K5" i="37" s="1"/>
  <c r="H37" i="34"/>
  <c r="L5" i="37" s="1"/>
  <c r="I37" i="34"/>
  <c r="M5" i="37" s="1"/>
  <c r="F38" i="34"/>
  <c r="J6" i="37" s="1"/>
  <c r="G38" i="34"/>
  <c r="K6" i="37" s="1"/>
  <c r="H38" i="34"/>
  <c r="L6" i="37" s="1"/>
  <c r="I38" i="34"/>
  <c r="M6" i="37" s="1"/>
  <c r="E40" i="34"/>
  <c r="I8" i="37" s="1"/>
  <c r="E38" i="34"/>
  <c r="I6" i="37" s="1"/>
  <c r="E42" i="34"/>
  <c r="F8" i="37" s="1"/>
  <c r="B43" i="28"/>
  <c r="B43" i="33" s="1"/>
  <c r="B53" i="28"/>
  <c r="B53" i="33" s="1"/>
  <c r="B33" i="28"/>
  <c r="B33" i="33" s="1"/>
  <c r="B23" i="28"/>
  <c r="B23" i="33" s="1"/>
  <c r="E46" i="27"/>
  <c r="B36" i="34" l="1"/>
  <c r="B29" i="34"/>
  <c r="B8" i="34"/>
  <c r="B9" i="34"/>
  <c r="B8" i="33"/>
  <c r="D38" i="26"/>
  <c r="B38" i="26"/>
  <c r="B12" i="29"/>
  <c r="B2" i="29"/>
  <c r="B2" i="33" s="1"/>
  <c r="B8" i="28"/>
  <c r="B201" i="27"/>
  <c r="B186" i="27"/>
  <c r="B12" i="27"/>
  <c r="O8" i="27"/>
  <c r="B37" i="26"/>
  <c r="D32" i="26"/>
  <c r="B27" i="26"/>
  <c r="B4" i="26"/>
  <c r="B4" i="36" s="1"/>
  <c r="B72" i="25"/>
  <c r="B45" i="25"/>
  <c r="B51" i="25"/>
  <c r="B37" i="25"/>
  <c r="C29" i="25"/>
  <c r="B25" i="25"/>
  <c r="B5" i="25"/>
  <c r="B5" i="36" s="1"/>
  <c r="P143" i="30"/>
  <c r="B174" i="27"/>
  <c r="B2" i="30" l="1"/>
  <c r="B41" i="25"/>
  <c r="P32" i="26"/>
  <c r="O32" i="26"/>
  <c r="D40" i="30"/>
  <c r="D42" i="30"/>
  <c r="D43" i="30"/>
  <c r="D45" i="30"/>
  <c r="D49" i="30"/>
  <c r="D51" i="30"/>
  <c r="D52" i="30"/>
  <c r="B26" i="30"/>
  <c r="B28" i="30"/>
  <c r="B30" i="30"/>
  <c r="D42" i="26" l="1"/>
  <c r="B42" i="26"/>
  <c r="O143" i="30" l="1"/>
  <c r="K75" i="27"/>
  <c r="I75" i="27"/>
  <c r="G75" i="27"/>
  <c r="E75" i="27"/>
  <c r="C75" i="27"/>
  <c r="O73" i="27"/>
  <c r="O28" i="27"/>
  <c r="K37" i="30" l="1"/>
  <c r="J59" i="30" s="1"/>
  <c r="J37" i="30"/>
  <c r="I109" i="30" s="1"/>
  <c r="J42" i="30"/>
  <c r="K42" i="30"/>
  <c r="J45" i="30"/>
  <c r="K45" i="30"/>
  <c r="J51" i="30"/>
  <c r="K51" i="30"/>
  <c r="J109" i="30" l="1"/>
  <c r="I59" i="30"/>
  <c r="K19" i="29"/>
  <c r="I34" i="34" s="1"/>
  <c r="J19" i="29"/>
  <c r="H34" i="34" s="1"/>
  <c r="J24" i="29"/>
  <c r="J27" i="29" s="1"/>
  <c r="K24" i="29"/>
  <c r="J26" i="29"/>
  <c r="K26" i="29"/>
  <c r="K27" i="29"/>
  <c r="P14" i="34" l="1"/>
  <c r="O14" i="34"/>
  <c r="D15" i="35"/>
  <c r="E15" i="35"/>
  <c r="C15" i="35"/>
  <c r="D14" i="35"/>
  <c r="E14" i="35"/>
  <c r="C14" i="35"/>
  <c r="D13" i="35"/>
  <c r="E13" i="35"/>
  <c r="C13" i="35"/>
  <c r="D10" i="35"/>
  <c r="E10" i="35"/>
  <c r="C10" i="35"/>
  <c r="D3" i="35"/>
  <c r="E3" i="35"/>
  <c r="C3" i="35"/>
  <c r="D7" i="35"/>
  <c r="E7" i="35"/>
  <c r="C7" i="35"/>
  <c r="D6" i="35"/>
  <c r="E6" i="35"/>
  <c r="C6" i="35"/>
  <c r="O204" i="27" l="1"/>
  <c r="O94" i="30"/>
  <c r="O80" i="30"/>
  <c r="P94" i="30"/>
  <c r="P80" i="30"/>
  <c r="P57" i="29"/>
  <c r="P204" i="27"/>
  <c r="P28" i="27"/>
  <c r="I51" i="30" l="1"/>
  <c r="H51" i="30"/>
  <c r="G51" i="30"/>
  <c r="I45" i="30"/>
  <c r="H45" i="30"/>
  <c r="G45" i="30"/>
  <c r="I42" i="30"/>
  <c r="H42" i="30"/>
  <c r="G42" i="30"/>
  <c r="I26" i="29"/>
  <c r="H26" i="29"/>
  <c r="G26" i="29"/>
  <c r="I24" i="29"/>
  <c r="E8" i="35" s="1"/>
  <c r="H24" i="29"/>
  <c r="D8" i="35" s="1"/>
  <c r="G24" i="29"/>
  <c r="O218" i="27"/>
  <c r="B218" i="27" s="1"/>
  <c r="I27" i="29" l="1"/>
  <c r="H27" i="29"/>
  <c r="G27" i="29"/>
  <c r="C8" i="35"/>
  <c r="B106" i="25" l="1"/>
  <c r="E106" i="25"/>
  <c r="J106" i="25"/>
  <c r="D47" i="26" l="1"/>
  <c r="B47" i="26"/>
  <c r="G119" i="30" l="1"/>
  <c r="C119" i="30"/>
  <c r="B42" i="34" l="1"/>
  <c r="B40" i="30"/>
  <c r="B37" i="34" s="1"/>
  <c r="B143" i="30" l="1"/>
  <c r="B116" i="30"/>
  <c r="B94" i="30"/>
  <c r="H23" i="30"/>
  <c r="B24" i="30"/>
  <c r="B22" i="30"/>
  <c r="E111" i="30"/>
  <c r="B111" i="30"/>
  <c r="F109" i="30"/>
  <c r="L107" i="30"/>
  <c r="K107" i="30"/>
  <c r="J107" i="30"/>
  <c r="I107" i="30"/>
  <c r="H107" i="30"/>
  <c r="G107" i="30"/>
  <c r="F107" i="30"/>
  <c r="E107" i="30"/>
  <c r="D107" i="30"/>
  <c r="B107" i="30"/>
  <c r="G109" i="30" l="1"/>
  <c r="H109" i="30" s="1"/>
  <c r="B28" i="27" l="1"/>
  <c r="B6" i="29" l="1"/>
  <c r="B6" i="34"/>
  <c r="B6" i="30"/>
  <c r="B6" i="28"/>
  <c r="B6" i="27"/>
  <c r="B6" i="33"/>
  <c r="E34" i="34"/>
  <c r="B31" i="34"/>
  <c r="B16" i="34"/>
  <c r="I15" i="34"/>
  <c r="H15" i="34"/>
  <c r="G15" i="34"/>
  <c r="F15" i="34"/>
  <c r="E15" i="34"/>
  <c r="B15" i="34"/>
  <c r="B14" i="34"/>
  <c r="B12" i="34"/>
  <c r="B186" i="30"/>
  <c r="B172" i="30"/>
  <c r="B158" i="30"/>
  <c r="B80" i="30"/>
  <c r="B67" i="30"/>
  <c r="E62" i="30"/>
  <c r="B62" i="30"/>
  <c r="E61" i="30"/>
  <c r="F59" i="30"/>
  <c r="B56" i="30"/>
  <c r="B52" i="30"/>
  <c r="B61" i="30" s="1"/>
  <c r="B49" i="30"/>
  <c r="B40" i="34" s="1"/>
  <c r="B43" i="30"/>
  <c r="B38" i="34" s="1"/>
  <c r="D39" i="30"/>
  <c r="B39" i="30"/>
  <c r="G37" i="30"/>
  <c r="B35" i="30"/>
  <c r="B19" i="30"/>
  <c r="B17" i="30"/>
  <c r="B16" i="30"/>
  <c r="B15" i="30"/>
  <c r="B14" i="30"/>
  <c r="B13" i="30"/>
  <c r="B12" i="30"/>
  <c r="B99" i="29"/>
  <c r="B84" i="29"/>
  <c r="B70" i="29"/>
  <c r="B57" i="29"/>
  <c r="B44" i="29"/>
  <c r="B31" i="29"/>
  <c r="B27" i="29"/>
  <c r="B26" i="29"/>
  <c r="B25" i="29"/>
  <c r="B24" i="29"/>
  <c r="B22" i="29"/>
  <c r="F21" i="29"/>
  <c r="G19" i="29"/>
  <c r="B15" i="29"/>
  <c r="P10" i="29"/>
  <c r="B10" i="29" s="1"/>
  <c r="B10" i="30" s="1"/>
  <c r="B13" i="28"/>
  <c r="B13" i="33" s="1"/>
  <c r="E12" i="28"/>
  <c r="E12" i="33" s="1"/>
  <c r="B10" i="28"/>
  <c r="B10" i="33" s="1"/>
  <c r="B204" i="27"/>
  <c r="B189" i="27"/>
  <c r="B73" i="27"/>
  <c r="J46" i="27"/>
  <c r="G46" i="27"/>
  <c r="C46" i="27"/>
  <c r="B42" i="27"/>
  <c r="B15" i="27"/>
  <c r="B10" i="27"/>
  <c r="B9" i="27"/>
  <c r="B8" i="27"/>
  <c r="B8" i="36" s="1"/>
  <c r="B29" i="26"/>
  <c r="L27" i="26"/>
  <c r="K27" i="26"/>
  <c r="J27" i="26"/>
  <c r="I27" i="26"/>
  <c r="H27" i="26"/>
  <c r="G27" i="26"/>
  <c r="F27" i="26"/>
  <c r="E27" i="26"/>
  <c r="C27" i="26"/>
  <c r="L20" i="26"/>
  <c r="K20" i="26"/>
  <c r="J20" i="26"/>
  <c r="I20" i="26"/>
  <c r="H20" i="26"/>
  <c r="G20" i="26"/>
  <c r="F20" i="26"/>
  <c r="E20" i="26"/>
  <c r="C20" i="26"/>
  <c r="B20" i="26"/>
  <c r="B15" i="26"/>
  <c r="B12" i="26"/>
  <c r="B10" i="26"/>
  <c r="L8" i="26"/>
  <c r="K8" i="26"/>
  <c r="J8" i="26"/>
  <c r="I8" i="26"/>
  <c r="H8" i="26"/>
  <c r="G8" i="26"/>
  <c r="F8" i="26"/>
  <c r="E8" i="26"/>
  <c r="C8" i="26"/>
  <c r="B8" i="26"/>
  <c r="J105" i="25"/>
  <c r="E105" i="25"/>
  <c r="B105" i="25"/>
  <c r="B103" i="25"/>
  <c r="L101" i="25"/>
  <c r="K101" i="25"/>
  <c r="J101" i="25"/>
  <c r="I101" i="25"/>
  <c r="H101" i="25"/>
  <c r="G101" i="25"/>
  <c r="E101" i="25"/>
  <c r="D101" i="25"/>
  <c r="C101" i="25"/>
  <c r="B97" i="25"/>
  <c r="B94" i="25"/>
  <c r="B93" i="25"/>
  <c r="B92" i="25"/>
  <c r="L90" i="25"/>
  <c r="K90" i="25"/>
  <c r="J90" i="25"/>
  <c r="I90" i="25"/>
  <c r="H90" i="25"/>
  <c r="G90" i="25"/>
  <c r="E90" i="25"/>
  <c r="D90" i="25"/>
  <c r="C90" i="25"/>
  <c r="B90" i="25"/>
  <c r="B87" i="25"/>
  <c r="B82" i="25"/>
  <c r="B80" i="25"/>
  <c r="B78" i="25"/>
  <c r="B76" i="25"/>
  <c r="B74" i="25"/>
  <c r="B61" i="25"/>
  <c r="B60" i="25"/>
  <c r="B57" i="25"/>
  <c r="B55" i="25"/>
  <c r="B53" i="25"/>
  <c r="P47" i="25"/>
  <c r="O47" i="25"/>
  <c r="C47" i="25" s="1"/>
  <c r="B39" i="25"/>
  <c r="B34" i="25"/>
  <c r="B27" i="25"/>
  <c r="L25" i="25"/>
  <c r="K25" i="25"/>
  <c r="J25" i="25"/>
  <c r="I25" i="25"/>
  <c r="H25" i="25"/>
  <c r="G25" i="25"/>
  <c r="E25" i="25"/>
  <c r="D25" i="25"/>
  <c r="C25" i="25"/>
  <c r="B5" i="26"/>
  <c r="F22" i="29" l="1"/>
  <c r="F25" i="29"/>
  <c r="F24" i="29"/>
  <c r="B4" i="27"/>
  <c r="B4" i="29"/>
  <c r="B4" i="30"/>
  <c r="B4" i="34"/>
  <c r="B4" i="28"/>
  <c r="B4" i="33"/>
  <c r="B8" i="30"/>
  <c r="B8" i="29"/>
  <c r="B9" i="30"/>
  <c r="B9" i="29"/>
  <c r="B5" i="29"/>
  <c r="B5" i="34"/>
  <c r="B5" i="30"/>
  <c r="B5" i="28"/>
  <c r="B5" i="33"/>
  <c r="B5" i="27"/>
  <c r="H19" i="29"/>
  <c r="I19" i="29" s="1"/>
  <c r="E16" i="34"/>
  <c r="H37" i="30"/>
  <c r="G59" i="30"/>
  <c r="H59" i="30" s="1"/>
  <c r="F34" i="34"/>
  <c r="G34" i="34" s="1"/>
  <c r="F16" i="34" l="1"/>
  <c r="I37" i="30"/>
  <c r="H16" i="34" s="1"/>
  <c r="G16" i="34" l="1"/>
  <c r="I1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tc={E001548B-D24E-412B-BC27-E50EEC15F0A2}</author>
    <author>tc={2A0D566D-98D0-41E6-AD26-159D0E225A0E}</author>
    <author>tc={BB69577F-1690-4E20-A161-E6FB03202D20}</author>
  </authors>
  <commentList>
    <comment ref="D18" authorId="0" shapeId="0" xr:uid="{E001548B-D24E-412B-BC27-E50EEC15F0A2}">
      <text>
        <t>[Threaded comment]
Your version of Excel allows you to read this threaded comment; however, any edits to it will get removed if the file is opened in a newer version of Excel. Learn more: https://go.microsoft.com/fwlink/?linkid=870924
Comment:
    Change variables to June</t>
      </text>
    </comment>
    <comment ref="F18" authorId="1" shapeId="0" xr:uid="{2A0D566D-98D0-41E6-AD26-159D0E225A0E}">
      <text>
        <t>[Threaded comment]
Your version of Excel allows you to read this threaded comment; however, any edits to it will get removed if the file is opened in a newer version of Excel. Learn more: https://go.microsoft.com/fwlink/?linkid=870924
Comment:
    If this is limited to only two options, can we make it a drop-down?</t>
      </text>
    </comment>
    <comment ref="G18" authorId="2" shapeId="0" xr:uid="{BB69577F-1690-4E20-A161-E6FB03202D20}">
      <text>
        <t>[Threaded comment]
Your version of Excel allows you to read this threaded comment; however, any edits to it will get removed if the file is opened in a newer version of Excel. Learn more: https://go.microsoft.com/fwlink/?linkid=870924
Comment:
    Check formatting
Reply:
    Increase decimal points</t>
      </text>
    </comment>
  </commentList>
</comments>
</file>

<file path=xl/sharedStrings.xml><?xml version="1.0" encoding="utf-8"?>
<sst xmlns="http://schemas.openxmlformats.org/spreadsheetml/2006/main" count="500" uniqueCount="393">
  <si>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</si>
  <si>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</si>
  <si>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</si>
  <si>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</si>
  <si>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</si>
  <si>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</si>
  <si>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</si>
  <si>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</si>
  <si>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</si>
  <si>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</si>
  <si>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</si>
  <si>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</si>
  <si>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</si>
  <si>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</si>
  <si>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</si>
  <si>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</si>
  <si>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</si>
  <si>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</si>
  <si>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</si>
  <si>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</si>
  <si>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</si>
  <si>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</si>
  <si>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</si>
  <si>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</si>
  <si>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</si>
  <si>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</si>
  <si>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</si>
  <si>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</si>
  <si>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</si>
  <si>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</si>
  <si>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</si>
  <si>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</si>
  <si>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</si>
  <si>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</si>
  <si>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</si>
  <si>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</si>
  <si>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Part, en pourcentage, du volume des ventes des marchandises de votre entreprise comparativement au volume de ses ventes totales</t>
  </si>
  <si>
    <t>Part, en pourcentage, de la valeur des ventes des marchandises de votre entreprise comparativement à la valeur de ses ventes totales</t>
  </si>
  <si>
    <t>Part de votre entreprise du volume total des exportations des marchandises du pays de production vers le Canada</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</si>
  <si>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</si>
  <si>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</si>
  <si>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</si>
  <si>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</si>
  <si>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</si>
  <si>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</si>
  <si>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</si>
  <si>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</si>
  <si>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</si>
  <si>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</si>
  <si>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</si>
  <si>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</si>
  <si>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</si>
  <si>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</si>
  <si>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</si>
  <si>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</si>
  <si>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</si>
  <si>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</si>
  <si>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</si>
  <si>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</si>
  <si>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</si>
  <si>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</si>
  <si>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</si>
  <si>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</si>
  <si>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</si>
  <si>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</si>
  <si>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</si>
  <si>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</si>
  <si>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</si>
  <si>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</si>
  <si>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</si>
  <si>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</si>
  <si>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</si>
  <si>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</si>
  <si>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</si>
  <si>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</si>
  <si>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</si>
  <si>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</si>
  <si>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</si>
  <si>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</si>
  <si>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</si>
  <si>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</si>
  <si>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</si>
  <si>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</si>
  <si>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</si>
  <si>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</si>
  <si>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</si>
  <si>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</si>
  <si>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</si>
  <si>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</si>
  <si>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</si>
  <si>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</si>
  <si>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</si>
  <si>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</si>
  <si>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</si>
  <si>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Type l'affiliation</t>
  </si>
  <si>
    <t>%</t>
  </si>
  <si>
    <t>Question</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</si>
  <si>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</si>
  <si>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</si>
  <si>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</si>
  <si>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</si>
  <si>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</si>
  <si>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</si>
  <si>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</si>
  <si>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</si>
  <si>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</si>
  <si>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</si>
  <si>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</si>
  <si>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</si>
  <si>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</si>
  <si>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</si>
  <si>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Totale</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</si>
  <si>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</si>
  <si>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</si>
  <si>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</si>
  <si>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</si>
  <si>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</si>
  <si>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</si>
  <si>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</si>
  <si>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</si>
  <si>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</si>
  <si>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</si>
  <si>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</si>
  <si>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</si>
  <si>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</si>
  <si>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</si>
  <si>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</si>
  <si>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</si>
  <si>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</si>
  <si>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</si>
  <si>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</si>
  <si>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</si>
  <si>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</si>
  <si>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</si>
  <si>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</si>
  <si>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</si>
  <si>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</si>
  <si>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</si>
  <si>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</si>
  <si>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</si>
  <si>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</si>
  <si>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</si>
  <si>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</si>
  <si>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</si>
  <si>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Firm's sales volume of the goods as a percentage of its total sales volume</t>
  </si>
  <si>
    <t>Firm's sales value of the goods as a percentage of its total sales value</t>
  </si>
  <si>
    <t>Part de votre entreprise de la production totale des marchandises dans votre pays de production</t>
  </si>
  <si>
    <t xml:space="preserve">Firm's share of the total volume of exports of the goods from the country of production to Canada </t>
  </si>
  <si>
    <t>Firm's share of total production of the goods in its country of production</t>
  </si>
  <si>
    <t>Using data provided in Question 1 on the Pro 1 tab with the data provided in Question 2 above, the questionnaire calculates ending inventory as follows:</t>
  </si>
  <si>
    <t>Other countries</t>
  </si>
  <si>
    <t>Autres pays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</si>
  <si>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</si>
  <si>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</si>
  <si>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</si>
  <si>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</si>
  <si>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</si>
  <si>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</si>
  <si>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 ou tout autre facteur.</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</si>
  <si>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</si>
  <si>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</si>
  <si>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</si>
  <si>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</si>
  <si>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</si>
  <si>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</si>
  <si>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</si>
  <si>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</si>
  <si>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</si>
  <si>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</si>
  <si>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</si>
  <si>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</si>
  <si>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</si>
  <si>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</si>
  <si>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</si>
  <si>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</si>
  <si>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</si>
  <si>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</si>
  <si>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Stock de clôtures</t>
  </si>
  <si>
    <t>En utilisant les données fournies à la question 1 sur l'onglet Pro 1 avec les données fournies à la question 2 ci-dessus, le questionnaire calcule le stock de clôtures comme suit :</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</si>
  <si>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</si>
  <si>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</si>
  <si>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</si>
  <si>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</si>
  <si>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</si>
  <si>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</si>
  <si>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</si>
  <si>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</si>
  <si>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</si>
  <si>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</si>
  <si>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</si>
  <si>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</si>
  <si>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</si>
  <si>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</si>
  <si>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</si>
  <si>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</si>
  <si>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le dumping et le subventionnement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</si>
  <si>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</si>
  <si>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</si>
  <si>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</si>
  <si>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</si>
  <si>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</si>
  <si>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</si>
  <si>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</si>
  <si>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</si>
  <si>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</si>
  <si>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</si>
  <si>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</si>
  <si>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Selectionnez oui ou non</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</si>
  <si>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</si>
  <si>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</si>
  <si>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</si>
  <si>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</si>
  <si>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</si>
  <si>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</si>
  <si>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</si>
  <si>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</si>
  <si>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</si>
  <si>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</si>
  <si>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</si>
  <si>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</si>
  <si>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</si>
  <si>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</si>
  <si>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</si>
  <si>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</si>
  <si>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</si>
  <si>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</si>
  <si>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</si>
  <si>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</si>
  <si>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</si>
  <si>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</si>
  <si>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</si>
  <si>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</si>
  <si>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</si>
  <si>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</si>
  <si>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Ensure the total of all column widths in a tab equals 1340 pixels to allow for consistent scaling when exported to PDF.</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</si>
  <si>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</si>
  <si>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</si>
  <si>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</si>
  <si>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</si>
  <si>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</si>
  <si>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</si>
  <si>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</si>
  <si>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</si>
  <si>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</si>
  <si>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</si>
  <si>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</si>
  <si>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</si>
  <si>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</si>
  <si>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</si>
  <si>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</si>
  <si>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</si>
  <si>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</si>
  <si>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</si>
  <si>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Correspondre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</si>
  <si>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</si>
  <si>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</si>
  <si>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</si>
  <si>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</si>
  <si>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</si>
  <si>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</si>
  <si>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</si>
  <si>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</si>
  <si>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</si>
  <si>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</si>
  <si>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</si>
  <si>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</si>
  <si>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</si>
  <si>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</si>
  <si>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Net delivered selling value</t>
  </si>
  <si>
    <t>Valeur de vente nette rendue</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</si>
  <si>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</si>
  <si>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La valeur de vos ventes après déduction des escomptes au comptant, des remises sur quantité et des escomptes reportés, des rabais, des taxes, des ristournes et des primes, qu’ils soient indiqués ou non sur la facture. Incluez le coût de livraison.</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</si>
  <si>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</si>
  <si>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</si>
  <si>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</si>
  <si>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</si>
  <si>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</si>
  <si>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</si>
  <si>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</si>
  <si>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</si>
  <si>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</si>
  <si>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</si>
  <si>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</si>
  <si>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</si>
  <si>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</si>
  <si>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</si>
  <si>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</si>
  <si>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</si>
  <si>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</si>
  <si>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</si>
  <si>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i.e. columns B-L should be 134 pixels each.</t>
  </si>
  <si>
    <t>Ex Works (CAD)</t>
  </si>
  <si>
    <t>à l'usine (CAD)</t>
  </si>
  <si>
    <t>FOB Country of Export (CAD)</t>
  </si>
  <si>
    <t>FOB pays d'exportation (CAD)</t>
  </si>
  <si>
    <t>China</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</si>
  <si>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</si>
  <si>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</si>
  <si>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</si>
  <si>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</si>
  <si>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</si>
  <si>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en Chine</t>
  </si>
  <si>
    <t>GRADES</t>
  </si>
  <si>
    <t>NUANCES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</si>
  <si>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</si>
  <si>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</si>
  <si>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</si>
  <si>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</si>
  <si>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</si>
  <si>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</si>
  <si>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</si>
  <si>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</si>
  <si>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</si>
  <si>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</si>
  <si>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</si>
  <si>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</si>
  <si>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</si>
  <si>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</si>
  <si>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la Chine</t>
  </si>
  <si>
    <t>https://www.cbsa-asfc.gc.ca/sima-lmsi/i-e/cisp2025/cisp2025-in-eng.html#3-2</t>
  </si>
  <si>
    <t>https://www.cbsa-asfc.gc.ca/sima-lmsi/i-e/cisp2025/cisp2025-in-fra.html#3-2</t>
  </si>
  <si>
    <t>Additional product information can be found on the CBSA website:</t>
  </si>
  <si>
    <t>Des renseignements supplémentaires sur le produit se trouvent sur le site Web de l’ASFC :</t>
  </si>
  <si>
    <t>Confirm that all data reported in this questionnaire pertain to the goods as defined in the "Intro" tab.</t>
  </si>
  <si>
    <t>Confirmez que toutes les données déclarées dans ce questionnaire concernent les marchandises telles que définies dans l’onglet « Intro ».</t>
  </si>
  <si>
    <t>Company:</t>
  </si>
  <si>
    <t>Respondent Type:</t>
  </si>
  <si>
    <t>Activity:</t>
  </si>
  <si>
    <t>Country:</t>
  </si>
  <si>
    <t>Subject/Non:</t>
  </si>
  <si>
    <t>Other Country:</t>
  </si>
  <si>
    <t>Trade Level:</t>
  </si>
  <si>
    <t>Sales To:</t>
  </si>
  <si>
    <t>I 2023</t>
  </si>
  <si>
    <t>I 2024</t>
  </si>
  <si>
    <t>Foreign Producer  |  Producteur étranger</t>
  </si>
  <si>
    <t>-</t>
  </si>
  <si>
    <t>Sales to Home Market | Ventes sur le marché intérieur</t>
  </si>
  <si>
    <t>Export Sales |  Ventes à l'exportation</t>
  </si>
  <si>
    <t>United States  |  États-Unis</t>
  </si>
  <si>
    <t>Other Countries  |  Autres pays</t>
  </si>
  <si>
    <t>hiddenc</t>
  </si>
  <si>
    <t>Jan. - Jun.  |  janv. - juin</t>
  </si>
  <si>
    <t>Capacité pratique des usines (tonnes)</t>
  </si>
  <si>
    <t>Marchandises en cause</t>
  </si>
  <si>
    <t>Autres marchandises produites sur le même équipement</t>
  </si>
  <si>
    <t>Utilization rate (%)</t>
  </si>
  <si>
    <t>Taux d'utilisation (%)</t>
  </si>
  <si>
    <t>Total - Utilization rate (%)</t>
  </si>
  <si>
    <t>Total - Taux d'utilisation (%)</t>
  </si>
  <si>
    <t>Ventes nationales (tonnes)</t>
  </si>
  <si>
    <t>Ventes à l'exportation  (tonnes)</t>
  </si>
  <si>
    <t xml:space="preserve">États-Unis </t>
  </si>
  <si>
    <t>Total - Export sales</t>
  </si>
  <si>
    <t xml:space="preserve">Total - Ventes à l'exportation </t>
  </si>
  <si>
    <t>PERCENT CHANGE</t>
  </si>
  <si>
    <t>CHANGEMENT EN POURCENTAGE</t>
  </si>
  <si>
    <t>hiddenr</t>
  </si>
  <si>
    <t>Note(s):</t>
  </si>
  <si>
    <t>Source: Reply to CITT questionnaire.  |  Réponse au questionnaire du TCCE.</t>
  </si>
  <si>
    <t>September 30</t>
  </si>
  <si>
    <t>30 septembre</t>
  </si>
  <si>
    <t>janv-sept 2024</t>
  </si>
  <si>
    <t>Thermoformed molded fibre plates and platters regardless of diameter or length, and bowls with diameters or widths of eight centimeters or greater and lips up to eight centimetres, regardless of fibre source, thickness, additives, colour, design, coating, or surface or other finishing.</t>
  </si>
  <si>
    <t>https://www.cbsa-asfc.gc.ca/sima-lmsi/i-e/tmft2025/tmft2025-in-eng.html#3-2</t>
  </si>
  <si>
    <t>https://www.cbsa-asfc.gc.ca/sima-lmsi/i-e/tmft2025/tmft2025-in-fra.html#3-2</t>
  </si>
  <si>
    <t>janv-sept 2025</t>
  </si>
  <si>
    <t>pieces</t>
  </si>
  <si>
    <t>pièces</t>
  </si>
  <si>
    <t>pièce</t>
  </si>
  <si>
    <t>piece</t>
  </si>
  <si>
    <t>Jan-Sep 2024</t>
  </si>
  <si>
    <t>Jan-Sep 2025</t>
  </si>
  <si>
    <t>Paula Place</t>
  </si>
  <si>
    <t>Thy Dao</t>
  </si>
  <si>
    <t>thy.dao@tribunal.gc.ca</t>
  </si>
  <si>
    <t>paula.place@tribunal.gc.ca</t>
  </si>
  <si>
    <t>343-574-3196</t>
  </si>
  <si>
    <t>613-558-6438</t>
  </si>
  <si>
    <t>NOTE: The goods do not include pressed paper or paperboard plates, platters or bowls, which are made from an existing sheet of paper or paperboard and which are often characterized by visible fold lines on or near the rim. For additional details, view the Info tab.</t>
  </si>
  <si>
    <t>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t>
  </si>
  <si>
    <t>AAA</t>
  </si>
  <si>
    <t>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t>
  </si>
  <si>
    <t>March 23, 2026</t>
  </si>
  <si>
    <t>le 23 mars 2026</t>
  </si>
  <si>
    <t>4823.61.00.00,  4823.69.00.90,  4823.70.00.00,  4823.90.00.90</t>
  </si>
  <si>
    <t>the dumping and subsidizing</t>
  </si>
  <si>
    <t>The goods are commonly classified in the Customs Tariff under the following Harmonized Commodity Description and Coding System (HS) numbers:</t>
  </si>
  <si>
    <t>Export markets</t>
  </si>
  <si>
    <t>Marchés d'exportation</t>
  </si>
  <si>
    <t>NQ-2025-008</t>
  </si>
  <si>
    <t>vaisselle en fibre moulée thermoformée</t>
  </si>
  <si>
    <t>thermoformed molded fibre tableware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</si>
</sst>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_(#,##0_);_(\(#,##0\);_(* &quot;-&quot;_);_(_ \ \ \ \ \ \ \ @"/>
    <numFmt numFmtId="168" formatCode="_-* #,##0_-;\-* #,##0_-;_-* &quot;-&quot;??_-;_-@_-"/>
    <numFmt numFmtId="169" formatCode="#,##0;\(#,##0\)"/>
  </numFmts>
  <fonts count="32"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10.5"/>
      <color theme="0"/>
      <name val="Calibri"/>
      <family val="2"/>
    </font>
    <font>
      <b/>
      <sz val="10.5"/>
      <name val="Calibri"/>
      <family val="2"/>
    </font>
    <font>
      <u/>
      <sz val="11"/>
      <color theme="10"/>
      <name val="Calibri"/>
      <family val="2"/>
      <scheme val="minor"/>
    </font>
    <font>
      <sz val="10.5"/>
      <color rgb="FF0000FF"/>
      <name val="Calibri"/>
      <family val="2"/>
      <scheme val="minor"/>
    </font>
    <font>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sz val="10"/>
      <name val="Arial"/>
      <family val="2"/>
    </font>
    <font>
      <sz val="10.5"/>
      <color rgb="FF333333"/>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tint="-0.14996795556505021"/>
        <bgColor indexed="64"/>
      </patternFill>
    </fill>
    <fill>
      <patternFill patternType="solid">
        <fgColor rgb="FFFFC000"/>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xf numFmtId="0" fontId="30" fillId="0" borderId="0"/>
  </cellStyleXfs>
  <cellXfs count="425">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7" fillId="3" borderId="3" xfId="0" applyFont="1" applyFill="1" applyBorder="1" applyAlignment="1">
      <alignment horizontal="centerContinuous" vertical="top" wrapText="1"/>
    </xf>
    <xf numFmtId="0" fontId="7" fillId="3" borderId="11" xfId="0" applyFont="1" applyFill="1" applyBorder="1" applyAlignment="1">
      <alignment horizontal="centerContinuous" vertical="top" wrapText="1"/>
    </xf>
    <xf numFmtId="0" fontId="7" fillId="3" borderId="5" xfId="0" applyFont="1" applyFill="1" applyBorder="1" applyAlignment="1">
      <alignment horizontal="centerContinuous" vertical="top" wrapText="1"/>
    </xf>
    <xf numFmtId="0" fontId="4" fillId="3" borderId="0" xfId="0" applyFont="1" applyFill="1" applyAlignment="1">
      <alignment vertical="top" wrapText="1"/>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vertical="top" wrapText="1"/>
    </xf>
    <xf numFmtId="0" fontId="7" fillId="3" borderId="0" xfId="0" applyFont="1" applyFill="1" applyAlignment="1">
      <alignment horizontal="left" vertical="top" wrapText="1"/>
    </xf>
    <xf numFmtId="0" fontId="10" fillId="0" borderId="0" xfId="0" applyFont="1" applyAlignment="1">
      <alignment vertical="top"/>
    </xf>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0" fontId="10" fillId="6" borderId="0" xfId="0" applyFont="1" applyFill="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0" fillId="2" borderId="6" xfId="0" applyFont="1" applyFill="1"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5" borderId="13"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8" fillId="2" borderId="13" xfId="0" applyFont="1" applyFill="1" applyBorder="1" applyAlignment="1">
      <alignment horizontal="center" vertical="center"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7" fillId="3" borderId="0" xfId="0" applyFont="1" applyFill="1" applyAlignment="1">
      <alignment horizontal="center" vertical="top" wrapText="1"/>
    </xf>
    <xf numFmtId="0" fontId="10" fillId="0" borderId="0" xfId="0" applyFont="1" applyFill="1" applyAlignment="1">
      <alignment vertical="top"/>
    </xf>
    <xf numFmtId="0" fontId="4" fillId="2" borderId="0" xfId="0" applyFont="1" applyFill="1" applyAlignment="1">
      <alignment horizontal="left" vertical="top" indent="1"/>
    </xf>
    <xf numFmtId="0" fontId="3" fillId="2" borderId="0" xfId="0" applyFont="1" applyFill="1" applyAlignment="1">
      <alignment horizontal="left" vertical="top"/>
    </xf>
    <xf numFmtId="0" fontId="7" fillId="3" borderId="0" xfId="0" applyFont="1" applyFill="1" applyAlignment="1">
      <alignment horizontal="center"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20" fillId="7" borderId="13" xfId="0" applyFont="1" applyFill="1" applyBorder="1" applyAlignment="1">
      <alignment horizontal="center" vertical="top" wrapText="1"/>
    </xf>
    <xf numFmtId="0" fontId="20" fillId="7" borderId="25" xfId="0" applyFont="1" applyFill="1" applyBorder="1" applyAlignment="1">
      <alignment horizontal="center" vertical="top" wrapText="1"/>
    </xf>
    <xf numFmtId="0" fontId="5" fillId="2" borderId="0" xfId="0" applyFont="1" applyFill="1" applyAlignment="1">
      <alignment vertical="top" wrapText="1"/>
    </xf>
    <xf numFmtId="0" fontId="10" fillId="0" borderId="0" xfId="0" quotePrefix="1" applyFont="1" applyAlignment="1">
      <alignment vertical="top"/>
    </xf>
    <xf numFmtId="0" fontId="21" fillId="0" borderId="0" xfId="3" applyAlignment="1">
      <alignment vertical="top"/>
    </xf>
    <xf numFmtId="0" fontId="8" fillId="2" borderId="0" xfId="0" applyFont="1" applyFill="1" applyBorder="1" applyAlignment="1">
      <alignment horizontal="left" vertical="top"/>
    </xf>
    <xf numFmtId="0" fontId="8" fillId="2" borderId="4" xfId="0" applyFont="1" applyFill="1" applyBorder="1" applyAlignment="1">
      <alignment horizontal="left" vertical="top"/>
    </xf>
    <xf numFmtId="0" fontId="10" fillId="0" borderId="0" xfId="0" applyFont="1" applyBorder="1" applyAlignment="1">
      <alignment vertical="top"/>
    </xf>
    <xf numFmtId="0" fontId="7" fillId="2" borderId="7" xfId="0" applyFont="1" applyFill="1" applyBorder="1" applyAlignment="1">
      <alignment horizontal="left" vertical="top" wrapText="1"/>
    </xf>
    <xf numFmtId="0" fontId="4" fillId="2" borderId="8" xfId="0" applyFont="1" applyFill="1" applyBorder="1" applyAlignment="1">
      <alignment vertical="top" wrapText="1"/>
    </xf>
    <xf numFmtId="0" fontId="10" fillId="2" borderId="6" xfId="0" applyFont="1" applyFill="1" applyBorder="1"/>
    <xf numFmtId="0" fontId="8" fillId="2" borderId="6" xfId="0" applyFont="1" applyFill="1" applyBorder="1" applyAlignment="1">
      <alignment horizontal="left" vertical="top" wrapText="1"/>
    </xf>
    <xf numFmtId="0" fontId="23" fillId="3" borderId="10" xfId="0" applyFont="1" applyFill="1" applyBorder="1"/>
    <xf numFmtId="165" fontId="23" fillId="3" borderId="10" xfId="2" applyNumberFormat="1" applyFont="1" applyFill="1" applyBorder="1"/>
    <xf numFmtId="165" fontId="23" fillId="3" borderId="10" xfId="2" applyNumberFormat="1" applyFont="1" applyFill="1" applyBorder="1" applyAlignment="1">
      <alignment horizontal="left"/>
    </xf>
    <xf numFmtId="165" fontId="23" fillId="3" borderId="39" xfId="2" applyNumberFormat="1" applyFont="1" applyFill="1" applyBorder="1"/>
    <xf numFmtId="0" fontId="23" fillId="3" borderId="10" xfId="0" applyFont="1" applyFill="1" applyBorder="1" applyAlignment="1">
      <alignment horizontal="center"/>
    </xf>
    <xf numFmtId="0" fontId="23" fillId="3" borderId="40" xfId="0" applyFont="1" applyFill="1" applyBorder="1" applyAlignment="1">
      <alignment horizontal="center"/>
    </xf>
    <xf numFmtId="0" fontId="23" fillId="3" borderId="41" xfId="0" applyFont="1" applyFill="1" applyBorder="1" applyAlignment="1">
      <alignment horizontal="center"/>
    </xf>
    <xf numFmtId="0" fontId="24" fillId="10" borderId="0" xfId="0" applyFont="1" applyFill="1"/>
    <xf numFmtId="0" fontId="24" fillId="11" borderId="0" xfId="0" applyFont="1" applyFill="1"/>
    <xf numFmtId="165" fontId="24" fillId="11" borderId="0" xfId="2" applyNumberFormat="1" applyFont="1" applyFill="1"/>
    <xf numFmtId="165" fontId="24" fillId="11" borderId="0" xfId="2" applyNumberFormat="1" applyFont="1" applyFill="1" applyAlignment="1">
      <alignment horizontal="left"/>
    </xf>
    <xf numFmtId="165" fontId="24" fillId="11" borderId="42" xfId="2" applyNumberFormat="1" applyFont="1" applyFill="1" applyBorder="1"/>
    <xf numFmtId="1" fontId="24" fillId="10" borderId="0" xfId="0" applyNumberFormat="1" applyFont="1" applyFill="1" applyAlignment="1">
      <alignment horizontal="center"/>
    </xf>
    <xf numFmtId="0" fontId="25" fillId="0" borderId="0" xfId="0" applyFont="1"/>
    <xf numFmtId="165" fontId="25" fillId="0" borderId="0" xfId="2" applyNumberFormat="1" applyFont="1"/>
    <xf numFmtId="165" fontId="25" fillId="0" borderId="0" xfId="2" applyNumberFormat="1" applyFont="1" applyAlignment="1">
      <alignment horizontal="left"/>
    </xf>
    <xf numFmtId="165" fontId="25" fillId="0" borderId="42" xfId="2" applyNumberFormat="1" applyFont="1" applyFill="1" applyBorder="1"/>
    <xf numFmtId="0" fontId="25" fillId="12" borderId="0" xfId="0" applyFont="1" applyFill="1"/>
    <xf numFmtId="165" fontId="25" fillId="12" borderId="0" xfId="2" applyNumberFormat="1" applyFont="1" applyFill="1"/>
    <xf numFmtId="165" fontId="25" fillId="12" borderId="0" xfId="2" applyNumberFormat="1" applyFont="1" applyFill="1" applyAlignment="1">
      <alignment horizontal="left"/>
    </xf>
    <xf numFmtId="165" fontId="25" fillId="12" borderId="42" xfId="2" applyNumberFormat="1" applyFont="1" applyFill="1" applyBorder="1"/>
    <xf numFmtId="165" fontId="25" fillId="10" borderId="0" xfId="2" applyNumberFormat="1" applyFont="1" applyFill="1"/>
    <xf numFmtId="0" fontId="26" fillId="0" borderId="0" xfId="0" applyFont="1"/>
    <xf numFmtId="0" fontId="27" fillId="0" borderId="0" xfId="0" applyFont="1"/>
    <xf numFmtId="0" fontId="26" fillId="2" borderId="43" xfId="0" applyFont="1" applyFill="1" applyBorder="1"/>
    <xf numFmtId="0" fontId="26" fillId="2" borderId="44" xfId="0" applyFont="1" applyFill="1" applyBorder="1"/>
    <xf numFmtId="0" fontId="26" fillId="2" borderId="45" xfId="0" applyFont="1" applyFill="1" applyBorder="1"/>
    <xf numFmtId="0" fontId="26" fillId="2" borderId="46" xfId="0" applyFont="1" applyFill="1" applyBorder="1"/>
    <xf numFmtId="0" fontId="28" fillId="2" borderId="0" xfId="0" applyFont="1" applyFill="1"/>
    <xf numFmtId="0" fontId="26" fillId="2" borderId="0" xfId="0" applyFont="1" applyFill="1"/>
    <xf numFmtId="0" fontId="26" fillId="2" borderId="42" xfId="0" applyFont="1" applyFill="1" applyBorder="1"/>
    <xf numFmtId="0" fontId="25" fillId="2" borderId="0" xfId="0" applyFont="1" applyFill="1"/>
    <xf numFmtId="0" fontId="26" fillId="2" borderId="0" xfId="0" applyFont="1" applyFill="1" applyAlignment="1">
      <alignment horizontal="left"/>
    </xf>
    <xf numFmtId="0" fontId="27" fillId="2" borderId="0" xfId="0" applyFont="1" applyFill="1" applyAlignment="1">
      <alignment horizontal="centerContinuous"/>
    </xf>
    <xf numFmtId="166" fontId="27" fillId="2" borderId="0" xfId="0" applyNumberFormat="1" applyFont="1" applyFill="1" applyAlignment="1">
      <alignment horizontal="center"/>
    </xf>
    <xf numFmtId="166" fontId="29" fillId="2" borderId="0" xfId="0" applyNumberFormat="1" applyFont="1" applyFill="1"/>
    <xf numFmtId="0" fontId="29" fillId="2" borderId="0" xfId="0" applyFont="1" applyFill="1"/>
    <xf numFmtId="0" fontId="27" fillId="2" borderId="46" xfId="0" applyFont="1" applyFill="1" applyBorder="1"/>
    <xf numFmtId="0" fontId="27" fillId="2" borderId="0" xfId="0" applyFont="1" applyFill="1"/>
    <xf numFmtId="166" fontId="27" fillId="10" borderId="0" xfId="2" applyNumberFormat="1" applyFont="1" applyFill="1" applyBorder="1" applyAlignment="1">
      <alignment horizontal="right"/>
    </xf>
    <xf numFmtId="166" fontId="26" fillId="2" borderId="0" xfId="2" applyNumberFormat="1" applyFont="1" applyFill="1" applyBorder="1" applyAlignment="1">
      <alignment horizontal="right"/>
    </xf>
    <xf numFmtId="0" fontId="27" fillId="2" borderId="42" xfId="0" applyFont="1" applyFill="1" applyBorder="1"/>
    <xf numFmtId="167" fontId="26" fillId="2" borderId="0" xfId="2" applyNumberFormat="1" applyFont="1" applyFill="1" applyBorder="1" applyAlignment="1">
      <alignment horizontal="right"/>
    </xf>
    <xf numFmtId="167" fontId="26" fillId="2" borderId="0" xfId="2" applyNumberFormat="1" applyFont="1" applyFill="1" applyBorder="1"/>
    <xf numFmtId="0" fontId="26" fillId="2" borderId="0" xfId="0" applyFont="1" applyFill="1" applyAlignment="1">
      <alignment horizontal="left" indent="1"/>
    </xf>
    <xf numFmtId="166" fontId="26" fillId="10" borderId="0" xfId="2" applyNumberFormat="1" applyFont="1" applyFill="1" applyBorder="1" applyAlignment="1">
      <alignment horizontal="right"/>
    </xf>
    <xf numFmtId="0" fontId="26" fillId="2" borderId="0" xfId="0" applyFont="1" applyFill="1" applyAlignment="1">
      <alignment horizontal="left" wrapText="1" indent="1"/>
    </xf>
    <xf numFmtId="0" fontId="27" fillId="2" borderId="0" xfId="0" applyFont="1" applyFill="1" applyAlignment="1">
      <alignment horizontal="left"/>
    </xf>
    <xf numFmtId="166" fontId="27" fillId="13" borderId="11" xfId="2" applyNumberFormat="1" applyFont="1" applyFill="1" applyBorder="1" applyAlignment="1">
      <alignment horizontal="right"/>
    </xf>
    <xf numFmtId="0" fontId="26" fillId="2" borderId="0" xfId="0" applyFont="1" applyFill="1" applyAlignment="1">
      <alignment horizontal="right"/>
    </xf>
    <xf numFmtId="166" fontId="26" fillId="13" borderId="0" xfId="2" applyNumberFormat="1" applyFont="1" applyFill="1" applyBorder="1" applyAlignment="1">
      <alignment horizontal="right"/>
    </xf>
    <xf numFmtId="166" fontId="26" fillId="13" borderId="10" xfId="2" applyNumberFormat="1" applyFont="1" applyFill="1" applyBorder="1" applyAlignment="1">
      <alignment horizontal="right"/>
    </xf>
    <xf numFmtId="0" fontId="27" fillId="2" borderId="0" xfId="0" applyFont="1" applyFill="1" applyAlignment="1">
      <alignment horizontal="left" wrapText="1"/>
    </xf>
    <xf numFmtId="166" fontId="27" fillId="13" borderId="0" xfId="2" applyNumberFormat="1" applyFont="1" applyFill="1" applyBorder="1" applyAlignment="1">
      <alignment horizontal="right"/>
    </xf>
    <xf numFmtId="168" fontId="27" fillId="2" borderId="46" xfId="2" applyNumberFormat="1" applyFont="1" applyFill="1" applyBorder="1"/>
    <xf numFmtId="0" fontId="29" fillId="2" borderId="0" xfId="0" applyFont="1" applyFill="1" applyAlignment="1">
      <alignment wrapText="1"/>
    </xf>
    <xf numFmtId="0" fontId="27" fillId="2" borderId="0" xfId="0" applyFont="1" applyFill="1" applyAlignment="1">
      <alignment wrapText="1"/>
    </xf>
    <xf numFmtId="3" fontId="26" fillId="2" borderId="0" xfId="0" applyNumberFormat="1" applyFont="1" applyFill="1" applyAlignment="1">
      <alignment horizontal="left" indent="1"/>
    </xf>
    <xf numFmtId="0" fontId="29" fillId="2" borderId="0" xfId="0" applyFont="1" applyFill="1" applyAlignment="1">
      <alignment horizontal="right"/>
    </xf>
    <xf numFmtId="166" fontId="27" fillId="2" borderId="0" xfId="2" applyNumberFormat="1" applyFont="1" applyFill="1" applyBorder="1" applyAlignment="1">
      <alignment horizontal="right"/>
    </xf>
    <xf numFmtId="166" fontId="27" fillId="2" borderId="11" xfId="2" applyNumberFormat="1" applyFont="1" applyFill="1" applyBorder="1" applyAlignment="1">
      <alignment horizontal="right"/>
    </xf>
    <xf numFmtId="166" fontId="26" fillId="2" borderId="10" xfId="2" applyNumberFormat="1" applyFont="1" applyFill="1" applyBorder="1" applyAlignment="1">
      <alignment horizontal="right"/>
    </xf>
    <xf numFmtId="0" fontId="27" fillId="2" borderId="10" xfId="0" applyFont="1" applyFill="1" applyBorder="1" applyAlignment="1">
      <alignment horizontal="left"/>
    </xf>
    <xf numFmtId="0" fontId="26" fillId="2" borderId="11" xfId="0" applyFont="1" applyFill="1" applyBorder="1"/>
    <xf numFmtId="169" fontId="27" fillId="2" borderId="0" xfId="2" applyNumberFormat="1" applyFont="1" applyFill="1" applyBorder="1" applyAlignment="1">
      <alignment horizontal="right"/>
    </xf>
    <xf numFmtId="0" fontId="26" fillId="2" borderId="0" xfId="0" applyFont="1" applyFill="1" applyAlignment="1">
      <alignment horizontal="left" wrapText="1"/>
    </xf>
    <xf numFmtId="0" fontId="26" fillId="2" borderId="47" xfId="0" applyFont="1" applyFill="1" applyBorder="1"/>
    <xf numFmtId="0" fontId="26" fillId="2" borderId="48" xfId="0" applyFont="1" applyFill="1" applyBorder="1"/>
    <xf numFmtId="0" fontId="26" fillId="2" borderId="49" xfId="0" applyFont="1" applyFill="1" applyBorder="1"/>
    <xf numFmtId="1" fontId="24" fillId="10" borderId="42" xfId="0" applyNumberFormat="1" applyFont="1" applyFill="1" applyBorder="1" applyAlignment="1">
      <alignment horizontal="center"/>
    </xf>
    <xf numFmtId="1" fontId="25" fillId="10" borderId="0" xfId="0" applyNumberFormat="1" applyFont="1" applyFill="1" applyAlignment="1">
      <alignment horizontal="center"/>
    </xf>
    <xf numFmtId="1" fontId="25" fillId="10" borderId="42" xfId="0" applyNumberFormat="1" applyFont="1" applyFill="1" applyBorder="1" applyAlignment="1">
      <alignment horizontal="center"/>
    </xf>
    <xf numFmtId="0" fontId="0" fillId="0" borderId="0" xfId="0" applyAlignment="1">
      <alignment vertical="top"/>
    </xf>
    <xf numFmtId="0" fontId="11" fillId="0" borderId="0" xfId="0" applyFont="1" applyAlignment="1">
      <alignment horizontal="left" vertical="top"/>
    </xf>
    <xf numFmtId="0" fontId="8" fillId="0" borderId="0" xfId="0" applyFont="1" applyAlignment="1">
      <alignment vertical="top"/>
    </xf>
    <xf numFmtId="0" fontId="11" fillId="0" borderId="0" xfId="0" applyFont="1" applyAlignment="1">
      <alignment horizontal="center" vertical="top"/>
    </xf>
    <xf numFmtId="49" fontId="8" fillId="0" borderId="0" xfId="0" quotePrefix="1" applyNumberFormat="1" applyFont="1" applyAlignment="1">
      <alignment vertical="top"/>
    </xf>
    <xf numFmtId="15" fontId="8" fillId="0" borderId="0" xfId="0" quotePrefix="1" applyNumberFormat="1" applyFont="1" applyAlignment="1">
      <alignment vertical="top"/>
    </xf>
    <xf numFmtId="0" fontId="16" fillId="6" borderId="0" xfId="0" applyFont="1" applyFill="1" applyAlignment="1">
      <alignment vertical="top"/>
    </xf>
    <xf numFmtId="0" fontId="16" fillId="0" borderId="0" xfId="0" applyFont="1" applyAlignment="1">
      <alignment vertical="top"/>
    </xf>
    <xf numFmtId="0" fontId="31" fillId="0" borderId="0" xfId="0" applyFont="1" applyAlignment="1">
      <alignment vertical="top" wrapText="1"/>
    </xf>
    <xf numFmtId="165" fontId="11" fillId="4" borderId="13" xfId="2" applyNumberFormat="1" applyFont="1" applyFill="1" applyBorder="1" applyAlignment="1" applyProtection="1">
      <alignment vertical="center"/>
      <protection locked="0"/>
    </xf>
    <xf numFmtId="1" fontId="11" fillId="5" borderId="13" xfId="2" applyNumberFormat="1" applyFont="1" applyFill="1" applyBorder="1" applyAlignment="1" applyProtection="1">
      <alignment vertical="center"/>
    </xf>
    <xf numFmtId="165" fontId="11" fillId="4" borderId="35" xfId="2" applyNumberFormat="1" applyFont="1" applyFill="1" applyBorder="1" applyAlignment="1" applyProtection="1">
      <alignment vertical="center"/>
      <protection locked="0"/>
    </xf>
    <xf numFmtId="2" fontId="11" fillId="5" borderId="37" xfId="2" applyNumberFormat="1" applyFont="1" applyFill="1" applyBorder="1" applyAlignment="1" applyProtection="1">
      <alignment vertical="center"/>
    </xf>
    <xf numFmtId="165" fontId="11" fillId="4" borderId="16" xfId="2" applyNumberFormat="1" applyFont="1" applyFill="1" applyBorder="1" applyAlignment="1" applyProtection="1">
      <alignment vertical="center"/>
      <protection locked="0"/>
    </xf>
    <xf numFmtId="0" fontId="9" fillId="2" borderId="0" xfId="0" applyFont="1" applyFill="1" applyAlignment="1">
      <alignment horizontal="center" vertical="top"/>
    </xf>
    <xf numFmtId="0" fontId="8" fillId="2" borderId="0" xfId="0" applyFont="1" applyFill="1" applyBorder="1" applyAlignment="1">
      <alignment vertical="center" wrapText="1"/>
    </xf>
    <xf numFmtId="0" fontId="10" fillId="6" borderId="0" xfId="0" applyFont="1" applyFill="1" applyAlignment="1">
      <alignment horizontal="center" vertical="top"/>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14" fontId="11" fillId="4" borderId="13" xfId="1"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0" fillId="0" borderId="13"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8" fillId="7" borderId="2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25" xfId="0" applyFont="1" applyFill="1" applyBorder="1" applyAlignment="1">
      <alignment horizontal="center" vertical="top" wrapText="1"/>
    </xf>
    <xf numFmtId="0" fontId="8" fillId="2" borderId="4" xfId="0" applyFont="1" applyFill="1" applyBorder="1" applyAlignment="1">
      <alignment horizontal="left" vertical="center"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7" fillId="3" borderId="0" xfId="0" applyFont="1" applyFill="1" applyAlignment="1">
      <alignment horizontal="center" vertical="top" wrapTex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22" fillId="0" borderId="6" xfId="0" applyFont="1" applyBorder="1" applyAlignment="1" applyProtection="1">
      <alignment vertical="top"/>
      <protection locked="0"/>
    </xf>
    <xf numFmtId="0" fontId="0" fillId="0" borderId="0" xfId="0" applyAlignment="1" applyProtection="1">
      <alignment vertical="top"/>
      <protection locked="0"/>
    </xf>
    <xf numFmtId="0" fontId="0" fillId="0" borderId="4" xfId="0" applyBorder="1" applyAlignment="1" applyProtection="1">
      <alignment vertical="top"/>
      <protection locked="0"/>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9" fillId="2" borderId="29" xfId="0" applyFont="1" applyFill="1" applyBorder="1" applyAlignment="1">
      <alignment horizontal="center" vertical="center"/>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0" xfId="0" applyFont="1" applyFill="1" applyAlignment="1">
      <alignment horizontal="left" vertical="top" wrapText="1"/>
    </xf>
    <xf numFmtId="0" fontId="4" fillId="3" borderId="0" xfId="0" applyFont="1" applyFill="1" applyAlignment="1">
      <alignment horizontal="center"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20" fillId="7" borderId="24"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7" fillId="3" borderId="0" xfId="0" applyFont="1" applyFill="1" applyAlignment="1">
      <alignment horizontal="center" vertical="top"/>
    </xf>
    <xf numFmtId="0" fontId="7" fillId="3" borderId="0" xfId="0" applyFont="1" applyFill="1" applyAlignment="1">
      <alignment horizontal="left" vertical="center" wrapText="1"/>
    </xf>
    <xf numFmtId="0" fontId="19" fillId="3" borderId="9" xfId="0" applyFont="1" applyFill="1" applyBorder="1" applyAlignment="1">
      <alignment horizontal="center" vertical="top"/>
    </xf>
    <xf numFmtId="0" fontId="19" fillId="3" borderId="2" xfId="0" applyFont="1" applyFill="1" applyBorder="1" applyAlignment="1">
      <alignment horizontal="center" vertical="top"/>
    </xf>
    <xf numFmtId="0" fontId="20" fillId="9" borderId="3" xfId="0" applyFont="1" applyFill="1" applyBorder="1" applyAlignment="1">
      <alignment horizontal="center" vertical="top"/>
    </xf>
    <xf numFmtId="0" fontId="20" fillId="9" borderId="11" xfId="0" applyFont="1" applyFill="1" applyBorder="1" applyAlignment="1">
      <alignment horizontal="center" vertical="top"/>
    </xf>
    <xf numFmtId="0" fontId="20" fillId="9" borderId="5" xfId="0" applyFont="1" applyFill="1" applyBorder="1" applyAlignment="1">
      <alignment horizontal="center" vertical="top"/>
    </xf>
    <xf numFmtId="164" fontId="11" fillId="4" borderId="13" xfId="1" applyFont="1" applyFill="1" applyBorder="1" applyAlignment="1" applyProtection="1">
      <alignment horizontal="right" vertical="center" wrapText="1" indent="1"/>
      <protection locked="0"/>
    </xf>
    <xf numFmtId="164" fontId="11" fillId="4" borderId="25" xfId="1" applyFont="1" applyFill="1" applyBorder="1" applyAlignment="1" applyProtection="1">
      <alignment horizontal="right" vertical="center" wrapText="1" indent="1"/>
      <protection locked="0"/>
    </xf>
    <xf numFmtId="49" fontId="11" fillId="4" borderId="24" xfId="1" applyNumberFormat="1" applyFont="1" applyFill="1" applyBorder="1" applyAlignment="1" applyProtection="1">
      <alignment vertical="center" wrapText="1"/>
      <protection locked="0"/>
    </xf>
    <xf numFmtId="49" fontId="11" fillId="4" borderId="13" xfId="1" applyNumberFormat="1" applyFont="1" applyFill="1" applyBorder="1" applyAlignment="1" applyProtection="1">
      <alignment vertical="center" wrapText="1"/>
      <protection locked="0"/>
    </xf>
    <xf numFmtId="164" fontId="11" fillId="4" borderId="27" xfId="1" applyFont="1" applyFill="1" applyBorder="1" applyAlignment="1" applyProtection="1">
      <alignment horizontal="right" vertical="center" wrapText="1" indent="1"/>
      <protection locked="0"/>
    </xf>
    <xf numFmtId="49" fontId="11" fillId="4" borderId="38" xfId="1" applyNumberFormat="1" applyFont="1" applyFill="1" applyBorder="1" applyAlignment="1" applyProtection="1">
      <alignment vertical="center" wrapText="1"/>
      <protection locked="0"/>
    </xf>
    <xf numFmtId="49" fontId="11" fillId="4" borderId="28" xfId="1" applyNumberFormat="1" applyFont="1" applyFill="1" applyBorder="1" applyAlignment="1" applyProtection="1">
      <alignment vertical="center" wrapText="1"/>
      <protection locked="0"/>
    </xf>
    <xf numFmtId="164" fontId="11" fillId="4" borderId="28" xfId="1" applyFont="1" applyFill="1" applyBorder="1" applyAlignment="1" applyProtection="1">
      <alignment horizontal="right" vertical="center" wrapText="1" indent="1"/>
      <protection locked="0"/>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3" xfId="0" applyFont="1" applyFill="1" applyBorder="1" applyAlignment="1">
      <alignment horizontal="center" vertical="center" wrapText="1"/>
    </xf>
    <xf numFmtId="165" fontId="11" fillId="4" borderId="15" xfId="2" applyNumberFormat="1" applyFont="1" applyFill="1" applyBorder="1" applyAlignment="1" applyProtection="1">
      <alignment horizontal="right" vertical="center" wrapText="1"/>
      <protection locked="0"/>
    </xf>
    <xf numFmtId="165" fontId="11" fillId="4" borderId="16" xfId="2" applyNumberFormat="1" applyFont="1" applyFill="1" applyBorder="1" applyAlignment="1" applyProtection="1">
      <alignment horizontal="right" vertical="center" wrapText="1"/>
      <protection locked="0"/>
    </xf>
    <xf numFmtId="165" fontId="11" fillId="4" borderId="13" xfId="2" applyNumberFormat="1" applyFont="1" applyFill="1" applyBorder="1" applyAlignment="1" applyProtection="1">
      <alignment horizontal="right" vertical="center" wrapText="1"/>
      <protection locked="0"/>
    </xf>
    <xf numFmtId="0" fontId="10" fillId="0" borderId="13" xfId="0" applyFont="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9" fillId="7" borderId="13" xfId="0" applyFont="1" applyFill="1" applyBorder="1" applyAlignment="1">
      <alignment horizontal="center" vertical="center" wrapText="1"/>
    </xf>
    <xf numFmtId="0" fontId="12" fillId="7" borderId="13"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8" fillId="2" borderId="37" xfId="0" applyFont="1" applyFill="1" applyBorder="1" applyAlignment="1">
      <alignment horizontal="right" vertical="top" wrapText="1" indent="1"/>
    </xf>
    <xf numFmtId="0" fontId="8" fillId="2" borderId="35" xfId="0" applyFont="1" applyFill="1" applyBorder="1" applyAlignment="1">
      <alignment horizontal="right" vertical="top" wrapText="1" indent="1"/>
    </xf>
    <xf numFmtId="0" fontId="8" fillId="2" borderId="13" xfId="0" applyFont="1" applyFill="1" applyBorder="1" applyAlignment="1">
      <alignment horizontal="right" vertical="top" wrapText="1" indent="1"/>
    </xf>
    <xf numFmtId="1" fontId="9" fillId="7" borderId="13" xfId="0" applyNumberFormat="1" applyFont="1" applyFill="1" applyBorder="1" applyAlignment="1">
      <alignment horizontal="center" vertical="center" wrapText="1"/>
    </xf>
    <xf numFmtId="1" fontId="11" fillId="5" borderId="13" xfId="2" applyNumberFormat="1" applyFont="1" applyFill="1" applyBorder="1" applyAlignment="1" applyProtection="1">
      <alignment vertical="center"/>
    </xf>
    <xf numFmtId="165" fontId="11" fillId="4" borderId="13" xfId="2" applyNumberFormat="1" applyFont="1" applyFill="1" applyBorder="1" applyAlignment="1" applyProtection="1">
      <alignment horizontal="center" vertical="center" wrapText="1"/>
      <protection locked="0"/>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16" xfId="0" applyFont="1" applyFill="1" applyBorder="1" applyAlignment="1">
      <alignment horizontal="right" vertical="top" wrapText="1" inden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0" fillId="0" borderId="13" xfId="0" applyBorder="1" applyAlignment="1">
      <alignment horizontal="center" vertical="center" wrapText="1"/>
    </xf>
    <xf numFmtId="1" fontId="11" fillId="5" borderId="13" xfId="1" applyNumberFormat="1" applyFont="1" applyFill="1" applyBorder="1" applyAlignment="1" applyProtection="1">
      <alignment horizontal="center" vertical="center" wrapText="1"/>
    </xf>
    <xf numFmtId="0" fontId="8" fillId="2" borderId="0" xfId="0" applyFont="1" applyFill="1" applyAlignment="1">
      <alignment horizontal="left" vertical="top" wrapText="1"/>
    </xf>
    <xf numFmtId="0" fontId="10" fillId="4" borderId="0" xfId="0" applyFont="1" applyFill="1" applyAlignment="1" applyProtection="1">
      <alignment horizontal="left" vertical="top" wrapText="1"/>
      <protection locked="0"/>
    </xf>
    <xf numFmtId="1" fontId="11" fillId="5" borderId="13" xfId="1" applyNumberFormat="1" applyFont="1" applyFill="1" applyBorder="1" applyAlignment="1" applyProtection="1">
      <alignment vertical="center"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11" fillId="4" borderId="13" xfId="1" applyNumberFormat="1" applyFont="1" applyFill="1" applyBorder="1" applyAlignment="1" applyProtection="1">
      <alignment horizontal="center" vertical="center" wrapText="1"/>
      <protection locked="0"/>
    </xf>
    <xf numFmtId="166" fontId="27" fillId="2" borderId="10" xfId="0" applyNumberFormat="1" applyFont="1" applyFill="1" applyBorder="1" applyAlignment="1">
      <alignment horizontal="center"/>
    </xf>
    <xf numFmtId="0" fontId="26" fillId="2" borderId="0" xfId="4" quotePrefix="1" applyFont="1" applyFill="1" applyAlignment="1">
      <alignment horizontal="left" vertical="top" wrapText="1" indent="1"/>
    </xf>
  </cellXfs>
  <cellStyles count="5">
    <cellStyle name="Comma" xfId="2" builtinId="3"/>
    <cellStyle name="Comma 15 10" xfId="1" xr:uid="{144EF839-2C7D-414D-AA0E-B046310C202D}"/>
    <cellStyle name="Hyperlink" xfId="3" builtinId="8"/>
    <cellStyle name="Normal" xfId="0" builtinId="0"/>
    <cellStyle name="Normal 10 2" xfId="4" xr:uid="{25FB434D-BD5E-4982-A2F0-B2EB50AC59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361950</xdr:colOff>
      <xdr:row>0</xdr:row>
      <xdr:rowOff>0</xdr:rowOff>
    </xdr:from>
    <xdr:to>
      <xdr:col>11</xdr:col>
      <xdr:colOff>984250</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13900" y="0"/>
          <a:ext cx="16383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6833CFDF-9A8B-4EC3-A459-BCA6BAA5E593}"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8" dT="2025-08-14T11:48:23.35" personId="{6833CFDF-9A8B-4EC3-A459-BCA6BAA5E593}" id="{E001548B-D24E-412B-BC27-E50EEC15F0A2}" done="1">
    <text>Change variables to June</text>
  </threadedComment>
  <threadedComment ref="F18" dT="2025-08-14T11:50:24.30" personId="{6833CFDF-9A8B-4EC3-A459-BCA6BAA5E593}" id="{2A0D566D-98D0-41E6-AD26-159D0E225A0E}">
    <text>If this is limited to only two options, can we make it a drop-down?</text>
  </threadedComment>
  <threadedComment ref="G18" dT="2025-08-14T11:50:38.22" personId="{6833CFDF-9A8B-4EC3-A459-BCA6BAA5E593}" id="{BB69577F-1690-4E20-A161-E6FB03202D20}" done="1">
    <text>Check formatting</text>
  </threadedComment>
  <threadedComment ref="G18" dT="2025-08-14T11:51:01.34" personId="{6833CFDF-9A8B-4EC3-A459-BCA6BAA5E593}" id="{698818F7-70DB-4B1E-A3DF-20C570F08D47}" parentId="{BB69577F-1690-4E20-A161-E6FB03202D20}">
    <text>Increase decimal points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a-asfc.gc.ca/sima-lmsi/i-e/cisp2025/cisp2025-in-fra.html" TargetMode="External"/><Relationship Id="rId1" Type="http://schemas.openxmlformats.org/officeDocument/2006/relationships/hyperlink" Target="https://www.cbsa-asfc.gc.ca/sima-lmsi/i-e/cisp2025/cisp2025-in-eng.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8"/>
  <sheetViews>
    <sheetView workbookViewId="0">
      <selection activeCell="B4" sqref="B4"/>
    </sheetView>
  </sheetViews>
  <sheetFormatPr defaultColWidth="9.28515625" defaultRowHeight="14.25" x14ac:dyDescent="0.25"/>
  <cols>
    <col min="1" max="1" width="24.42578125" style="63" bestFit="1" customWidth="1"/>
    <col min="2" max="2" width="20.5703125" style="62" bestFit="1" customWidth="1"/>
    <col min="3" max="3" width="22.28515625" style="62" bestFit="1" customWidth="1"/>
    <col min="4" max="4" width="12.42578125" style="62" bestFit="1" customWidth="1"/>
    <col min="5" max="15" width="9.28515625" style="62"/>
    <col min="16" max="16" width="9.28515625" style="62" customWidth="1"/>
    <col min="17" max="16384" width="9.28515625" style="62"/>
  </cols>
  <sheetData>
    <row r="1" spans="1:6" s="224" customFormat="1" x14ac:dyDescent="0.25">
      <c r="A1" s="224" t="s">
        <v>159</v>
      </c>
      <c r="B1" s="224" t="s">
        <v>65</v>
      </c>
      <c r="C1" s="224" t="s">
        <v>66</v>
      </c>
      <c r="F1" s="224" t="s">
        <v>67</v>
      </c>
    </row>
    <row r="2" spans="1:6" x14ac:dyDescent="0.25">
      <c r="A2" s="63" t="s">
        <v>68</v>
      </c>
      <c r="B2" s="62" t="s">
        <v>390</v>
      </c>
      <c r="C2" s="62" t="str">
        <f>B2</f>
        <v>NQ-2025-008</v>
      </c>
      <c r="F2" s="62" t="s">
        <v>184</v>
      </c>
    </row>
    <row r="3" spans="1:6" x14ac:dyDescent="0.25">
      <c r="A3" s="63" t="s">
        <v>69</v>
      </c>
      <c r="B3" s="62" t="s">
        <v>392</v>
      </c>
      <c r="C3" s="62" t="s">
        <v>391</v>
      </c>
      <c r="F3" s="62" t="s">
        <v>182</v>
      </c>
    </row>
    <row r="4" spans="1:6" x14ac:dyDescent="0.25">
      <c r="A4" s="63" t="s">
        <v>138</v>
      </c>
      <c r="B4" s="62" t="s">
        <v>386</v>
      </c>
      <c r="C4" s="62" t="s">
        <v>195</v>
      </c>
      <c r="F4" s="62" t="s">
        <v>183</v>
      </c>
    </row>
    <row r="5" spans="1:6" ht="28.5" x14ac:dyDescent="0.25">
      <c r="A5" s="82" t="s">
        <v>227</v>
      </c>
      <c r="B5" s="62" t="s">
        <v>295</v>
      </c>
      <c r="C5" s="62" t="s">
        <v>318</v>
      </c>
      <c r="D5" s="62" t="s">
        <v>301</v>
      </c>
    </row>
    <row r="6" spans="1:6" x14ac:dyDescent="0.25">
      <c r="A6" s="63" t="s">
        <v>204</v>
      </c>
      <c r="B6" s="64">
        <v>2022</v>
      </c>
      <c r="C6" s="64">
        <f>B6</f>
        <v>2022</v>
      </c>
      <c r="F6" s="225" t="s">
        <v>233</v>
      </c>
    </row>
    <row r="7" spans="1:6" x14ac:dyDescent="0.25">
      <c r="A7" s="63" t="s">
        <v>205</v>
      </c>
      <c r="B7" s="81" t="s">
        <v>360</v>
      </c>
      <c r="C7" s="137" t="s">
        <v>361</v>
      </c>
      <c r="F7" s="62" t="s">
        <v>234</v>
      </c>
    </row>
    <row r="8" spans="1:6" x14ac:dyDescent="0.25">
      <c r="A8" s="63" t="s">
        <v>206</v>
      </c>
      <c r="B8" s="64">
        <v>2025</v>
      </c>
      <c r="C8" s="64">
        <f>B8</f>
        <v>2025</v>
      </c>
      <c r="F8" s="62" t="s">
        <v>290</v>
      </c>
    </row>
    <row r="9" spans="1:6" x14ac:dyDescent="0.25">
      <c r="A9" s="63" t="s">
        <v>196</v>
      </c>
      <c r="B9" s="62" t="s">
        <v>371</v>
      </c>
      <c r="C9" s="62" t="s">
        <v>362</v>
      </c>
      <c r="F9" s="64" t="s">
        <v>235</v>
      </c>
    </row>
    <row r="10" spans="1:6" x14ac:dyDescent="0.25">
      <c r="A10" s="63" t="s">
        <v>197</v>
      </c>
      <c r="B10" s="62" t="s">
        <v>372</v>
      </c>
      <c r="C10" s="62" t="s">
        <v>366</v>
      </c>
    </row>
    <row r="11" spans="1:6" x14ac:dyDescent="0.25">
      <c r="A11" s="63" t="s">
        <v>70</v>
      </c>
      <c r="B11" s="222" t="s">
        <v>383</v>
      </c>
      <c r="C11" s="223" t="s">
        <v>384</v>
      </c>
    </row>
    <row r="13" spans="1:6" x14ac:dyDescent="0.25">
      <c r="A13" s="63" t="s">
        <v>228</v>
      </c>
      <c r="B13" s="62" t="s">
        <v>373</v>
      </c>
      <c r="C13" s="62" t="s">
        <v>376</v>
      </c>
      <c r="D13" s="62" t="s">
        <v>377</v>
      </c>
    </row>
    <row r="14" spans="1:6" x14ac:dyDescent="0.25">
      <c r="A14" s="63" t="s">
        <v>229</v>
      </c>
      <c r="B14" s="62" t="s">
        <v>374</v>
      </c>
      <c r="C14" s="62" t="s">
        <v>375</v>
      </c>
      <c r="D14" s="62" t="s">
        <v>378</v>
      </c>
    </row>
    <row r="16" spans="1:6" x14ac:dyDescent="0.25">
      <c r="A16" s="63" t="s">
        <v>73</v>
      </c>
      <c r="B16" s="219" t="s">
        <v>363</v>
      </c>
      <c r="C16" s="219" t="s">
        <v>382</v>
      </c>
    </row>
    <row r="17" spans="1:4" x14ac:dyDescent="0.25">
      <c r="A17" s="82" t="s">
        <v>230</v>
      </c>
      <c r="B17" s="220" t="s">
        <v>364</v>
      </c>
      <c r="C17" s="221" t="s">
        <v>365</v>
      </c>
    </row>
    <row r="19" spans="1:4" x14ac:dyDescent="0.25">
      <c r="A19" s="63" t="s">
        <v>74</v>
      </c>
      <c r="B19" s="81" t="s">
        <v>203</v>
      </c>
      <c r="C19" s="81" t="s">
        <v>203</v>
      </c>
    </row>
    <row r="20" spans="1:4" ht="57" x14ac:dyDescent="0.25">
      <c r="A20" s="63" t="s">
        <v>75</v>
      </c>
      <c r="B20" s="226" t="s">
        <v>385</v>
      </c>
      <c r="C20" s="226" t="str">
        <f>B20</f>
        <v>4823.61.00.00,  4823.69.00.90,  4823.70.00.00,  4823.90.00.90</v>
      </c>
    </row>
    <row r="21" spans="1:4" x14ac:dyDescent="0.25">
      <c r="A21" s="63" t="s">
        <v>76</v>
      </c>
      <c r="B21" s="81" t="s">
        <v>202</v>
      </c>
    </row>
    <row r="23" spans="1:4" x14ac:dyDescent="0.25">
      <c r="A23" s="63" t="s">
        <v>231</v>
      </c>
      <c r="B23" s="62" t="s">
        <v>367</v>
      </c>
      <c r="C23" s="62" t="s">
        <v>368</v>
      </c>
    </row>
    <row r="24" spans="1:4" x14ac:dyDescent="0.25">
      <c r="A24" s="63" t="s">
        <v>232</v>
      </c>
      <c r="B24" s="62" t="s">
        <v>370</v>
      </c>
      <c r="C24" s="62" t="s">
        <v>369</v>
      </c>
    </row>
    <row r="26" spans="1:4" x14ac:dyDescent="0.25">
      <c r="A26" s="234" t="s">
        <v>282</v>
      </c>
      <c r="B26" s="234"/>
      <c r="C26" s="234"/>
      <c r="D26" s="234"/>
    </row>
    <row r="27" spans="1:4" x14ac:dyDescent="0.25">
      <c r="A27" s="63" t="s">
        <v>287</v>
      </c>
      <c r="B27" s="62" t="s">
        <v>283</v>
      </c>
      <c r="C27" s="62" t="s">
        <v>284</v>
      </c>
      <c r="D27" s="63" t="str">
        <f>IF(Intro!$G$21="English",B27,C27)</f>
        <v>Oui</v>
      </c>
    </row>
    <row r="28" spans="1:4" x14ac:dyDescent="0.25">
      <c r="B28" s="62" t="s">
        <v>285</v>
      </c>
      <c r="C28" s="62" t="s">
        <v>286</v>
      </c>
      <c r="D28" s="63" t="str">
        <f>IF(Intro!$G$21="English",B28,C28)</f>
        <v>Non</v>
      </c>
    </row>
  </sheetData>
  <sheetProtection algorithmName="SHA-512" hashValue="cZgw7UBVBh7xgaJKZ8Y4xv/uW1DzOAJf7q1xwRgD13IClRnipqPikwH2rj6ISdm5kTvC9ly6SAiulE9CNFA2ng==" saltValue="3XoFdt0zAtNpTmGGGgMdcA==" spinCount="100000" sheet="1" objects="1" scenarios="1" selectLockedCells="1"/>
  <mergeCells count="1">
    <mergeCell ref="A26:D26"/>
  </mergeCells>
  <phoneticPr fontId="15"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6"/>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5" width="19.28515625" style="3" hidden="1" customWidth="1"/>
    <col min="16" max="16" width="32.140625" style="3" hidden="1" customWidth="1"/>
    <col min="17" max="17" width="9.42578125" style="3" customWidth="1"/>
    <col min="18" max="16384" width="9.42578125" style="3"/>
  </cols>
  <sheetData>
    <row r="1" spans="1:16" x14ac:dyDescent="0.25">
      <c r="O1" s="26" t="s">
        <v>65</v>
      </c>
      <c r="P1" s="26" t="s">
        <v>77</v>
      </c>
    </row>
    <row r="2" spans="1:16" x14ac:dyDescent="0.25">
      <c r="B2" s="27" t="s">
        <v>0</v>
      </c>
      <c r="C2" s="27"/>
      <c r="D2" s="27"/>
      <c r="O2" s="8"/>
      <c r="P2" s="8"/>
    </row>
    <row r="3" spans="1:16" x14ac:dyDescent="0.25">
      <c r="B3" s="5"/>
      <c r="C3" s="5"/>
      <c r="D3" s="5"/>
      <c r="O3" s="8"/>
      <c r="P3" s="8"/>
    </row>
    <row r="4" spans="1:16" s="8" customFormat="1" x14ac:dyDescent="0.25">
      <c r="A4" s="28"/>
      <c r="B4" s="285" t="str">
        <f>Info!B4</f>
        <v>QUESTIONNAIRE À L'INTENTION DES PRODUCTEURS ÉTRANGERS</v>
      </c>
      <c r="C4" s="285"/>
      <c r="D4" s="285"/>
      <c r="E4" s="285"/>
      <c r="F4" s="285"/>
      <c r="G4" s="285"/>
      <c r="H4" s="285"/>
      <c r="I4" s="285"/>
      <c r="J4" s="285"/>
      <c r="K4" s="285"/>
      <c r="L4" s="285"/>
      <c r="M4" s="14"/>
      <c r="N4" s="14"/>
      <c r="O4" s="13"/>
      <c r="P4" s="13"/>
    </row>
    <row r="5" spans="1:16" s="8" customFormat="1" x14ac:dyDescent="0.25">
      <c r="A5" s="28"/>
      <c r="B5" s="285" t="str">
        <f>Info!B5</f>
        <v>NQ-2025-008</v>
      </c>
      <c r="C5" s="285"/>
      <c r="D5" s="285"/>
      <c r="E5" s="285"/>
      <c r="F5" s="285"/>
      <c r="G5" s="285"/>
      <c r="H5" s="285"/>
      <c r="I5" s="285"/>
      <c r="J5" s="285"/>
      <c r="K5" s="285"/>
      <c r="L5" s="285"/>
      <c r="M5" s="14"/>
      <c r="N5" s="14"/>
      <c r="O5" s="13"/>
      <c r="P5" s="13"/>
    </row>
    <row r="6" spans="1:16" s="13" customFormat="1" x14ac:dyDescent="0.25">
      <c r="A6" s="28"/>
      <c r="B6" s="285" t="str">
        <f>Info!B6</f>
        <v>VAISSELLE EN FIBRE MOULÉE THERMOFORMÉE</v>
      </c>
      <c r="C6" s="285"/>
      <c r="D6" s="285"/>
      <c r="E6" s="285"/>
      <c r="F6" s="285"/>
      <c r="G6" s="285"/>
      <c r="H6" s="285"/>
      <c r="I6" s="285"/>
      <c r="J6" s="285"/>
      <c r="K6" s="285"/>
      <c r="L6" s="285"/>
      <c r="O6" s="29"/>
      <c r="P6" s="29"/>
    </row>
    <row r="7" spans="1:16" s="13" customFormat="1" x14ac:dyDescent="0.25">
      <c r="A7" s="28"/>
      <c r="B7" s="30"/>
      <c r="C7" s="30"/>
      <c r="D7" s="30"/>
      <c r="E7" s="31"/>
      <c r="F7" s="31"/>
      <c r="G7" s="31"/>
      <c r="H7" s="31"/>
      <c r="I7" s="31"/>
      <c r="J7" s="31"/>
      <c r="K7" s="31"/>
      <c r="L7" s="31"/>
      <c r="O7" s="29"/>
      <c r="P7" s="29"/>
    </row>
    <row r="8" spans="1:16" x14ac:dyDescent="0.25">
      <c r="B8" s="419" t="str">
        <f>IF(Intro!$G$21="English",O8,P8)</f>
        <v>CONFIRMATION DES DONNÉES DÉCLARÉES</v>
      </c>
      <c r="C8" s="420"/>
      <c r="D8" s="420"/>
      <c r="E8" s="420"/>
      <c r="F8" s="420"/>
      <c r="G8" s="420"/>
      <c r="H8" s="420"/>
      <c r="I8" s="420"/>
      <c r="J8" s="420"/>
      <c r="K8" s="420"/>
      <c r="L8" s="421"/>
      <c r="O8" s="3" t="s">
        <v>20</v>
      </c>
      <c r="P8" s="3" t="s">
        <v>39</v>
      </c>
    </row>
    <row r="9" spans="1:16" x14ac:dyDescent="0.25">
      <c r="B9" s="366" t="str">
        <f>IF(Intro!$G$21="English",O9,P9)</f>
        <v>GÉNÉRAL</v>
      </c>
      <c r="C9" s="367"/>
      <c r="D9" s="367"/>
      <c r="E9" s="367"/>
      <c r="F9" s="367"/>
      <c r="G9" s="367"/>
      <c r="H9" s="367"/>
      <c r="I9" s="367"/>
      <c r="J9" s="367"/>
      <c r="K9" s="367"/>
      <c r="L9" s="368"/>
      <c r="O9" s="97" t="s">
        <v>272</v>
      </c>
      <c r="P9" s="97" t="s">
        <v>273</v>
      </c>
    </row>
    <row r="10" spans="1:16" x14ac:dyDescent="0.25">
      <c r="B10" s="65"/>
      <c r="C10" s="49"/>
      <c r="D10" s="49"/>
      <c r="E10" s="49"/>
      <c r="F10" s="49"/>
      <c r="G10" s="49"/>
      <c r="H10" s="49"/>
      <c r="I10" s="49"/>
      <c r="J10" s="49"/>
      <c r="K10" s="49"/>
      <c r="L10" s="20"/>
    </row>
    <row r="11" spans="1:16" x14ac:dyDescent="0.25">
      <c r="B11" s="65"/>
      <c r="J11" s="232" t="str">
        <f>IF(Intro!$G$21="English",O11,P11)</f>
        <v>Selectionnez oui ou non</v>
      </c>
      <c r="L11" s="20"/>
      <c r="O11" s="3" t="s">
        <v>152</v>
      </c>
      <c r="P11" s="3" t="s">
        <v>207</v>
      </c>
    </row>
    <row r="12" spans="1:16" s="43" customFormat="1" x14ac:dyDescent="0.25">
      <c r="A12" s="66"/>
      <c r="B12" s="238" t="str">
        <f>IF(Intro!$G$21="English",O12,P12)</f>
        <v>Confirmez que toutes les données déclarées dans ce questionnaire concernent les marchandises telles que définies dans l’onglet « Intro ».</v>
      </c>
      <c r="C12" s="239"/>
      <c r="D12" s="239"/>
      <c r="E12" s="239"/>
      <c r="F12" s="239"/>
      <c r="G12" s="239"/>
      <c r="H12" s="239"/>
      <c r="I12" s="239"/>
      <c r="J12" s="422"/>
      <c r="K12" s="67"/>
      <c r="L12" s="68"/>
      <c r="O12" s="43" t="s">
        <v>323</v>
      </c>
      <c r="P12" s="43" t="s">
        <v>324</v>
      </c>
    </row>
    <row r="13" spans="1:16" s="43" customFormat="1" x14ac:dyDescent="0.25">
      <c r="A13" s="66"/>
      <c r="B13" s="238"/>
      <c r="C13" s="239"/>
      <c r="D13" s="239"/>
      <c r="E13" s="239"/>
      <c r="F13" s="239"/>
      <c r="G13" s="239"/>
      <c r="H13" s="239"/>
      <c r="I13" s="239"/>
      <c r="J13" s="422"/>
      <c r="K13" s="67"/>
      <c r="L13" s="68"/>
    </row>
    <row r="14" spans="1:16" s="43" customFormat="1" ht="15" customHeight="1" x14ac:dyDescent="0.25">
      <c r="A14" s="66"/>
      <c r="B14" s="372" t="str">
        <f>IF(Intro!$G$21="English",O14,P14)</f>
        <v>Confirmez que tous les volumes déclarés dans ce questionnaire sont en pièces.</v>
      </c>
      <c r="C14" s="373"/>
      <c r="D14" s="373"/>
      <c r="E14" s="373"/>
      <c r="F14" s="373"/>
      <c r="G14" s="373"/>
      <c r="H14" s="373"/>
      <c r="I14" s="373"/>
      <c r="J14" s="112"/>
      <c r="K14" s="69"/>
      <c r="L14" s="70"/>
      <c r="O14" s="43" t="str">
        <f>"Confirm that all volumes reported in this questionnaire are in "&amp;(Variables!B23)&amp;"."</f>
        <v>Confirm that all volumes reported in this questionnaire are in pieces.</v>
      </c>
      <c r="P14" s="43" t="str">
        <f>"Confirmez que tous les volumes déclarés dans ce questionnaire sont en "&amp;(Variables!C23)&amp;"."</f>
        <v>Confirmez que tous les volumes déclarés dans ce questionnaire sont en pièces.</v>
      </c>
    </row>
    <row r="15" spans="1:16" s="43" customFormat="1" x14ac:dyDescent="0.25">
      <c r="A15" s="66"/>
      <c r="B15" s="372" t="str">
        <f>IF(Intro!$G$21="English",O15,P15)</f>
        <v>Confirmez que toutes les valeurs déclarées dans ce questionnaire sont en dollars canadiens.</v>
      </c>
      <c r="C15" s="373"/>
      <c r="D15" s="373"/>
      <c r="E15" s="373" t="str">
        <f>IF(SUM('Pro 2'!E33:E34)&lt;&gt;0,"X","-")</f>
        <v>-</v>
      </c>
      <c r="F15" s="373" t="str">
        <f>IF(SUM('Pro 2'!F33:F34)&lt;&gt;0,"X","-")</f>
        <v>-</v>
      </c>
      <c r="G15" s="373" t="str">
        <f>IF(SUM('Pro 2'!G33:G34)&lt;&gt;0,"X","-")</f>
        <v>-</v>
      </c>
      <c r="H15" s="373" t="str">
        <f>IF(SUM('Pro 2'!H33:H34)&lt;&gt;0,"X","-")</f>
        <v>-</v>
      </c>
      <c r="I15" s="373" t="str">
        <f>IF(SUM('Pro 2'!I33:I34)&lt;&gt;0,"X","-")</f>
        <v>-</v>
      </c>
      <c r="J15" s="112"/>
      <c r="K15" s="69"/>
      <c r="L15" s="70"/>
      <c r="O15" s="43" t="s">
        <v>180</v>
      </c>
      <c r="P15" s="43" t="s">
        <v>181</v>
      </c>
    </row>
    <row r="16" spans="1:16" s="43" customFormat="1" x14ac:dyDescent="0.25">
      <c r="A16" s="66"/>
      <c r="B16" s="372" t="str">
        <f>IF(Intro!$G$21="English",O16,P16)</f>
        <v>Confirmez que tous les renseignements déclarés le sont selon l’année civile.</v>
      </c>
      <c r="C16" s="373"/>
      <c r="D16" s="373"/>
      <c r="E16" s="373" t="str">
        <f>IF(SUM('Pro 2'!E36:E37)&lt;&gt;0,"X","-")</f>
        <v>-</v>
      </c>
      <c r="F16" s="373" t="str">
        <f>IF(SUM('Pro 2'!F36:F37)&lt;&gt;0,"X","-")</f>
        <v>-</v>
      </c>
      <c r="G16" s="373" t="str">
        <f>IF(SUM('Pro 2'!G36:G37)&lt;&gt;0,"X","-")</f>
        <v>X</v>
      </c>
      <c r="H16" s="373" t="str">
        <f>IF(SUM('Pro 2'!H36:H37)&lt;&gt;0,"X","-")</f>
        <v>X</v>
      </c>
      <c r="I16" s="373" t="str">
        <f>IF(SUM('Pro 2'!I36:I37)&lt;&gt;0,"X","-")</f>
        <v>X</v>
      </c>
      <c r="J16" s="112"/>
      <c r="K16" s="67"/>
      <c r="L16" s="68"/>
      <c r="O16" s="43" t="s">
        <v>62</v>
      </c>
      <c r="P16" s="43" t="s">
        <v>63</v>
      </c>
    </row>
    <row r="17" spans="1:16" x14ac:dyDescent="0.25">
      <c r="B17" s="65"/>
      <c r="C17" s="49"/>
      <c r="D17" s="49"/>
      <c r="E17" s="49"/>
      <c r="F17" s="49"/>
      <c r="G17" s="49"/>
      <c r="H17" s="49"/>
      <c r="I17" s="49"/>
      <c r="J17" s="49"/>
      <c r="K17" s="49"/>
      <c r="L17" s="20"/>
    </row>
    <row r="18" spans="1:16" x14ac:dyDescent="0.25">
      <c r="B18" s="235" t="str">
        <f>IF(Intro!$G$21="English",O18,P18)</f>
        <v>Si non, expliquez.</v>
      </c>
      <c r="C18" s="416"/>
      <c r="D18" s="416"/>
      <c r="E18" s="416"/>
      <c r="F18" s="416"/>
      <c r="G18" s="416"/>
      <c r="H18" s="416"/>
      <c r="I18" s="416"/>
      <c r="J18" s="416"/>
      <c r="K18" s="416"/>
      <c r="L18" s="237"/>
      <c r="O18" s="116" t="s">
        <v>288</v>
      </c>
      <c r="P18" s="13" t="s">
        <v>289</v>
      </c>
    </row>
    <row r="19" spans="1:16" s="43" customFormat="1" x14ac:dyDescent="0.25">
      <c r="A19" s="66"/>
      <c r="B19" s="76"/>
      <c r="C19" s="117"/>
      <c r="D19" s="117"/>
      <c r="E19" s="117"/>
      <c r="F19" s="117"/>
      <c r="G19" s="117"/>
      <c r="H19" s="117"/>
      <c r="I19" s="117"/>
      <c r="J19" s="117"/>
      <c r="K19" s="117"/>
      <c r="L19" s="68"/>
      <c r="O19" s="13"/>
      <c r="P19" s="13"/>
    </row>
    <row r="20" spans="1:16" s="26" customFormat="1" x14ac:dyDescent="0.25">
      <c r="A20" s="25"/>
      <c r="B20" s="316"/>
      <c r="C20" s="417"/>
      <c r="D20" s="417"/>
      <c r="E20" s="417"/>
      <c r="F20" s="417"/>
      <c r="G20" s="417"/>
      <c r="H20" s="417"/>
      <c r="I20" s="417"/>
      <c r="J20" s="417"/>
      <c r="K20" s="417"/>
      <c r="L20" s="318"/>
      <c r="M20" s="43"/>
      <c r="O20" s="14"/>
      <c r="P20" s="14"/>
    </row>
    <row r="21" spans="1:16" s="26" customFormat="1" x14ac:dyDescent="0.25">
      <c r="A21" s="25"/>
      <c r="B21" s="316"/>
      <c r="C21" s="417"/>
      <c r="D21" s="417"/>
      <c r="E21" s="417"/>
      <c r="F21" s="417"/>
      <c r="G21" s="417"/>
      <c r="H21" s="417"/>
      <c r="I21" s="417"/>
      <c r="J21" s="417"/>
      <c r="K21" s="417"/>
      <c r="L21" s="318"/>
      <c r="M21" s="43"/>
      <c r="O21" s="14"/>
      <c r="P21" s="14"/>
    </row>
    <row r="22" spans="1:16" s="26" customFormat="1" x14ac:dyDescent="0.25">
      <c r="A22" s="25"/>
      <c r="B22" s="316"/>
      <c r="C22" s="417"/>
      <c r="D22" s="417"/>
      <c r="E22" s="417"/>
      <c r="F22" s="417"/>
      <c r="G22" s="417"/>
      <c r="H22" s="417"/>
      <c r="I22" s="417"/>
      <c r="J22" s="417"/>
      <c r="K22" s="417"/>
      <c r="L22" s="318"/>
      <c r="M22" s="43"/>
      <c r="O22" s="14"/>
      <c r="P22" s="14"/>
    </row>
    <row r="23" spans="1:16" s="26" customFormat="1" x14ac:dyDescent="0.25">
      <c r="A23" s="25"/>
      <c r="B23" s="316"/>
      <c r="C23" s="417"/>
      <c r="D23" s="417"/>
      <c r="E23" s="417"/>
      <c r="F23" s="417"/>
      <c r="G23" s="417"/>
      <c r="H23" s="417"/>
      <c r="I23" s="417"/>
      <c r="J23" s="417"/>
      <c r="K23" s="417"/>
      <c r="L23" s="318"/>
      <c r="M23" s="43"/>
      <c r="O23" s="14"/>
      <c r="P23" s="14"/>
    </row>
    <row r="24" spans="1:16" s="26" customFormat="1" x14ac:dyDescent="0.25">
      <c r="A24" s="25"/>
      <c r="B24" s="316"/>
      <c r="C24" s="417"/>
      <c r="D24" s="417"/>
      <c r="E24" s="417"/>
      <c r="F24" s="417"/>
      <c r="G24" s="417"/>
      <c r="H24" s="417"/>
      <c r="I24" s="417"/>
      <c r="J24" s="417"/>
      <c r="K24" s="417"/>
      <c r="L24" s="318"/>
      <c r="M24" s="43"/>
      <c r="O24" s="14"/>
      <c r="P24" s="14"/>
    </row>
    <row r="25" spans="1:16" s="26" customFormat="1" x14ac:dyDescent="0.25">
      <c r="A25" s="25"/>
      <c r="B25" s="316"/>
      <c r="C25" s="417"/>
      <c r="D25" s="417"/>
      <c r="E25" s="417"/>
      <c r="F25" s="417"/>
      <c r="G25" s="417"/>
      <c r="H25" s="417"/>
      <c r="I25" s="417"/>
      <c r="J25" s="417"/>
      <c r="K25" s="417"/>
      <c r="L25" s="318"/>
      <c r="M25" s="43"/>
      <c r="O25" s="14"/>
      <c r="P25" s="14"/>
    </row>
    <row r="26" spans="1:16" s="26" customFormat="1" x14ac:dyDescent="0.25">
      <c r="A26" s="25"/>
      <c r="B26" s="316"/>
      <c r="C26" s="417"/>
      <c r="D26" s="417"/>
      <c r="E26" s="417"/>
      <c r="F26" s="417"/>
      <c r="G26" s="417"/>
      <c r="H26" s="417"/>
      <c r="I26" s="417"/>
      <c r="J26" s="417"/>
      <c r="K26" s="417"/>
      <c r="L26" s="318"/>
      <c r="M26" s="43"/>
      <c r="O26" s="14"/>
      <c r="P26" s="14"/>
    </row>
    <row r="27" spans="1:16" s="26" customFormat="1" x14ac:dyDescent="0.25">
      <c r="A27" s="25"/>
      <c r="B27" s="316"/>
      <c r="C27" s="417"/>
      <c r="D27" s="417"/>
      <c r="E27" s="417"/>
      <c r="F27" s="417"/>
      <c r="G27" s="417"/>
      <c r="H27" s="417"/>
      <c r="I27" s="417"/>
      <c r="J27" s="417"/>
      <c r="K27" s="417"/>
      <c r="L27" s="318"/>
      <c r="M27" s="43"/>
      <c r="O27" s="14"/>
      <c r="P27" s="14"/>
    </row>
    <row r="28" spans="1:16" x14ac:dyDescent="0.25">
      <c r="B28" s="65"/>
      <c r="L28" s="20"/>
    </row>
    <row r="29" spans="1:16" x14ac:dyDescent="0.25">
      <c r="B29" s="366" t="str">
        <f>IF(Intro!$G$21="English",O29,P29)</f>
        <v>PRODUCTION ET VENTES</v>
      </c>
      <c r="C29" s="367"/>
      <c r="D29" s="367"/>
      <c r="E29" s="367"/>
      <c r="F29" s="367"/>
      <c r="G29" s="367"/>
      <c r="H29" s="367"/>
      <c r="I29" s="367"/>
      <c r="J29" s="367"/>
      <c r="K29" s="367"/>
      <c r="L29" s="368"/>
      <c r="O29" s="97" t="s">
        <v>274</v>
      </c>
      <c r="P29" s="97" t="s">
        <v>275</v>
      </c>
    </row>
    <row r="30" spans="1:16" x14ac:dyDescent="0.25">
      <c r="B30" s="65"/>
      <c r="C30" s="49"/>
      <c r="D30" s="49"/>
      <c r="E30" s="49"/>
      <c r="F30" s="49"/>
      <c r="G30" s="49"/>
      <c r="H30" s="49"/>
      <c r="I30" s="49"/>
      <c r="J30" s="49"/>
      <c r="K30" s="49"/>
      <c r="L30" s="20"/>
    </row>
    <row r="31" spans="1:16" ht="14.25" customHeight="1" x14ac:dyDescent="0.25">
      <c r="B31" s="235" t="str">
        <f>IF(Intro!$G$21="English",O31,P31)</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1" s="236"/>
      <c r="D31" s="236"/>
      <c r="E31" s="236"/>
      <c r="F31" s="236"/>
      <c r="G31" s="236"/>
      <c r="H31" s="236"/>
      <c r="I31" s="236"/>
      <c r="J31" s="236"/>
      <c r="K31" s="236"/>
      <c r="L31" s="237"/>
      <c r="O31" s="3" t="s">
        <v>71</v>
      </c>
      <c r="P31" s="3" t="s">
        <v>72</v>
      </c>
    </row>
    <row r="32" spans="1:16" x14ac:dyDescent="0.25">
      <c r="B32" s="235"/>
      <c r="C32" s="236"/>
      <c r="D32" s="236"/>
      <c r="E32" s="236"/>
      <c r="F32" s="236"/>
      <c r="G32" s="236"/>
      <c r="H32" s="236"/>
      <c r="I32" s="236"/>
      <c r="J32" s="236"/>
      <c r="K32" s="236"/>
      <c r="L32" s="237"/>
    </row>
    <row r="33" spans="1:16" x14ac:dyDescent="0.25">
      <c r="B33" s="65"/>
      <c r="C33" s="49"/>
      <c r="D33" s="49"/>
      <c r="E33" s="49"/>
      <c r="F33" s="49"/>
      <c r="G33" s="49"/>
      <c r="H33" s="49"/>
      <c r="I33" s="49"/>
      <c r="J33" s="49"/>
      <c r="K33" s="49"/>
      <c r="L33" s="20"/>
    </row>
    <row r="34" spans="1:16" x14ac:dyDescent="0.25">
      <c r="B34" s="58"/>
      <c r="C34" s="33"/>
      <c r="D34" s="33"/>
      <c r="E34" s="383">
        <f>Variables!B6</f>
        <v>2022</v>
      </c>
      <c r="F34" s="383">
        <f>E34+1</f>
        <v>2023</v>
      </c>
      <c r="G34" s="383">
        <f>F34+1</f>
        <v>2024</v>
      </c>
      <c r="H34" s="383" t="str">
        <f>'Pro 1'!J19</f>
        <v>janv-sept 2024</v>
      </c>
      <c r="I34" s="383" t="str">
        <f>'Pro 1'!K19</f>
        <v>janv-sept 2025</v>
      </c>
      <c r="J34" s="69"/>
      <c r="K34" s="69"/>
      <c r="L34" s="70"/>
      <c r="O34" s="36"/>
    </row>
    <row r="35" spans="1:16" x14ac:dyDescent="0.25">
      <c r="B35" s="99"/>
      <c r="C35" s="33"/>
      <c r="D35" s="33"/>
      <c r="E35" s="383"/>
      <c r="F35" s="383"/>
      <c r="G35" s="383"/>
      <c r="H35" s="383"/>
      <c r="I35" s="383"/>
      <c r="J35" s="69"/>
      <c r="K35" s="69"/>
      <c r="L35" s="70"/>
      <c r="O35" s="36"/>
    </row>
    <row r="36" spans="1:16" s="43" customFormat="1" x14ac:dyDescent="0.25">
      <c r="A36" s="66"/>
      <c r="B36" s="372" t="str">
        <f>'Pro 1'!B21</f>
        <v>Production</v>
      </c>
      <c r="C36" s="373"/>
      <c r="D36" s="373"/>
      <c r="E36" s="113" t="str">
        <f>IF(AND(ISNUMBER('Pro 1'!G21), 'Pro 1'!G21&lt;&gt;0),"X","-")</f>
        <v>-</v>
      </c>
      <c r="F36" s="114" t="str">
        <f>IF(AND(ISNUMBER('Pro 1'!H21), 'Pro 1'!H21&lt;&gt;0),"X","-")</f>
        <v>-</v>
      </c>
      <c r="G36" s="114" t="str">
        <f>IF(AND(ISNUMBER('Pro 1'!I21), 'Pro 1'!I21&lt;&gt;0),"X","-")</f>
        <v>-</v>
      </c>
      <c r="H36" s="114" t="str">
        <f>IF(AND(ISNUMBER('Pro 1'!J21), 'Pro 1'!J21&lt;&gt;0),"X","-")</f>
        <v>-</v>
      </c>
      <c r="I36" s="114" t="str">
        <f>IF(AND(ISNUMBER('Pro 1'!K21), 'Pro 1'!K21&lt;&gt;0),"X","-")</f>
        <v>-</v>
      </c>
      <c r="J36" s="69"/>
      <c r="K36" s="69"/>
      <c r="L36" s="70"/>
    </row>
    <row r="37" spans="1:16" s="43" customFormat="1" ht="14.65" customHeight="1" x14ac:dyDescent="0.25">
      <c r="A37" s="66"/>
      <c r="B37" s="372" t="str">
        <f>'Pro 2'!B40</f>
        <v>Ventes dans le pays de production</v>
      </c>
      <c r="C37" s="373"/>
      <c r="D37" s="373"/>
      <c r="E37" s="113" t="str">
        <f>IF(SUM('Pro 2'!G40:G41)&lt;&gt;0,"X","-")</f>
        <v>-</v>
      </c>
      <c r="F37" s="114" t="str">
        <f>IF(SUM('Pro 2'!H40:H41)&lt;&gt;0,"X","-")</f>
        <v>-</v>
      </c>
      <c r="G37" s="114" t="str">
        <f>IF(SUM('Pro 2'!I40:I41)&lt;&gt;0,"X","-")</f>
        <v>-</v>
      </c>
      <c r="H37" s="114" t="str">
        <f>IF(SUM('Pro 2'!J40:J41)&lt;&gt;0,"X","-")</f>
        <v>-</v>
      </c>
      <c r="I37" s="114" t="str">
        <f>IF(SUM('Pro 2'!K40:K41)&lt;&gt;0,"X","-")</f>
        <v>-</v>
      </c>
      <c r="J37" s="69"/>
      <c r="K37" s="69"/>
      <c r="L37" s="70"/>
    </row>
    <row r="38" spans="1:16" s="43" customFormat="1" ht="14.65" customHeight="1" x14ac:dyDescent="0.25">
      <c r="A38" s="66"/>
      <c r="B38" s="372" t="str">
        <f>'Pro 2'!B43</f>
        <v>Ventes à l'exportation au Canada</v>
      </c>
      <c r="C38" s="373"/>
      <c r="D38" s="373"/>
      <c r="E38" s="113" t="str">
        <f>IF(SUM('Pro 2'!G43:G44)&lt;&gt;0,"X","-")</f>
        <v>-</v>
      </c>
      <c r="F38" s="114" t="str">
        <f>IF(SUM('Pro 2'!H43:H44)&lt;&gt;0,"X","-")</f>
        <v>-</v>
      </c>
      <c r="G38" s="114" t="str">
        <f>IF(SUM('Pro 2'!I43:I44)&lt;&gt;0,"X","-")</f>
        <v>-</v>
      </c>
      <c r="H38" s="114" t="str">
        <f>IF(SUM('Pro 2'!J43:J44)&lt;&gt;0,"X","-")</f>
        <v>-</v>
      </c>
      <c r="I38" s="114" t="str">
        <f>IF(SUM('Pro 2'!K43:K44)&lt;&gt;0,"X","-")</f>
        <v>-</v>
      </c>
      <c r="J38" s="69"/>
      <c r="K38" s="69"/>
      <c r="L38" s="70"/>
    </row>
    <row r="39" spans="1:16" s="43" customFormat="1" ht="14.65" customHeight="1" x14ac:dyDescent="0.25">
      <c r="A39" s="66"/>
      <c r="B39" s="372" t="str">
        <f>'Pro 2'!B46</f>
        <v>Ventes à l'exportation aux États-Unis d'Amérique</v>
      </c>
      <c r="C39" s="373"/>
      <c r="D39" s="373"/>
      <c r="E39" s="114" t="str">
        <f>IF(SUM('Pro 2'!G46:G47)&lt;&gt;0,"X","-")</f>
        <v>-</v>
      </c>
      <c r="F39" s="114" t="str">
        <f>IF(SUM('Pro 2'!H46:H47)&lt;&gt;0,"X","-")</f>
        <v>-</v>
      </c>
      <c r="G39" s="114" t="str">
        <f>IF(SUM('Pro 2'!I46:I47)&lt;&gt;0,"X","-")</f>
        <v>-</v>
      </c>
      <c r="H39" s="114" t="str">
        <f>IF(SUM('Pro 2'!J46:J47)&lt;&gt;0,"X","-")</f>
        <v>-</v>
      </c>
      <c r="I39" s="114" t="str">
        <f>IF(SUM('Pro 2'!K46:K47)&lt;&gt;0,"X","-")</f>
        <v>-</v>
      </c>
      <c r="J39" s="69"/>
      <c r="K39" s="69"/>
      <c r="L39" s="70"/>
    </row>
    <row r="40" spans="1:16" s="43" customFormat="1" ht="14.65" customHeight="1" x14ac:dyDescent="0.25">
      <c r="A40" s="66"/>
      <c r="B40" s="238" t="str">
        <f>'Pro 2'!B49</f>
        <v>Ventes à l'exportation vers tous les autres pays</v>
      </c>
      <c r="C40" s="239"/>
      <c r="D40" s="239"/>
      <c r="E40" s="415" t="str">
        <f>IF(SUM('Pro 2'!G49:G50)&lt;&gt;0,"X","-")</f>
        <v>-</v>
      </c>
      <c r="F40" s="415" t="str">
        <f>IF(SUM('Pro 2'!H49:H50)&lt;&gt;0,"X","-")</f>
        <v>-</v>
      </c>
      <c r="G40" s="415" t="str">
        <f>IF(SUM('Pro 2'!I49:I50)&lt;&gt;0,"X","-")</f>
        <v>-</v>
      </c>
      <c r="H40" s="415" t="str">
        <f>IF(SUM('Pro 2'!J49:J50)&lt;&gt;0,"X","-")</f>
        <v>-</v>
      </c>
      <c r="I40" s="415" t="str">
        <f>IF(SUM('Pro 2'!K49:K50)&lt;&gt;0,"X","-")</f>
        <v>-</v>
      </c>
      <c r="J40" s="69"/>
      <c r="K40" s="69"/>
      <c r="L40" s="70"/>
    </row>
    <row r="41" spans="1:16" s="43" customFormat="1" ht="14.65" customHeight="1" x14ac:dyDescent="0.25">
      <c r="A41" s="66"/>
      <c r="B41" s="238"/>
      <c r="C41" s="239"/>
      <c r="D41" s="239"/>
      <c r="E41" s="415"/>
      <c r="F41" s="415"/>
      <c r="G41" s="415"/>
      <c r="H41" s="415"/>
      <c r="I41" s="415"/>
      <c r="J41" s="69"/>
      <c r="K41" s="69"/>
      <c r="L41" s="70"/>
    </row>
    <row r="42" spans="1:16" s="43" customFormat="1" ht="14.65" customHeight="1" x14ac:dyDescent="0.25">
      <c r="A42" s="66"/>
      <c r="B42" s="238" t="str">
        <f>IF(Intro!$G$21="English",O42,P42)</f>
        <v>Marchés d'exportation</v>
      </c>
      <c r="C42" s="239"/>
      <c r="D42" s="239"/>
      <c r="E42" s="418" t="str">
        <f>IF('Pro 2'!B83="","",'Pro 2'!B83)</f>
        <v/>
      </c>
      <c r="F42" s="418"/>
      <c r="G42" s="418"/>
      <c r="H42" s="418"/>
      <c r="I42" s="418"/>
      <c r="J42" s="69"/>
      <c r="K42" s="69"/>
      <c r="L42" s="70"/>
      <c r="O42" s="43" t="s">
        <v>388</v>
      </c>
      <c r="P42" s="43" t="s">
        <v>389</v>
      </c>
    </row>
    <row r="43" spans="1:16" s="43" customFormat="1" ht="14.65" customHeight="1" x14ac:dyDescent="0.25">
      <c r="A43" s="66"/>
      <c r="B43" s="238"/>
      <c r="C43" s="239"/>
      <c r="D43" s="239"/>
      <c r="E43" s="418"/>
      <c r="F43" s="418"/>
      <c r="G43" s="418"/>
      <c r="H43" s="418"/>
      <c r="I43" s="418"/>
      <c r="J43" s="69"/>
      <c r="K43" s="69"/>
      <c r="L43" s="70"/>
    </row>
    <row r="44" spans="1:16" s="43" customFormat="1" ht="14.65" customHeight="1" x14ac:dyDescent="0.25">
      <c r="A44" s="66"/>
      <c r="B44" s="238"/>
      <c r="C44" s="239"/>
      <c r="D44" s="239"/>
      <c r="E44" s="418"/>
      <c r="F44" s="418"/>
      <c r="G44" s="418"/>
      <c r="H44" s="418"/>
      <c r="I44" s="418"/>
      <c r="J44" s="69"/>
      <c r="K44" s="69"/>
      <c r="L44" s="70"/>
    </row>
    <row r="45" spans="1:16" s="43" customFormat="1" ht="14.65" customHeight="1" x14ac:dyDescent="0.25">
      <c r="A45" s="66"/>
      <c r="B45" s="238"/>
      <c r="C45" s="239"/>
      <c r="D45" s="239"/>
      <c r="E45" s="418"/>
      <c r="F45" s="418"/>
      <c r="G45" s="418"/>
      <c r="H45" s="418"/>
      <c r="I45" s="418"/>
      <c r="J45" s="69"/>
      <c r="K45" s="69"/>
      <c r="L45" s="70"/>
    </row>
    <row r="46" spans="1:16" x14ac:dyDescent="0.25">
      <c r="B46" s="71"/>
      <c r="C46" s="72"/>
      <c r="D46" s="72"/>
      <c r="E46" s="72"/>
      <c r="F46" s="72"/>
      <c r="G46" s="72"/>
      <c r="H46" s="72"/>
      <c r="I46" s="72"/>
      <c r="J46" s="72"/>
      <c r="K46" s="72"/>
      <c r="L46" s="73"/>
    </row>
  </sheetData>
  <sheetProtection algorithmName="SHA-512" hashValue="fHIFFIp+OReOFRa1/wSdDIpclLBDpi5OiZYLrDwiiYxPFZAuQfxN92klQ5uKiUt7tpNLjGEAJcjqHbFZNjgWfg==" saltValue="XREqjPf7ota/5g01xeEjxg==" spinCount="100000" sheet="1" objects="1" scenarios="1" selectLockedCells="1"/>
  <mergeCells count="31">
    <mergeCell ref="B42:D45"/>
    <mergeCell ref="E42:I45"/>
    <mergeCell ref="B4:L4"/>
    <mergeCell ref="B5:L5"/>
    <mergeCell ref="B6:L6"/>
    <mergeCell ref="B36:D36"/>
    <mergeCell ref="B29:L29"/>
    <mergeCell ref="B14:I14"/>
    <mergeCell ref="B15:I15"/>
    <mergeCell ref="B16:I16"/>
    <mergeCell ref="B8:L8"/>
    <mergeCell ref="B9:L9"/>
    <mergeCell ref="B31:L32"/>
    <mergeCell ref="B12:I13"/>
    <mergeCell ref="J12:J13"/>
    <mergeCell ref="E34:E35"/>
    <mergeCell ref="F34:F35"/>
    <mergeCell ref="G34:G35"/>
    <mergeCell ref="H34:H35"/>
    <mergeCell ref="I34:I35"/>
    <mergeCell ref="B18:L18"/>
    <mergeCell ref="B20:L27"/>
    <mergeCell ref="I40:I41"/>
    <mergeCell ref="B37:D37"/>
    <mergeCell ref="B38:D38"/>
    <mergeCell ref="B39:D39"/>
    <mergeCell ref="B40:D41"/>
    <mergeCell ref="E40:E41"/>
    <mergeCell ref="F40:F41"/>
    <mergeCell ref="G40:G41"/>
    <mergeCell ref="H40:H41"/>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CA26D1B0-2633-4A00-9E35-5BD98D65B30D}">
      <formula1>1000</formula1>
    </dataValidation>
  </dataValidations>
  <printOptions horizontalCentered="1"/>
  <pageMargins left="0.25" right="0.25" top="0.75" bottom="0.75" header="0.3" footer="0.3"/>
  <pageSetup scale="63" firstPageNumber="17" fitToHeight="0" orientation="portrait" r:id="rId1"/>
  <headerFooter>
    <oddFooter>&amp;L&amp;A</oddFooter>
  </headerFooter>
  <ignoredErrors>
    <ignoredError sqref="E3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Variables!$D$27:$D$28</xm:f>
          </x14:formula1>
          <xm:sqref>J12:J16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7939-E26F-4E07-AE7A-A8F95B5E632B}">
  <sheetPr>
    <tabColor rgb="FFFF0000"/>
  </sheetPr>
  <dimension ref="A2:M8"/>
  <sheetViews>
    <sheetView workbookViewId="0">
      <selection activeCell="F18" sqref="F18"/>
    </sheetView>
  </sheetViews>
  <sheetFormatPr defaultRowHeight="15" x14ac:dyDescent="0.25"/>
  <cols>
    <col min="1" max="1" width="27.7109375" customWidth="1"/>
    <col min="2" max="2" width="36.28515625" bestFit="1" customWidth="1"/>
    <col min="3" max="3" width="27" customWidth="1"/>
    <col min="4" max="4" width="26.7109375" bestFit="1" customWidth="1"/>
    <col min="5" max="5" width="13.7109375" bestFit="1" customWidth="1"/>
    <col min="6" max="6" width="10.28515625" customWidth="1"/>
    <col min="7" max="7" width="22.7109375" customWidth="1"/>
    <col min="8" max="8" width="27.28515625" bestFit="1" customWidth="1"/>
    <col min="9" max="13" width="8.7109375" customWidth="1"/>
  </cols>
  <sheetData>
    <row r="2" spans="1:13" ht="15.75" thickBot="1" x14ac:dyDescent="0.3"/>
    <row r="3" spans="1:13" x14ac:dyDescent="0.25">
      <c r="A3" s="146" t="s">
        <v>325</v>
      </c>
      <c r="B3" s="146" t="s">
        <v>326</v>
      </c>
      <c r="C3" s="146" t="s">
        <v>327</v>
      </c>
      <c r="D3" s="147" t="s">
        <v>328</v>
      </c>
      <c r="E3" s="147" t="s">
        <v>329</v>
      </c>
      <c r="F3" s="147" t="s">
        <v>330</v>
      </c>
      <c r="G3" s="148" t="s">
        <v>331</v>
      </c>
      <c r="H3" s="149" t="s">
        <v>332</v>
      </c>
      <c r="I3" s="150">
        <v>2022</v>
      </c>
      <c r="J3" s="150">
        <v>2023</v>
      </c>
      <c r="K3" s="151">
        <v>2024</v>
      </c>
      <c r="L3" s="150" t="s">
        <v>333</v>
      </c>
      <c r="M3" s="152" t="s">
        <v>334</v>
      </c>
    </row>
    <row r="4" spans="1:13" x14ac:dyDescent="0.25">
      <c r="A4" s="153">
        <f>Intro!E53</f>
        <v>0</v>
      </c>
      <c r="B4" s="154" t="s">
        <v>335</v>
      </c>
      <c r="C4" s="154" t="s">
        <v>64</v>
      </c>
      <c r="D4" s="155" t="s">
        <v>336</v>
      </c>
      <c r="E4" s="155" t="s">
        <v>336</v>
      </c>
      <c r="F4" s="155"/>
      <c r="G4" s="156" t="s">
        <v>336</v>
      </c>
      <c r="H4" s="157" t="s">
        <v>336</v>
      </c>
      <c r="I4" s="158" t="str">
        <f>Confirm!E36</f>
        <v>-</v>
      </c>
      <c r="J4" s="158" t="str">
        <f>Confirm!F36</f>
        <v>-</v>
      </c>
      <c r="K4" s="158" t="str">
        <f>Confirm!G36</f>
        <v>-</v>
      </c>
      <c r="L4" s="158" t="str">
        <f>Confirm!H36</f>
        <v>-</v>
      </c>
      <c r="M4" s="215" t="str">
        <f>Confirm!I36</f>
        <v>-</v>
      </c>
    </row>
    <row r="5" spans="1:13" x14ac:dyDescent="0.25">
      <c r="A5" s="159">
        <f>A4</f>
        <v>0</v>
      </c>
      <c r="B5" s="159" t="s">
        <v>335</v>
      </c>
      <c r="C5" s="159" t="s">
        <v>337</v>
      </c>
      <c r="D5" s="160" t="s">
        <v>336</v>
      </c>
      <c r="E5" s="160" t="s">
        <v>336</v>
      </c>
      <c r="F5" s="160"/>
      <c r="G5" s="161" t="s">
        <v>336</v>
      </c>
      <c r="H5" s="162" t="s">
        <v>336</v>
      </c>
      <c r="I5" s="216" t="str">
        <f>Confirm!E37</f>
        <v>-</v>
      </c>
      <c r="J5" s="216" t="str">
        <f>Confirm!F37</f>
        <v>-</v>
      </c>
      <c r="K5" s="216" t="str">
        <f>Confirm!G37</f>
        <v>-</v>
      </c>
      <c r="L5" s="216" t="str">
        <f>Confirm!H37</f>
        <v>-</v>
      </c>
      <c r="M5" s="217" t="str">
        <f>Confirm!I37</f>
        <v>-</v>
      </c>
    </row>
    <row r="6" spans="1:13" x14ac:dyDescent="0.25">
      <c r="A6" s="163">
        <f>A5</f>
        <v>0</v>
      </c>
      <c r="B6" s="163" t="s">
        <v>335</v>
      </c>
      <c r="C6" s="163" t="s">
        <v>338</v>
      </c>
      <c r="D6" s="164" t="s">
        <v>192</v>
      </c>
      <c r="E6" s="164" t="s">
        <v>336</v>
      </c>
      <c r="F6" s="164"/>
      <c r="G6" s="165" t="s">
        <v>336</v>
      </c>
      <c r="H6" s="166" t="s">
        <v>336</v>
      </c>
      <c r="I6" s="216" t="str">
        <f>Confirm!E38</f>
        <v>-</v>
      </c>
      <c r="J6" s="216" t="str">
        <f>Confirm!F38</f>
        <v>-</v>
      </c>
      <c r="K6" s="216" t="str">
        <f>Confirm!G38</f>
        <v>-</v>
      </c>
      <c r="L6" s="216" t="str">
        <f>Confirm!H38</f>
        <v>-</v>
      </c>
      <c r="M6" s="217" t="str">
        <f>Confirm!I38</f>
        <v>-</v>
      </c>
    </row>
    <row r="7" spans="1:13" x14ac:dyDescent="0.25">
      <c r="A7" s="159">
        <f>A6</f>
        <v>0</v>
      </c>
      <c r="B7" s="159" t="s">
        <v>335</v>
      </c>
      <c r="C7" s="159" t="s">
        <v>338</v>
      </c>
      <c r="D7" s="160" t="s">
        <v>339</v>
      </c>
      <c r="E7" s="160" t="s">
        <v>336</v>
      </c>
      <c r="F7" s="160"/>
      <c r="G7" s="161" t="s">
        <v>336</v>
      </c>
      <c r="H7" s="162" t="s">
        <v>336</v>
      </c>
      <c r="I7" s="216" t="str">
        <f>Confirm!E39</f>
        <v>-</v>
      </c>
      <c r="J7" s="216" t="str">
        <f>Confirm!F39</f>
        <v>-</v>
      </c>
      <c r="K7" s="216" t="str">
        <f>Confirm!G39</f>
        <v>-</v>
      </c>
      <c r="L7" s="216" t="str">
        <f>Confirm!H39</f>
        <v>-</v>
      </c>
      <c r="M7" s="217" t="str">
        <f>Confirm!I39</f>
        <v>-</v>
      </c>
    </row>
    <row r="8" spans="1:13" x14ac:dyDescent="0.25">
      <c r="A8" s="163">
        <f>A7</f>
        <v>0</v>
      </c>
      <c r="B8" s="163" t="s">
        <v>335</v>
      </c>
      <c r="C8" s="163" t="s">
        <v>338</v>
      </c>
      <c r="D8" s="164" t="s">
        <v>340</v>
      </c>
      <c r="E8" s="164" t="s">
        <v>336</v>
      </c>
      <c r="F8" s="167" t="str">
        <f>Confirm!E42</f>
        <v/>
      </c>
      <c r="G8" s="165" t="s">
        <v>336</v>
      </c>
      <c r="H8" s="166" t="s">
        <v>336</v>
      </c>
      <c r="I8" s="216" t="str">
        <f>Confirm!E40</f>
        <v>-</v>
      </c>
      <c r="J8" s="216" t="str">
        <f>Confirm!F40</f>
        <v>-</v>
      </c>
      <c r="K8" s="216" t="str">
        <f>Confirm!G40</f>
        <v>-</v>
      </c>
      <c r="L8" s="216" t="str">
        <f>Confirm!H40</f>
        <v>-</v>
      </c>
      <c r="M8" s="217" t="str">
        <f>Confirm!I40</f>
        <v>-</v>
      </c>
    </row>
  </sheetData>
  <sheetProtection algorithmName="SHA-512" hashValue="HgG6s5/wRbL2LckKX58kdsk78qcq+c5HFHKCI0hFkykTJCgm6G2Hs/THCwf26xBf5ZBa13sCRLwzI4dHJS96NA==" saltValue="Dfl6A++7k5lSoUDXaWsoMA==" spinCount="100000" sheet="1" objects="1" scenarios="1" selectLockedCells="1"/>
  <dataValidations count="4">
    <dataValidation type="list" allowBlank="1" showInputMessage="1" showErrorMessage="1" sqref="B4" xr:uid="{85E0831D-D1F4-47BC-BA05-DF9BFE33F3E5}">
      <formula1>$B$1:$B$3</formula1>
    </dataValidation>
    <dataValidation type="list" allowBlank="1" showInputMessage="1" showErrorMessage="1" sqref="C4:C8" xr:uid="{C39ECCC1-D38A-4BCB-BE36-F777C6EE6604}">
      <formula1>$C$1:$C$6</formula1>
    </dataValidation>
    <dataValidation type="list" allowBlank="1" showInputMessage="1" showErrorMessage="1" sqref="H4:H8" xr:uid="{98A4EE4C-E87C-42EA-88B5-A994E1AAFDE5}">
      <formula1>$H$1:$H$3</formula1>
    </dataValidation>
    <dataValidation type="list" allowBlank="1" showInputMessage="1" showErrorMessage="1" sqref="D4:D8" xr:uid="{3E3BCB4D-2DE7-4C79-9FF5-12DA7DD1FE78}">
      <formula1>$D$1:$D$11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4DCCA-97D4-45C7-BE03-CEE2F3178C18}">
  <sheetPr>
    <tabColor rgb="FFFF0000"/>
  </sheetPr>
  <dimension ref="A1:M54"/>
  <sheetViews>
    <sheetView workbookViewId="0">
      <selection activeCell="E8" sqref="E8"/>
    </sheetView>
  </sheetViews>
  <sheetFormatPr defaultRowHeight="15" x14ac:dyDescent="0.25"/>
  <cols>
    <col min="1" max="1" width="7.28515625" bestFit="1" customWidth="1"/>
    <col min="2" max="2" width="3.28515625" customWidth="1"/>
    <col min="3" max="3" width="35.7109375" customWidth="1"/>
    <col min="4" max="4" width="0" hidden="1" customWidth="1"/>
    <col min="5" max="9" width="10.7109375" customWidth="1"/>
    <col min="10" max="10" width="5" customWidth="1"/>
    <col min="11" max="11" width="35.7109375" customWidth="1"/>
    <col min="12" max="12" width="4.7109375" customWidth="1"/>
    <col min="13" max="13" width="3.7109375" customWidth="1"/>
  </cols>
  <sheetData>
    <row r="1" spans="1:13" ht="15.75" thickBot="1" x14ac:dyDescent="0.3">
      <c r="A1" s="168"/>
      <c r="B1" s="168"/>
      <c r="C1" s="169"/>
      <c r="D1" s="169" t="s">
        <v>341</v>
      </c>
      <c r="E1" s="168"/>
      <c r="F1" s="168"/>
      <c r="G1" s="168"/>
      <c r="H1" s="168"/>
      <c r="I1" s="168"/>
      <c r="J1" s="168"/>
      <c r="K1" s="168"/>
      <c r="L1" s="168"/>
      <c r="M1" s="168"/>
    </row>
    <row r="2" spans="1:13" x14ac:dyDescent="0.25">
      <c r="A2" s="168"/>
      <c r="B2" s="170"/>
      <c r="C2" s="171"/>
      <c r="D2" s="171"/>
      <c r="E2" s="171"/>
      <c r="F2" s="171"/>
      <c r="G2" s="171"/>
      <c r="H2" s="171"/>
      <c r="I2" s="171"/>
      <c r="J2" s="171"/>
      <c r="K2" s="171"/>
      <c r="L2" s="172"/>
      <c r="M2" s="168"/>
    </row>
    <row r="3" spans="1:13" x14ac:dyDescent="0.25">
      <c r="A3" s="168"/>
      <c r="B3" s="173"/>
      <c r="C3" s="174">
        <f>Intro!E53</f>
        <v>0</v>
      </c>
      <c r="D3" s="174"/>
      <c r="E3" s="175"/>
      <c r="F3" s="175"/>
      <c r="G3" s="175"/>
      <c r="H3" s="175"/>
      <c r="I3" s="175"/>
      <c r="J3" s="175"/>
      <c r="K3" s="175"/>
      <c r="L3" s="176"/>
      <c r="M3" s="168"/>
    </row>
    <row r="4" spans="1:13" x14ac:dyDescent="0.25">
      <c r="A4" s="168"/>
      <c r="B4" s="173"/>
      <c r="C4" s="177" t="s">
        <v>295</v>
      </c>
      <c r="D4" s="177"/>
      <c r="E4" s="175"/>
      <c r="F4" s="175"/>
      <c r="G4" s="175"/>
      <c r="H4" s="175"/>
      <c r="I4" s="175"/>
      <c r="J4" s="175"/>
      <c r="K4" s="175"/>
      <c r="L4" s="176"/>
      <c r="M4" s="168"/>
    </row>
    <row r="5" spans="1:13" x14ac:dyDescent="0.25">
      <c r="A5" s="168"/>
      <c r="B5" s="173"/>
      <c r="C5" s="178"/>
      <c r="D5" s="178"/>
      <c r="E5" s="179"/>
      <c r="F5" s="179"/>
      <c r="G5" s="179"/>
      <c r="H5" s="423" t="s">
        <v>342</v>
      </c>
      <c r="I5" s="423"/>
      <c r="J5" s="180"/>
      <c r="K5" s="180"/>
      <c r="L5" s="176"/>
      <c r="M5" s="168"/>
    </row>
    <row r="6" spans="1:13" x14ac:dyDescent="0.25">
      <c r="A6" s="168"/>
      <c r="B6" s="173"/>
      <c r="C6" s="181"/>
      <c r="D6" s="181"/>
      <c r="E6" s="182">
        <v>2022</v>
      </c>
      <c r="F6" s="182">
        <v>2023</v>
      </c>
      <c r="G6" s="182">
        <v>2024</v>
      </c>
      <c r="H6" s="182">
        <v>2024</v>
      </c>
      <c r="I6" s="182">
        <v>2025</v>
      </c>
      <c r="J6" s="182"/>
      <c r="K6" s="182"/>
      <c r="L6" s="176"/>
      <c r="M6" s="168"/>
    </row>
    <row r="7" spans="1:13" x14ac:dyDescent="0.25">
      <c r="A7" s="168"/>
      <c r="B7" s="173"/>
      <c r="C7" s="175"/>
      <c r="D7" s="175"/>
      <c r="E7" s="175"/>
      <c r="F7" s="175"/>
      <c r="G7" s="175"/>
      <c r="H7" s="175"/>
      <c r="I7" s="175"/>
      <c r="J7" s="175"/>
      <c r="K7" s="175"/>
      <c r="L7" s="176"/>
      <c r="M7" s="169"/>
    </row>
    <row r="8" spans="1:13" x14ac:dyDescent="0.25">
      <c r="A8" s="169"/>
      <c r="B8" s="183"/>
      <c r="C8" s="184" t="s">
        <v>185</v>
      </c>
      <c r="D8" s="184" t="s">
        <v>343</v>
      </c>
      <c r="E8" s="185">
        <f>'Pro 1'!G25</f>
        <v>0</v>
      </c>
      <c r="F8" s="185">
        <f>'Pro 1'!H25</f>
        <v>0</v>
      </c>
      <c r="G8" s="185">
        <f>'Pro 1'!I25</f>
        <v>0</v>
      </c>
      <c r="H8" s="185">
        <f>'Pro 1'!J25</f>
        <v>0</v>
      </c>
      <c r="I8" s="185">
        <f>'Pro 1'!K25</f>
        <v>0</v>
      </c>
      <c r="J8" s="186"/>
      <c r="K8" s="184" t="str">
        <f>D8</f>
        <v>Capacité pratique des usines (tonnes)</v>
      </c>
      <c r="L8" s="187"/>
      <c r="M8" s="169"/>
    </row>
    <row r="9" spans="1:13" x14ac:dyDescent="0.25">
      <c r="A9" s="169"/>
      <c r="B9" s="183"/>
      <c r="C9" s="175"/>
      <c r="D9" s="175"/>
      <c r="E9" s="188"/>
      <c r="F9" s="188"/>
      <c r="G9" s="188"/>
      <c r="H9" s="188"/>
      <c r="I9" s="188"/>
      <c r="J9" s="189"/>
      <c r="K9" s="175"/>
      <c r="L9" s="187"/>
      <c r="M9" s="168"/>
    </row>
    <row r="10" spans="1:13" x14ac:dyDescent="0.25">
      <c r="A10" s="168"/>
      <c r="B10" s="173"/>
      <c r="C10" s="184" t="s">
        <v>186</v>
      </c>
      <c r="D10" s="184" t="s">
        <v>186</v>
      </c>
      <c r="E10" s="188"/>
      <c r="F10" s="188"/>
      <c r="G10" s="188"/>
      <c r="H10" s="188"/>
      <c r="I10" s="188"/>
      <c r="J10" s="189"/>
      <c r="K10" s="184" t="str">
        <f t="shared" ref="K10:K48" si="0">D10</f>
        <v>Production (tonnes)</v>
      </c>
      <c r="L10" s="176"/>
      <c r="M10" s="168"/>
    </row>
    <row r="11" spans="1:13" x14ac:dyDescent="0.25">
      <c r="A11" s="168"/>
      <c r="B11" s="173"/>
      <c r="C11" s="190" t="s">
        <v>187</v>
      </c>
      <c r="D11" s="190" t="s">
        <v>344</v>
      </c>
      <c r="E11" s="191">
        <f>'Pro 1'!G21</f>
        <v>0</v>
      </c>
      <c r="F11" s="191">
        <f>'Pro 1'!H21</f>
        <v>0</v>
      </c>
      <c r="G11" s="191">
        <f>'Pro 1'!I21</f>
        <v>0</v>
      </c>
      <c r="H11" s="191">
        <f>'Pro 1'!J21</f>
        <v>0</v>
      </c>
      <c r="I11" s="191">
        <f>'Pro 1'!K21</f>
        <v>0</v>
      </c>
      <c r="J11" s="186"/>
      <c r="K11" s="190" t="str">
        <f t="shared" si="0"/>
        <v>Marchandises en cause</v>
      </c>
      <c r="L11" s="176"/>
      <c r="M11" s="168"/>
    </row>
    <row r="12" spans="1:13" ht="25.5" customHeight="1" x14ac:dyDescent="0.25">
      <c r="A12" s="168"/>
      <c r="B12" s="173"/>
      <c r="C12" s="192" t="s">
        <v>188</v>
      </c>
      <c r="D12" s="192" t="s">
        <v>345</v>
      </c>
      <c r="E12" s="191">
        <f>'Pro 1'!G22</f>
        <v>0</v>
      </c>
      <c r="F12" s="191">
        <f>'Pro 1'!H22</f>
        <v>0</v>
      </c>
      <c r="G12" s="191">
        <f>'Pro 1'!I22</f>
        <v>0</v>
      </c>
      <c r="H12" s="191">
        <f>'Pro 1'!J22</f>
        <v>0</v>
      </c>
      <c r="I12" s="191">
        <f>'Pro 1'!K22</f>
        <v>0</v>
      </c>
      <c r="J12" s="186"/>
      <c r="K12" s="192" t="str">
        <f t="shared" si="0"/>
        <v>Autres marchandises produites sur le même équipement</v>
      </c>
      <c r="L12" s="176"/>
      <c r="M12" s="168"/>
    </row>
    <row r="13" spans="1:13" x14ac:dyDescent="0.25">
      <c r="A13" s="168"/>
      <c r="B13" s="173"/>
      <c r="C13" s="193" t="s">
        <v>189</v>
      </c>
      <c r="D13" s="193" t="s">
        <v>189</v>
      </c>
      <c r="E13" s="194">
        <f>SUM(E11:E12)</f>
        <v>0</v>
      </c>
      <c r="F13" s="194">
        <f t="shared" ref="F13:I13" si="1">SUM(F11:F12)</f>
        <v>0</v>
      </c>
      <c r="G13" s="194">
        <f t="shared" si="1"/>
        <v>0</v>
      </c>
      <c r="H13" s="194">
        <f t="shared" si="1"/>
        <v>0</v>
      </c>
      <c r="I13" s="194">
        <f t="shared" si="1"/>
        <v>0</v>
      </c>
      <c r="J13" s="186"/>
      <c r="K13" s="193" t="str">
        <f t="shared" si="0"/>
        <v>Total - Production</v>
      </c>
      <c r="L13" s="176"/>
      <c r="M13" s="168"/>
    </row>
    <row r="14" spans="1:13" x14ac:dyDescent="0.25">
      <c r="A14" s="168"/>
      <c r="B14" s="173"/>
      <c r="C14" s="190"/>
      <c r="D14" s="190"/>
      <c r="E14" s="195"/>
      <c r="F14" s="195"/>
      <c r="G14" s="195"/>
      <c r="H14" s="195"/>
      <c r="I14" s="195"/>
      <c r="J14" s="175"/>
      <c r="K14" s="190"/>
      <c r="L14" s="176"/>
      <c r="M14" s="168"/>
    </row>
    <row r="15" spans="1:13" x14ac:dyDescent="0.25">
      <c r="A15" s="168"/>
      <c r="B15" s="173"/>
      <c r="C15" s="184" t="s">
        <v>346</v>
      </c>
      <c r="D15" s="184" t="s">
        <v>347</v>
      </c>
      <c r="E15" s="195"/>
      <c r="F15" s="195"/>
      <c r="G15" s="195"/>
      <c r="H15" s="195"/>
      <c r="I15" s="195"/>
      <c r="J15" s="175"/>
      <c r="K15" s="184" t="str">
        <f t="shared" si="0"/>
        <v>Taux d'utilisation (%)</v>
      </c>
      <c r="L15" s="176"/>
      <c r="M15" s="168"/>
    </row>
    <row r="16" spans="1:13" x14ac:dyDescent="0.25">
      <c r="A16" s="168"/>
      <c r="B16" s="173"/>
      <c r="C16" s="190" t="str">
        <f>C11</f>
        <v>Subject goods</v>
      </c>
      <c r="D16" s="190" t="str">
        <f>D11</f>
        <v>Marchandises en cause</v>
      </c>
      <c r="E16" s="196">
        <f>IF(ISERROR(E11/E$8*100),0,(E11/E$8*100))</f>
        <v>0</v>
      </c>
      <c r="F16" s="196">
        <f t="shared" ref="F16:I18" si="2">IF(ISERROR(F11/F$8*100),0,(F11/F$8*100))</f>
        <v>0</v>
      </c>
      <c r="G16" s="196">
        <f t="shared" si="2"/>
        <v>0</v>
      </c>
      <c r="H16" s="196">
        <f t="shared" si="2"/>
        <v>0</v>
      </c>
      <c r="I16" s="196">
        <f t="shared" si="2"/>
        <v>0</v>
      </c>
      <c r="J16" s="186"/>
      <c r="K16" s="190" t="str">
        <f t="shared" si="0"/>
        <v>Marchandises en cause</v>
      </c>
      <c r="L16" s="176"/>
      <c r="M16" s="168"/>
    </row>
    <row r="17" spans="1:13" ht="25.5" customHeight="1" x14ac:dyDescent="0.25">
      <c r="A17" s="168"/>
      <c r="B17" s="173"/>
      <c r="C17" s="192" t="str">
        <f t="shared" ref="C17:D17" si="3">C12</f>
        <v>Other goods produced on the same equipment</v>
      </c>
      <c r="D17" s="192" t="str">
        <f t="shared" si="3"/>
        <v>Autres marchandises produites sur le même équipement</v>
      </c>
      <c r="E17" s="197">
        <f>IF(ISERROR(E12/E$8*100),0,(E12/E$8*100))</f>
        <v>0</v>
      </c>
      <c r="F17" s="197">
        <f t="shared" si="2"/>
        <v>0</v>
      </c>
      <c r="G17" s="197">
        <f t="shared" si="2"/>
        <v>0</v>
      </c>
      <c r="H17" s="197">
        <f t="shared" si="2"/>
        <v>0</v>
      </c>
      <c r="I17" s="197">
        <f t="shared" si="2"/>
        <v>0</v>
      </c>
      <c r="J17" s="186"/>
      <c r="K17" s="192" t="str">
        <f t="shared" si="0"/>
        <v>Autres marchandises produites sur le même équipement</v>
      </c>
      <c r="L17" s="176"/>
      <c r="M17" s="168"/>
    </row>
    <row r="18" spans="1:13" ht="12.75" customHeight="1" x14ac:dyDescent="0.25">
      <c r="A18" s="168"/>
      <c r="B18" s="173"/>
      <c r="C18" s="198" t="s">
        <v>348</v>
      </c>
      <c r="D18" s="198" t="s">
        <v>349</v>
      </c>
      <c r="E18" s="199">
        <f>IF(ISERROR(E13/E$8*100),0,(E13/E$8*100))</f>
        <v>0</v>
      </c>
      <c r="F18" s="199">
        <f t="shared" si="2"/>
        <v>0</v>
      </c>
      <c r="G18" s="199">
        <f t="shared" si="2"/>
        <v>0</v>
      </c>
      <c r="H18" s="199">
        <f t="shared" si="2"/>
        <v>0</v>
      </c>
      <c r="I18" s="199">
        <f t="shared" si="2"/>
        <v>0</v>
      </c>
      <c r="J18" s="186"/>
      <c r="K18" s="198" t="str">
        <f t="shared" si="0"/>
        <v>Total - Taux d'utilisation (%)</v>
      </c>
      <c r="L18" s="176"/>
      <c r="M18" s="168"/>
    </row>
    <row r="19" spans="1:13" x14ac:dyDescent="0.25">
      <c r="A19" s="168"/>
      <c r="B19" s="200"/>
      <c r="C19" s="201"/>
      <c r="D19" s="201"/>
      <c r="E19" s="195"/>
      <c r="F19" s="195"/>
      <c r="G19" s="195"/>
      <c r="H19" s="195"/>
      <c r="I19" s="195"/>
      <c r="J19" s="175"/>
      <c r="K19" s="201"/>
      <c r="L19" s="176"/>
      <c r="M19" s="168"/>
    </row>
    <row r="20" spans="1:13" x14ac:dyDescent="0.25">
      <c r="A20" s="168"/>
      <c r="B20" s="200"/>
      <c r="C20" s="184" t="s">
        <v>190</v>
      </c>
      <c r="D20" s="184" t="s">
        <v>350</v>
      </c>
      <c r="E20" s="185">
        <f>'Pro 2'!G40</f>
        <v>0</v>
      </c>
      <c r="F20" s="185">
        <f>'Pro 2'!H40</f>
        <v>0</v>
      </c>
      <c r="G20" s="185">
        <f>'Pro 2'!I40</f>
        <v>0</v>
      </c>
      <c r="H20" s="185">
        <f>'Pro 2'!J40</f>
        <v>0</v>
      </c>
      <c r="I20" s="185">
        <f>'Pro 2'!K40</f>
        <v>0</v>
      </c>
      <c r="J20" s="186"/>
      <c r="K20" s="184" t="str">
        <f t="shared" si="0"/>
        <v>Ventes nationales (tonnes)</v>
      </c>
      <c r="L20" s="176"/>
      <c r="M20" s="168"/>
    </row>
    <row r="21" spans="1:13" x14ac:dyDescent="0.25">
      <c r="A21" s="168"/>
      <c r="B21" s="200"/>
      <c r="C21" s="202"/>
      <c r="D21" s="202"/>
      <c r="E21" s="195"/>
      <c r="F21" s="195"/>
      <c r="G21" s="195"/>
      <c r="H21" s="195"/>
      <c r="I21" s="195"/>
      <c r="J21" s="175"/>
      <c r="K21" s="202"/>
      <c r="L21" s="176"/>
      <c r="M21" s="168"/>
    </row>
    <row r="22" spans="1:13" x14ac:dyDescent="0.25">
      <c r="A22" s="168"/>
      <c r="B22" s="200"/>
      <c r="C22" s="184" t="s">
        <v>191</v>
      </c>
      <c r="D22" s="184" t="s">
        <v>351</v>
      </c>
      <c r="E22" s="186"/>
      <c r="F22" s="186"/>
      <c r="G22" s="186"/>
      <c r="H22" s="186"/>
      <c r="I22" s="186"/>
      <c r="J22" s="186"/>
      <c r="K22" s="184" t="str">
        <f t="shared" si="0"/>
        <v>Ventes à l'exportation  (tonnes)</v>
      </c>
      <c r="L22" s="176"/>
      <c r="M22" s="168"/>
    </row>
    <row r="23" spans="1:13" x14ac:dyDescent="0.25">
      <c r="A23" s="168"/>
      <c r="B23" s="200"/>
      <c r="C23" s="203" t="s">
        <v>192</v>
      </c>
      <c r="D23" s="203" t="s">
        <v>192</v>
      </c>
      <c r="E23" s="191">
        <f>'Pro 2'!G43</f>
        <v>0</v>
      </c>
      <c r="F23" s="191">
        <f>'Pro 2'!H43</f>
        <v>0</v>
      </c>
      <c r="G23" s="191">
        <f>'Pro 2'!I43</f>
        <v>0</v>
      </c>
      <c r="H23" s="191">
        <f>'Pro 2'!J43</f>
        <v>0</v>
      </c>
      <c r="I23" s="191">
        <f>'Pro 2'!K43</f>
        <v>0</v>
      </c>
      <c r="J23" s="186"/>
      <c r="K23" s="203" t="str">
        <f t="shared" si="0"/>
        <v>Canada</v>
      </c>
      <c r="L23" s="176"/>
      <c r="M23" s="168"/>
    </row>
    <row r="24" spans="1:13" x14ac:dyDescent="0.25">
      <c r="A24" s="168"/>
      <c r="B24" s="200"/>
      <c r="C24" s="203" t="s">
        <v>193</v>
      </c>
      <c r="D24" s="203" t="s">
        <v>352</v>
      </c>
      <c r="E24" s="191">
        <f>'Pro 2'!G46</f>
        <v>0</v>
      </c>
      <c r="F24" s="191">
        <f>'Pro 2'!H46</f>
        <v>0</v>
      </c>
      <c r="G24" s="191">
        <f>'Pro 2'!I46</f>
        <v>0</v>
      </c>
      <c r="H24" s="191">
        <f>'Pro 2'!J46</f>
        <v>0</v>
      </c>
      <c r="I24" s="191">
        <f>'Pro 2'!K46</f>
        <v>0</v>
      </c>
      <c r="J24" s="186"/>
      <c r="K24" s="203" t="str">
        <f t="shared" si="0"/>
        <v xml:space="preserve">États-Unis </v>
      </c>
      <c r="L24" s="176"/>
      <c r="M24" s="168"/>
    </row>
    <row r="25" spans="1:13" x14ac:dyDescent="0.25">
      <c r="A25" s="168"/>
      <c r="B25" s="200"/>
      <c r="C25" s="203" t="s">
        <v>150</v>
      </c>
      <c r="D25" s="203" t="s">
        <v>151</v>
      </c>
      <c r="E25" s="191">
        <f>'Pro 2'!G49</f>
        <v>0</v>
      </c>
      <c r="F25" s="191">
        <f>'Pro 2'!H49</f>
        <v>0</v>
      </c>
      <c r="G25" s="191">
        <f>'Pro 2'!I49</f>
        <v>0</v>
      </c>
      <c r="H25" s="191">
        <f>'Pro 2'!J49</f>
        <v>0</v>
      </c>
      <c r="I25" s="191">
        <f>'Pro 2'!K49</f>
        <v>0</v>
      </c>
      <c r="J25" s="186"/>
      <c r="K25" s="203" t="str">
        <f t="shared" si="0"/>
        <v>Autres pays</v>
      </c>
      <c r="L25" s="176"/>
      <c r="M25" s="168"/>
    </row>
    <row r="26" spans="1:13" x14ac:dyDescent="0.25">
      <c r="A26" s="168"/>
      <c r="B26" s="200"/>
      <c r="C26" s="193" t="s">
        <v>353</v>
      </c>
      <c r="D26" s="193" t="s">
        <v>354</v>
      </c>
      <c r="E26" s="194">
        <f>SUM(E23:E25)</f>
        <v>0</v>
      </c>
      <c r="F26" s="194">
        <f t="shared" ref="F26:I26" si="4">SUM(F23:F25)</f>
        <v>0</v>
      </c>
      <c r="G26" s="194">
        <f t="shared" si="4"/>
        <v>0</v>
      </c>
      <c r="H26" s="194">
        <f t="shared" si="4"/>
        <v>0</v>
      </c>
      <c r="I26" s="194">
        <f t="shared" si="4"/>
        <v>0</v>
      </c>
      <c r="J26" s="186"/>
      <c r="K26" s="193" t="str">
        <f t="shared" si="0"/>
        <v xml:space="preserve">Total - Ventes à l'exportation </v>
      </c>
      <c r="L26" s="176"/>
      <c r="M26" s="168"/>
    </row>
    <row r="27" spans="1:13" x14ac:dyDescent="0.25">
      <c r="A27" s="168"/>
      <c r="B27" s="200"/>
      <c r="C27" s="193"/>
      <c r="D27" s="193"/>
      <c r="E27" s="186"/>
      <c r="F27" s="186"/>
      <c r="G27" s="186"/>
      <c r="H27" s="186"/>
      <c r="I27" s="186"/>
      <c r="J27" s="186"/>
      <c r="K27" s="193"/>
      <c r="L27" s="176"/>
      <c r="M27" s="168"/>
    </row>
    <row r="28" spans="1:13" x14ac:dyDescent="0.25">
      <c r="A28" s="168"/>
      <c r="B28" s="173"/>
      <c r="C28" s="182" t="s">
        <v>355</v>
      </c>
      <c r="D28" s="182" t="s">
        <v>356</v>
      </c>
      <c r="E28" s="204"/>
      <c r="F28" s="204"/>
      <c r="G28" s="204"/>
      <c r="H28" s="204"/>
      <c r="I28" s="204"/>
      <c r="J28" s="182"/>
      <c r="K28" s="182" t="str">
        <f t="shared" si="0"/>
        <v>CHANGEMENT EN POURCENTAGE</v>
      </c>
      <c r="L28" s="176"/>
      <c r="M28" s="168"/>
    </row>
    <row r="29" spans="1:13" x14ac:dyDescent="0.25">
      <c r="A29" s="168"/>
      <c r="B29" s="173"/>
      <c r="C29" s="175"/>
      <c r="D29" s="175"/>
      <c r="E29" s="195"/>
      <c r="F29" s="195"/>
      <c r="G29" s="195"/>
      <c r="H29" s="195"/>
      <c r="I29" s="195"/>
      <c r="J29" s="175"/>
      <c r="K29" s="175"/>
      <c r="L29" s="176"/>
      <c r="M29" s="168"/>
    </row>
    <row r="30" spans="1:13" x14ac:dyDescent="0.25">
      <c r="A30" s="168"/>
      <c r="B30" s="183"/>
      <c r="C30" s="184" t="str">
        <f>C8</f>
        <v>Practical plant capacity (tonnes)</v>
      </c>
      <c r="D30" s="184" t="str">
        <f>D8</f>
        <v>Capacité pratique des usines (tonnes)</v>
      </c>
      <c r="E30" s="186"/>
      <c r="F30" s="205" t="str">
        <f>IF(OR(F8="N/A",E8="N/A"),"N/A",IF(E8=0,"N/D",IF((F8-E8)/ABS(E8)*100&gt;1000,"&gt;1000",IF((F8-E8)/ABS(E8)*100&lt;-1000,"&lt;-1000",(F8-E8)/ABS(E8)*100))))</f>
        <v>N/D</v>
      </c>
      <c r="G30" s="205" t="str">
        <f>IF(OR(G8="N/A",F8="N/A"),"N/A",IF(F8=0,"N/D",IF((G8-F8)/ABS(F8)*100&gt;1000,"&gt;1000",IF((G8-F8)/ABS(F8)*100&lt;-1000,"&lt;-1000",(G8-F8)/ABS(F8)*100))))</f>
        <v>N/D</v>
      </c>
      <c r="H30" s="186"/>
      <c r="I30" s="205" t="str">
        <f>IF(OR(I8="N/A",H8="N/A"),"N/A",IF(H8=0,"N/D",IF((I8-H8)/ABS(H8)*100&gt;1000,"&gt;1000",IF((I8-H8)/ABS(H8)*100&lt;-1000,"&lt;-1000",(I8-H8)/ABS(H8)*100))))</f>
        <v>N/D</v>
      </c>
      <c r="J30" s="186"/>
      <c r="K30" s="184" t="str">
        <f t="shared" si="0"/>
        <v>Capacité pratique des usines (tonnes)</v>
      </c>
      <c r="L30" s="176"/>
      <c r="M30" s="168"/>
    </row>
    <row r="31" spans="1:13" x14ac:dyDescent="0.25">
      <c r="A31" s="168"/>
      <c r="B31" s="183"/>
      <c r="C31" s="175"/>
      <c r="D31" s="175"/>
      <c r="E31" s="188"/>
      <c r="F31" s="188"/>
      <c r="G31" s="188"/>
      <c r="H31" s="188"/>
      <c r="I31" s="188"/>
      <c r="J31" s="189"/>
      <c r="K31" s="175"/>
      <c r="L31" s="176"/>
      <c r="M31" s="168"/>
    </row>
    <row r="32" spans="1:13" x14ac:dyDescent="0.25">
      <c r="A32" s="168"/>
      <c r="B32" s="173"/>
      <c r="C32" s="184" t="str">
        <f t="shared" ref="C32:D35" si="5">C10</f>
        <v>Production (tonnes)</v>
      </c>
      <c r="D32" s="184" t="str">
        <f t="shared" si="5"/>
        <v>Production (tonnes)</v>
      </c>
      <c r="E32" s="188"/>
      <c r="F32" s="188"/>
      <c r="G32" s="188"/>
      <c r="H32" s="188"/>
      <c r="I32" s="188"/>
      <c r="J32" s="189"/>
      <c r="K32" s="184" t="str">
        <f t="shared" si="0"/>
        <v>Production (tonnes)</v>
      </c>
      <c r="L32" s="176"/>
      <c r="M32" s="168"/>
    </row>
    <row r="33" spans="1:13" x14ac:dyDescent="0.25">
      <c r="A33" s="168"/>
      <c r="B33" s="173"/>
      <c r="C33" s="190" t="str">
        <f t="shared" si="5"/>
        <v>Subject goods</v>
      </c>
      <c r="D33" s="190" t="str">
        <f t="shared" si="5"/>
        <v>Marchandises en cause</v>
      </c>
      <c r="E33" s="186"/>
      <c r="F33" s="186" t="str">
        <f>IF(OR(F11="N/A",E11="N/A"),"N/A",IF(E11=0,"N/D",IF((F11-E11)/ABS(E11)*100&gt;1000,"&gt;1000",IF((F11-E11)/ABS(E11)*100&lt;-1000,"&lt;-1000",(F11-E11)/ABS(E11)*100))))</f>
        <v>N/D</v>
      </c>
      <c r="G33" s="186" t="str">
        <f t="shared" ref="G33:G35" si="6">IF(OR(G11="N/A",F11="N/A"),"N/A",IF(F11=0,"N/D",IF((G11-F11)/ABS(F11)*100&gt;1000,"&gt;1000",IF((G11-F11)/ABS(F11)*100&lt;-1000,"&lt;-1000",(G11-F11)/ABS(F11)*100))))</f>
        <v>N/D</v>
      </c>
      <c r="H33" s="186"/>
      <c r="I33" s="186" t="str">
        <f>IF(OR(I11="N/A",H11="N/A"),"N/A",IF(H11=0,"N/D",IF((I11-H11)/ABS(H11)*100&gt;1000,"&gt;1000",IF((I11-H11)/ABS(H11)*100&lt;-1000,"&lt;-1000",(I11-H11)/ABS(H11)*100))))</f>
        <v>N/D</v>
      </c>
      <c r="J33" s="186"/>
      <c r="K33" s="190" t="str">
        <f t="shared" si="0"/>
        <v>Marchandises en cause</v>
      </c>
      <c r="L33" s="176"/>
      <c r="M33" s="168"/>
    </row>
    <row r="34" spans="1:13" ht="25.5" customHeight="1" x14ac:dyDescent="0.25">
      <c r="A34" s="168"/>
      <c r="B34" s="173"/>
      <c r="C34" s="192" t="str">
        <f t="shared" si="5"/>
        <v>Other goods produced on the same equipment</v>
      </c>
      <c r="D34" s="192" t="str">
        <f t="shared" si="5"/>
        <v>Autres marchandises produites sur le même équipement</v>
      </c>
      <c r="E34" s="186"/>
      <c r="F34" s="186" t="str">
        <f>IF(OR(F12="N/A",E12="N/A"),"N/A",IF(E12=0,"N/D",IF((F12-E12)/ABS(E12)*100&gt;1000,"&gt;1000",IF((F12-E12)/ABS(E12)*100&lt;-1000,"&lt;-1000",(F12-E12)/ABS(E12)*100))))</f>
        <v>N/D</v>
      </c>
      <c r="G34" s="186" t="str">
        <f t="shared" si="6"/>
        <v>N/D</v>
      </c>
      <c r="H34" s="186"/>
      <c r="I34" s="186" t="str">
        <f>IF(OR(I12="N/A",H12="N/A"),"N/A",IF(H12=0,"N/D",IF((I12-H12)/ABS(H12)*100&gt;1000,"&gt;1000",IF((I12-H12)/ABS(H12)*100&lt;-1000,"&lt;-1000",(I12-H12)/ABS(H12)*100))))</f>
        <v>N/D</v>
      </c>
      <c r="J34" s="186"/>
      <c r="K34" s="192" t="str">
        <f t="shared" si="0"/>
        <v>Autres marchandises produites sur le même équipement</v>
      </c>
      <c r="L34" s="176"/>
      <c r="M34" s="168"/>
    </row>
    <row r="35" spans="1:13" x14ac:dyDescent="0.25">
      <c r="A35" s="168"/>
      <c r="B35" s="173"/>
      <c r="C35" s="193" t="str">
        <f t="shared" si="5"/>
        <v>Total - Production</v>
      </c>
      <c r="D35" s="193" t="str">
        <f t="shared" si="5"/>
        <v>Total - Production</v>
      </c>
      <c r="E35" s="186"/>
      <c r="F35" s="206" t="str">
        <f>IF(OR(F13="N/A",E13="N/A"),"N/A",IF(E13=0,"N/D",IF((F13-E13)/ABS(E13)*100&gt;1000,"&gt;1000",IF((F13-E13)/ABS(E13)*100&lt;-1000,"&lt;-1000",(F13-E13)/ABS(E13)*100))))</f>
        <v>N/D</v>
      </c>
      <c r="G35" s="206" t="str">
        <f t="shared" si="6"/>
        <v>N/D</v>
      </c>
      <c r="H35" s="186"/>
      <c r="I35" s="206" t="str">
        <f>IF(OR(I13="N/A",H13="N/A"),"N/A",IF(H13=0,"N/D",IF((I13-H13)/ABS(H13)*100&gt;1000,"&gt;1000",IF((I13-H13)/ABS(H13)*100&lt;-1000,"&lt;-1000",(I13-H13)/ABS(H13)*100))))</f>
        <v>N/D</v>
      </c>
      <c r="J35" s="186"/>
      <c r="K35" s="193" t="str">
        <f t="shared" si="0"/>
        <v>Total - Production</v>
      </c>
      <c r="L35" s="176"/>
      <c r="M35" s="168"/>
    </row>
    <row r="36" spans="1:13" hidden="1" x14ac:dyDescent="0.25">
      <c r="A36" s="173" t="s">
        <v>357</v>
      </c>
      <c r="B36" s="173"/>
      <c r="C36" s="190"/>
      <c r="D36" s="190"/>
      <c r="E36" s="195"/>
      <c r="F36" s="195"/>
      <c r="G36" s="195"/>
      <c r="H36" s="195"/>
      <c r="I36" s="195"/>
      <c r="J36" s="175"/>
      <c r="K36" s="190">
        <f t="shared" si="0"/>
        <v>0</v>
      </c>
      <c r="L36" s="176"/>
      <c r="M36" s="168"/>
    </row>
    <row r="37" spans="1:13" hidden="1" x14ac:dyDescent="0.25">
      <c r="A37" s="173" t="s">
        <v>357</v>
      </c>
      <c r="B37" s="173"/>
      <c r="C37" s="184" t="str">
        <f t="shared" ref="C37:D40" si="7">C15</f>
        <v>Utilization rate (%)</v>
      </c>
      <c r="D37" s="184" t="str">
        <f t="shared" si="7"/>
        <v>Taux d'utilisation (%)</v>
      </c>
      <c r="E37" s="195"/>
      <c r="F37" s="195"/>
      <c r="G37" s="195"/>
      <c r="H37" s="195"/>
      <c r="I37" s="195"/>
      <c r="J37" s="175"/>
      <c r="K37" s="184" t="str">
        <f t="shared" si="0"/>
        <v>Taux d'utilisation (%)</v>
      </c>
      <c r="L37" s="176"/>
      <c r="M37" s="168"/>
    </row>
    <row r="38" spans="1:13" hidden="1" x14ac:dyDescent="0.25">
      <c r="A38" s="173" t="s">
        <v>357</v>
      </c>
      <c r="B38" s="173"/>
      <c r="C38" s="190" t="str">
        <f t="shared" si="7"/>
        <v>Subject goods</v>
      </c>
      <c r="D38" s="190" t="str">
        <f t="shared" si="7"/>
        <v>Marchandises en cause</v>
      </c>
      <c r="E38" s="186"/>
      <c r="F38" s="186" t="str">
        <f t="shared" ref="F38:G40" si="8">IF(OR(F16="N/A",E16="N/A"),"N/A",IF(E16=0,"N/D",IF((F16-E16)/ABS(E16)*100&gt;1000,"&gt;1000",IF((F16-E16)/ABS(E16)*100&lt;-1000,"&lt;-1000",(F16-E16)/ABS(E16)*100))))</f>
        <v>N/D</v>
      </c>
      <c r="G38" s="186" t="str">
        <f t="shared" si="8"/>
        <v>N/D</v>
      </c>
      <c r="H38" s="186"/>
      <c r="I38" s="186" t="str">
        <f>IF(OR(I16="N/A",H16="N/A"),"N/A",IF(H16=0,"N/D",IF((I16-H16)/ABS(H16)*100&gt;1000,"&gt;1000",IF((I16-H16)/ABS(H16)*100&lt;-1000,"&lt;-1000",(I16-H16)/ABS(H16)*100))))</f>
        <v>N/D</v>
      </c>
      <c r="J38" s="186"/>
      <c r="K38" s="190" t="str">
        <f t="shared" si="0"/>
        <v>Marchandises en cause</v>
      </c>
      <c r="L38" s="176"/>
      <c r="M38" s="168"/>
    </row>
    <row r="39" spans="1:13" hidden="1" x14ac:dyDescent="0.25">
      <c r="A39" s="173" t="s">
        <v>357</v>
      </c>
      <c r="B39" s="173"/>
      <c r="C39" s="190" t="str">
        <f t="shared" si="7"/>
        <v>Other goods produced on the same equipment</v>
      </c>
      <c r="D39" s="190" t="str">
        <f t="shared" si="7"/>
        <v>Autres marchandises produites sur le même équipement</v>
      </c>
      <c r="E39" s="186"/>
      <c r="F39" s="207" t="str">
        <f t="shared" si="8"/>
        <v>N/D</v>
      </c>
      <c r="G39" s="207" t="str">
        <f t="shared" si="8"/>
        <v>N/D</v>
      </c>
      <c r="H39" s="186"/>
      <c r="I39" s="207" t="str">
        <f>IF(OR(I17="N/A",H17="N/A"),"N/A",IF(H17=0,"N/D",IF((I17-H17)/ABS(H17)*100&gt;1000,"&gt;1000",IF((I17-H17)/ABS(H17)*100&lt;-1000,"&lt;-1000",(I17-H17)/ABS(H17)*100))))</f>
        <v>N/D</v>
      </c>
      <c r="J39" s="186"/>
      <c r="K39" s="190" t="str">
        <f t="shared" si="0"/>
        <v>Autres marchandises produites sur le même équipement</v>
      </c>
      <c r="L39" s="176"/>
      <c r="M39" s="168"/>
    </row>
    <row r="40" spans="1:13" hidden="1" x14ac:dyDescent="0.25">
      <c r="A40" s="173" t="s">
        <v>357</v>
      </c>
      <c r="B40" s="173"/>
      <c r="C40" s="193" t="str">
        <f t="shared" si="7"/>
        <v>Total - Utilization rate (%)</v>
      </c>
      <c r="D40" s="193" t="str">
        <f t="shared" si="7"/>
        <v>Total - Taux d'utilisation (%)</v>
      </c>
      <c r="E40" s="186"/>
      <c r="F40" s="186" t="str">
        <f t="shared" si="8"/>
        <v>N/D</v>
      </c>
      <c r="G40" s="186" t="str">
        <f t="shared" si="8"/>
        <v>N/D</v>
      </c>
      <c r="H40" s="186"/>
      <c r="I40" s="186" t="str">
        <f>IF(OR(I18="N/A",H18="N/A"),"N/A",IF(H18=0,"N/D",IF((I18-H18)/ABS(H18)*100&gt;1000,"&gt;1000",IF((I18-H18)/ABS(H18)*100&lt;-1000,"&lt;-1000",(I18-H18)/ABS(H18)*100))))</f>
        <v>N/D</v>
      </c>
      <c r="J40" s="186"/>
      <c r="K40" s="193" t="str">
        <f t="shared" si="0"/>
        <v>Total - Taux d'utilisation (%)</v>
      </c>
      <c r="L40" s="176"/>
      <c r="M40" s="168"/>
    </row>
    <row r="41" spans="1:13" x14ac:dyDescent="0.25">
      <c r="A41" s="168"/>
      <c r="B41" s="200"/>
      <c r="C41" s="201"/>
      <c r="D41" s="201"/>
      <c r="E41" s="195"/>
      <c r="F41" s="195"/>
      <c r="G41" s="195"/>
      <c r="H41" s="195"/>
      <c r="I41" s="195"/>
      <c r="J41" s="175"/>
      <c r="K41" s="201"/>
      <c r="L41" s="176"/>
      <c r="M41" s="168"/>
    </row>
    <row r="42" spans="1:13" ht="12.75" customHeight="1" x14ac:dyDescent="0.25">
      <c r="A42" s="168"/>
      <c r="B42" s="200"/>
      <c r="C42" s="202" t="str">
        <f>C20</f>
        <v>Domestic sales (tonnes)</v>
      </c>
      <c r="D42" s="202" t="str">
        <f>D20</f>
        <v>Ventes nationales (tonnes)</v>
      </c>
      <c r="E42" s="186"/>
      <c r="F42" s="205" t="str">
        <f>IF(OR(F20="N/A",E20="N/A"),"N/A",IF(E20=0,"N/D",IF((F20-E20)/ABS(E20)*100&gt;1000,"&gt;1000",IF((F20-E20)/ABS(E20)*100&lt;-1000,"&lt;-1000",(F20-E20)/ABS(E20)*100))))</f>
        <v>N/D</v>
      </c>
      <c r="G42" s="205" t="str">
        <f>IF(OR(G20="N/A",F20="N/A"),"N/A",IF(F20=0,"N/D",IF((G20-F20)/ABS(F20)*100&gt;1000,"&gt;1000",IF((G20-F20)/ABS(F20)*100&lt;-1000,"&lt;-1000",(G20-F20)/ABS(F20)*100))))</f>
        <v>N/D</v>
      </c>
      <c r="H42" s="186"/>
      <c r="I42" s="205" t="str">
        <f>IF(OR(I20="N/A",H20="N/A"),"N/A",IF(H20=0,"N/D",IF((I20-H20)/ABS(H20)*100&gt;1000,"&gt;1000",IF((I20-H20)/ABS(H20)*100&lt;-1000,"&lt;-1000",(I20-H20)/ABS(H20)*100))))</f>
        <v>N/D</v>
      </c>
      <c r="J42" s="186"/>
      <c r="K42" s="202" t="str">
        <f t="shared" si="0"/>
        <v>Ventes nationales (tonnes)</v>
      </c>
      <c r="L42" s="176"/>
      <c r="M42" s="168"/>
    </row>
    <row r="43" spans="1:13" x14ac:dyDescent="0.25">
      <c r="A43" s="168"/>
      <c r="B43" s="200"/>
      <c r="C43" s="202"/>
      <c r="D43" s="202"/>
      <c r="E43" s="195"/>
      <c r="F43" s="195"/>
      <c r="G43" s="195"/>
      <c r="H43" s="195"/>
      <c r="I43" s="195"/>
      <c r="J43" s="175"/>
      <c r="K43" s="202"/>
      <c r="L43" s="176"/>
      <c r="M43" s="168"/>
    </row>
    <row r="44" spans="1:13" ht="12.75" customHeight="1" x14ac:dyDescent="0.25">
      <c r="A44" s="168"/>
      <c r="B44" s="200"/>
      <c r="C44" s="202" t="str">
        <f t="shared" ref="C44:D48" si="9">C22</f>
        <v>Export sales (tonnes)</v>
      </c>
      <c r="D44" s="202" t="str">
        <f t="shared" si="9"/>
        <v>Ventes à l'exportation  (tonnes)</v>
      </c>
      <c r="E44" s="186"/>
      <c r="F44" s="186"/>
      <c r="G44" s="186"/>
      <c r="H44" s="186"/>
      <c r="I44" s="186"/>
      <c r="J44" s="186"/>
      <c r="K44" s="202" t="str">
        <f t="shared" si="0"/>
        <v>Ventes à l'exportation  (tonnes)</v>
      </c>
      <c r="L44" s="176"/>
      <c r="M44" s="168"/>
    </row>
    <row r="45" spans="1:13" x14ac:dyDescent="0.25">
      <c r="A45" s="168"/>
      <c r="B45" s="200"/>
      <c r="C45" s="203" t="str">
        <f t="shared" si="9"/>
        <v>Canada</v>
      </c>
      <c r="D45" s="203" t="str">
        <f t="shared" si="9"/>
        <v>Canada</v>
      </c>
      <c r="E45" s="186"/>
      <c r="F45" s="186" t="str">
        <f>IF(OR(F23="N/A",E23="N/A"),"N/A",IF(E23=0,"N/D",IF((F23-E23)/ABS(E23)*100&gt;1000,"&gt;1000",IF((F23-E23)/ABS(E23)*100&lt;-1000,"&lt;-1000",(F23-E23)/ABS(E23)*100))))</f>
        <v>N/D</v>
      </c>
      <c r="G45" s="186" t="str">
        <f t="shared" ref="G45:G48" si="10">IF(OR(G23="N/A",F23="N/A"),"N/A",IF(F23=0,"N/D",IF((G23-F23)/ABS(F23)*100&gt;1000,"&gt;1000",IF((G23-F23)/ABS(F23)*100&lt;-1000,"&lt;-1000",(G23-F23)/ABS(F23)*100))))</f>
        <v>N/D</v>
      </c>
      <c r="H45" s="186"/>
      <c r="I45" s="186" t="str">
        <f>IF(OR(I23="N/A",H23="N/A"),"N/A",IF(H23=0,"N/D",IF((I23-H23)/ABS(H23)*100&gt;1000,"&gt;1000",IF((I23-H23)/ABS(H23)*100&lt;-1000,"&lt;-1000",(I23-H23)/ABS(H23)*100))))</f>
        <v>N/D</v>
      </c>
      <c r="J45" s="186"/>
      <c r="K45" s="203" t="str">
        <f t="shared" si="0"/>
        <v>Canada</v>
      </c>
      <c r="L45" s="176"/>
      <c r="M45" s="168"/>
    </row>
    <row r="46" spans="1:13" x14ac:dyDescent="0.25">
      <c r="A46" s="168"/>
      <c r="B46" s="200"/>
      <c r="C46" s="203" t="str">
        <f t="shared" si="9"/>
        <v>United States</v>
      </c>
      <c r="D46" s="203" t="str">
        <f t="shared" si="9"/>
        <v xml:space="preserve">États-Unis </v>
      </c>
      <c r="E46" s="186"/>
      <c r="F46" s="186" t="str">
        <f>IF(OR(F24="N/A",E24="N/A"),"N/A",IF(E24=0,"N/D",IF((F24-E24)/ABS(E24)*100&gt;1000,"&gt;1000",IF((F24-E24)/ABS(E24)*100&lt;-1000,"&lt;-1000",(F24-E24)/ABS(E24)*100))))</f>
        <v>N/D</v>
      </c>
      <c r="G46" s="186" t="str">
        <f t="shared" si="10"/>
        <v>N/D</v>
      </c>
      <c r="H46" s="186"/>
      <c r="I46" s="186" t="str">
        <f>IF(OR(I24="N/A",H24="N/A"),"N/A",IF(H24=0,"N/D",IF((I24-H24)/ABS(H24)*100&gt;1000,"&gt;1000",IF((I24-H24)/ABS(H24)*100&lt;-1000,"&lt;-1000",(I24-H24)/ABS(H24)*100))))</f>
        <v>N/D</v>
      </c>
      <c r="J46" s="186"/>
      <c r="K46" s="203" t="str">
        <f t="shared" si="0"/>
        <v xml:space="preserve">États-Unis </v>
      </c>
      <c r="L46" s="176"/>
      <c r="M46" s="168"/>
    </row>
    <row r="47" spans="1:13" x14ac:dyDescent="0.25">
      <c r="A47" s="168"/>
      <c r="B47" s="200"/>
      <c r="C47" s="203" t="str">
        <f t="shared" si="9"/>
        <v>Other countries</v>
      </c>
      <c r="D47" s="203" t="str">
        <f t="shared" si="9"/>
        <v>Autres pays</v>
      </c>
      <c r="E47" s="186"/>
      <c r="F47" s="186" t="str">
        <f>IF(OR(F25="N/A",E25="N/A"),"N/A",IF(E25=0,"N/D",IF((F25-E25)/ABS(E25)*100&gt;1000,"&gt;1000",IF((F25-E25)/ABS(E25)*100&lt;-1000,"&lt;-1000",(F25-E25)/ABS(E25)*100))))</f>
        <v>N/D</v>
      </c>
      <c r="G47" s="186" t="str">
        <f t="shared" si="10"/>
        <v>N/D</v>
      </c>
      <c r="H47" s="186"/>
      <c r="I47" s="186" t="str">
        <f>IF(OR(I25="N/A",H25="N/A"),"N/A",IF(H25=0,"N/D",IF((I25-H25)/ABS(H25)*100&gt;1000,"&gt;1000",IF((I25-H25)/ABS(H25)*100&lt;-1000,"&lt;-1000",(I25-H25)/ABS(H25)*100))))</f>
        <v>N/D</v>
      </c>
      <c r="J47" s="186"/>
      <c r="K47" s="203" t="str">
        <f t="shared" si="0"/>
        <v>Autres pays</v>
      </c>
      <c r="L47" s="176"/>
      <c r="M47" s="168"/>
    </row>
    <row r="48" spans="1:13" x14ac:dyDescent="0.25">
      <c r="A48" s="168"/>
      <c r="B48" s="200"/>
      <c r="C48" s="193" t="str">
        <f t="shared" si="9"/>
        <v>Total - Export sales</v>
      </c>
      <c r="D48" s="193" t="str">
        <f t="shared" si="9"/>
        <v xml:space="preserve">Total - Ventes à l'exportation </v>
      </c>
      <c r="E48" s="186"/>
      <c r="F48" s="206" t="str">
        <f>IF(OR(F26="N/A",E26="N/A"),"N/A",IF(E26=0,"N/D",IF((F26-E26)/ABS(E26)*100&gt;1000,"&gt;1000",IF((F26-E26)/ABS(E26)*100&lt;-1000,"&lt;-1000",(F26-E26)/ABS(E26)*100))))</f>
        <v>N/D</v>
      </c>
      <c r="G48" s="206" t="str">
        <f t="shared" si="10"/>
        <v>N/D</v>
      </c>
      <c r="H48" s="186"/>
      <c r="I48" s="206" t="str">
        <f>IF(OR(I26="N/A",H26="N/A"),"N/A",IF(H26=0,"N/D",IF((I26-H26)/ABS(H26)*100&gt;1000,"&gt;1000",IF((I26-H26)/ABS(H26)*100&lt;-1000,"&lt;-1000",(I26-H26)/ABS(H26)*100))))</f>
        <v>N/D</v>
      </c>
      <c r="J48" s="186"/>
      <c r="K48" s="193" t="str">
        <f t="shared" si="0"/>
        <v xml:space="preserve">Total - Ventes à l'exportation </v>
      </c>
      <c r="L48" s="176"/>
      <c r="M48" s="168"/>
    </row>
    <row r="49" spans="1:13" x14ac:dyDescent="0.25">
      <c r="A49" s="168"/>
      <c r="B49" s="200"/>
      <c r="C49" s="208"/>
      <c r="D49" s="193"/>
      <c r="E49" s="186"/>
      <c r="F49" s="186"/>
      <c r="G49" s="186"/>
      <c r="H49" s="186"/>
      <c r="I49" s="186"/>
      <c r="J49" s="186"/>
      <c r="K49" s="186"/>
      <c r="L49" s="176"/>
      <c r="M49" s="168"/>
    </row>
    <row r="50" spans="1:13" x14ac:dyDescent="0.25">
      <c r="A50" s="168"/>
      <c r="B50" s="173"/>
      <c r="C50" s="209" t="s">
        <v>358</v>
      </c>
      <c r="D50" s="175"/>
      <c r="E50" s="175"/>
      <c r="F50" s="175"/>
      <c r="G50" s="210"/>
      <c r="H50" s="210"/>
      <c r="I50" s="210"/>
      <c r="J50" s="210"/>
      <c r="K50" s="210"/>
      <c r="L50" s="176"/>
      <c r="M50" s="168"/>
    </row>
    <row r="51" spans="1:13" x14ac:dyDescent="0.25">
      <c r="A51" s="168"/>
      <c r="B51" s="173"/>
      <c r="C51" s="424" t="str">
        <f>C56&amp;": " &amp;C57&amp;", "&amp;C58&amp;", "&amp;C59&amp;", "&amp;C60&amp;".  |
"&amp;E56&amp;": " &amp;E57&amp;", "&amp;E58&amp;", "&amp;E59&amp;", "&amp;E60&amp;"."</f>
        <v>: , , , .  |
: , , , .</v>
      </c>
      <c r="D51" s="424"/>
      <c r="E51" s="424"/>
      <c r="F51" s="424"/>
      <c r="G51" s="424"/>
      <c r="H51" s="424"/>
      <c r="I51" s="424"/>
      <c r="J51" s="424"/>
      <c r="K51" s="424"/>
      <c r="L51" s="176"/>
      <c r="M51" s="168"/>
    </row>
    <row r="52" spans="1:13" x14ac:dyDescent="0.25">
      <c r="A52" s="168"/>
      <c r="B52" s="173"/>
      <c r="C52" s="178" t="s">
        <v>359</v>
      </c>
      <c r="D52" s="178"/>
      <c r="E52" s="211"/>
      <c r="F52" s="211"/>
      <c r="G52" s="211"/>
      <c r="H52" s="211"/>
      <c r="I52" s="211"/>
      <c r="J52" s="211"/>
      <c r="K52" s="211"/>
      <c r="L52" s="176"/>
      <c r="M52" s="168"/>
    </row>
    <row r="53" spans="1:13" ht="15.75" thickBot="1" x14ac:dyDescent="0.3">
      <c r="A53" s="168"/>
      <c r="B53" s="212"/>
      <c r="C53" s="213"/>
      <c r="D53" s="213"/>
      <c r="E53" s="213"/>
      <c r="F53" s="213"/>
      <c r="G53" s="213"/>
      <c r="H53" s="213"/>
      <c r="I53" s="213"/>
      <c r="J53" s="213"/>
      <c r="K53" s="213"/>
      <c r="L53" s="214"/>
      <c r="M53" s="168"/>
    </row>
    <row r="54" spans="1:13" x14ac:dyDescent="0.25">
      <c r="A54" s="168"/>
      <c r="B54" s="168"/>
      <c r="C54" s="168"/>
      <c r="D54" s="168"/>
      <c r="E54" s="168"/>
      <c r="F54" s="168"/>
      <c r="G54" s="168"/>
      <c r="H54" s="168"/>
      <c r="I54" s="168"/>
      <c r="J54" s="168"/>
      <c r="K54" s="168"/>
      <c r="L54" s="168"/>
      <c r="M54" s="168"/>
    </row>
  </sheetData>
  <sheetProtection algorithmName="SHA-512" hashValue="GlS8LDN8mC/HwpoIUCzjOGPKzXkkfEnEQTiar6h5Qu8anedPw6A9zV4g4aXulTIsT4hs8wYHnoxh5ruW8DsjkA==" saltValue="lD0x2hrQBiK243tzmjy0ww==" spinCount="100000" sheet="1" objects="1" scenarios="1" selectLockedCells="1"/>
  <mergeCells count="2">
    <mergeCell ref="H5:I5"/>
    <mergeCell ref="C51:K5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22" t="s">
        <v>185</v>
      </c>
      <c r="C3" s="23">
        <f>'Pro 1'!G25</f>
        <v>0</v>
      </c>
      <c r="D3" s="23">
        <f>'Pro 1'!H25</f>
        <v>0</v>
      </c>
      <c r="E3" s="24">
        <f>'Pro 1'!I25</f>
        <v>0</v>
      </c>
    </row>
    <row r="4" spans="2:5" x14ac:dyDescent="0.25">
      <c r="B4" s="15"/>
      <c r="C4" s="16"/>
      <c r="D4" s="16"/>
      <c r="E4" s="2"/>
    </row>
    <row r="5" spans="2:5" x14ac:dyDescent="0.25">
      <c r="B5" s="15" t="s">
        <v>186</v>
      </c>
      <c r="C5" s="16"/>
      <c r="D5" s="16"/>
      <c r="E5" s="2"/>
    </row>
    <row r="6" spans="2:5" x14ac:dyDescent="0.25">
      <c r="B6" s="15" t="s">
        <v>187</v>
      </c>
      <c r="C6" s="16">
        <f>'Pro 1'!G21</f>
        <v>0</v>
      </c>
      <c r="D6" s="16">
        <f>'Pro 1'!H21</f>
        <v>0</v>
      </c>
      <c r="E6" s="2">
        <f>'Pro 1'!I21</f>
        <v>0</v>
      </c>
    </row>
    <row r="7" spans="2:5" x14ac:dyDescent="0.25">
      <c r="B7" s="15" t="s">
        <v>188</v>
      </c>
      <c r="C7" s="16">
        <f>'Pro 1'!G22</f>
        <v>0</v>
      </c>
      <c r="D7" s="16">
        <f>'Pro 1'!H22</f>
        <v>0</v>
      </c>
      <c r="E7" s="2">
        <f>'Pro 1'!I22</f>
        <v>0</v>
      </c>
    </row>
    <row r="8" spans="2:5" x14ac:dyDescent="0.25">
      <c r="B8" s="17" t="s">
        <v>189</v>
      </c>
      <c r="C8" s="18">
        <f>'Pro 1'!G24</f>
        <v>0</v>
      </c>
      <c r="D8" s="18">
        <f>'Pro 1'!H24</f>
        <v>0</v>
      </c>
      <c r="E8" s="19">
        <f>'Pro 1'!I24</f>
        <v>0</v>
      </c>
    </row>
    <row r="9" spans="2:5" x14ac:dyDescent="0.25">
      <c r="B9" s="21" t="s">
        <v>194</v>
      </c>
    </row>
    <row r="10" spans="2:5" x14ac:dyDescent="0.25">
      <c r="B10" s="22" t="s">
        <v>190</v>
      </c>
      <c r="C10" s="23">
        <f>'Pro 2'!G40</f>
        <v>0</v>
      </c>
      <c r="D10" s="23">
        <f>'Pro 2'!H40</f>
        <v>0</v>
      </c>
      <c r="E10" s="24">
        <f>'Pro 2'!I40</f>
        <v>0</v>
      </c>
    </row>
    <row r="11" spans="2:5" x14ac:dyDescent="0.25">
      <c r="B11" s="15"/>
      <c r="C11" s="16"/>
      <c r="D11" s="16"/>
      <c r="E11" s="2"/>
    </row>
    <row r="12" spans="2:5" x14ac:dyDescent="0.25">
      <c r="B12" s="15" t="s">
        <v>191</v>
      </c>
      <c r="C12" s="16"/>
      <c r="D12" s="16"/>
      <c r="E12" s="2"/>
    </row>
    <row r="13" spans="2:5" x14ac:dyDescent="0.25">
      <c r="B13" s="15" t="s">
        <v>192</v>
      </c>
      <c r="C13" s="16">
        <f>'Pro 2'!G43</f>
        <v>0</v>
      </c>
      <c r="D13" s="16">
        <f>'Pro 2'!H43</f>
        <v>0</v>
      </c>
      <c r="E13" s="2">
        <f>'Pro 2'!I43</f>
        <v>0</v>
      </c>
    </row>
    <row r="14" spans="2:5" x14ac:dyDescent="0.25">
      <c r="B14" s="15" t="s">
        <v>193</v>
      </c>
      <c r="C14" s="16" t="e">
        <f>'Pro 2'!#REF!</f>
        <v>#REF!</v>
      </c>
      <c r="D14" s="16" t="e">
        <f>'Pro 2'!#REF!</f>
        <v>#REF!</v>
      </c>
      <c r="E14" s="2" t="e">
        <f>'Pro 2'!#REF!</f>
        <v>#REF!</v>
      </c>
    </row>
    <row r="15" spans="2:5" x14ac:dyDescent="0.25">
      <c r="B15" s="17" t="s">
        <v>150</v>
      </c>
      <c r="C15" s="18">
        <f>'Pro 2'!G49</f>
        <v>0</v>
      </c>
      <c r="D15" s="18">
        <f>'Pro 2'!H49</f>
        <v>0</v>
      </c>
      <c r="E15" s="19">
        <f>'Pro 2'!I49</f>
        <v>0</v>
      </c>
    </row>
  </sheetData>
  <sheetProtection algorithmName="SHA-512" hashValue="ONT7ImwElOurfo1sUXx/zcc4w5j/pFCRf951aFgJuDHctSXiUxafQK+c0xqMr3wtThGTVfvacFh/pQofCHZcIg==" saltValue="TTPR3FfaeZ7Tm59lkW09s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07"/>
  <sheetViews>
    <sheetView tabSelected="1" zoomScaleNormal="100" zoomScaleSheetLayoutView="52" workbookViewId="0">
      <selection activeCell="G21" sqref="G21:G22"/>
    </sheetView>
  </sheetViews>
  <sheetFormatPr defaultColWidth="9.42578125" defaultRowHeight="14.25" x14ac:dyDescent="0.25"/>
  <cols>
    <col min="1" max="1" width="1.5703125" style="25" customWidth="1"/>
    <col min="2" max="12" width="14.5703125" style="1" customWidth="1"/>
    <col min="13" max="14" width="9.28515625" style="3" customWidth="1"/>
    <col min="15" max="15" width="10.5703125" style="3" hidden="1" customWidth="1"/>
    <col min="16" max="16" width="8.5703125" style="3" hidden="1" customWidth="1"/>
    <col min="17" max="23" width="9.42578125" style="3" customWidth="1"/>
    <col min="24" max="16384" width="9.42578125" style="3"/>
  </cols>
  <sheetData>
    <row r="1" spans="1:23" x14ac:dyDescent="0.25">
      <c r="O1" s="26" t="s">
        <v>65</v>
      </c>
      <c r="P1" s="26" t="s">
        <v>77</v>
      </c>
    </row>
    <row r="2" spans="1:23" x14ac:dyDescent="0.25">
      <c r="B2" s="27" t="s">
        <v>0</v>
      </c>
      <c r="C2" s="27"/>
      <c r="O2" s="4"/>
      <c r="P2" s="4"/>
    </row>
    <row r="3" spans="1:23" x14ac:dyDescent="0.25">
      <c r="B3" s="5"/>
      <c r="C3" s="5"/>
      <c r="O3" s="4"/>
      <c r="P3" s="4"/>
    </row>
    <row r="4" spans="1:23" s="8" customFormat="1" x14ac:dyDescent="0.25">
      <c r="A4" s="28"/>
      <c r="B4" s="285" t="s">
        <v>236</v>
      </c>
      <c r="C4" s="285"/>
      <c r="D4" s="285"/>
      <c r="E4" s="285"/>
      <c r="F4" s="285"/>
      <c r="G4" s="285"/>
      <c r="H4" s="285"/>
      <c r="I4" s="285"/>
      <c r="J4" s="285"/>
      <c r="K4" s="285"/>
      <c r="L4" s="285"/>
      <c r="M4" s="6"/>
      <c r="N4" s="6"/>
      <c r="O4" s="7"/>
      <c r="P4" s="7"/>
    </row>
    <row r="5" spans="1:23" s="8" customFormat="1" x14ac:dyDescent="0.25">
      <c r="A5" s="28"/>
      <c r="B5" s="285" t="str">
        <f>Variables!B2</f>
        <v>NQ-2025-008</v>
      </c>
      <c r="C5" s="285"/>
      <c r="D5" s="285"/>
      <c r="E5" s="285"/>
      <c r="F5" s="285"/>
      <c r="G5" s="285"/>
      <c r="H5" s="285"/>
      <c r="I5" s="285"/>
      <c r="J5" s="285"/>
      <c r="K5" s="285"/>
      <c r="L5" s="285"/>
      <c r="M5" s="6"/>
      <c r="N5" s="6"/>
      <c r="O5" s="7"/>
      <c r="P5" s="7"/>
    </row>
    <row r="6" spans="1:23" s="13" customFormat="1" x14ac:dyDescent="0.25">
      <c r="A6" s="28"/>
      <c r="B6" s="285" t="str">
        <f>UPPER(Variables!B3&amp;" | "&amp;Variables!C3)</f>
        <v>THERMOFORMED MOLDED FIBRE TABLEWARE | VAISSELLE EN FIBRE MOULÉE THERMOFORMÉE</v>
      </c>
      <c r="C6" s="285"/>
      <c r="D6" s="285"/>
      <c r="E6" s="285"/>
      <c r="F6" s="285"/>
      <c r="G6" s="285"/>
      <c r="H6" s="285"/>
      <c r="I6" s="285"/>
      <c r="J6" s="285"/>
      <c r="K6" s="285"/>
      <c r="L6" s="285"/>
      <c r="O6" s="29"/>
      <c r="P6" s="29"/>
    </row>
    <row r="7" spans="1:23" s="13" customFormat="1" x14ac:dyDescent="0.25">
      <c r="A7" s="28"/>
      <c r="B7" s="30"/>
      <c r="C7" s="30"/>
      <c r="D7" s="31"/>
      <c r="E7" s="31"/>
      <c r="F7" s="31"/>
      <c r="G7" s="31"/>
      <c r="H7" s="31"/>
      <c r="I7" s="31"/>
      <c r="J7" s="31"/>
      <c r="K7" s="31"/>
      <c r="L7" s="31"/>
      <c r="O7" s="29"/>
      <c r="P7" s="29"/>
    </row>
    <row r="8" spans="1:23" s="8" customFormat="1" x14ac:dyDescent="0.25">
      <c r="A8" s="28"/>
      <c r="B8" s="257" t="s">
        <v>237</v>
      </c>
      <c r="C8" s="258"/>
      <c r="D8" s="258"/>
      <c r="E8" s="258"/>
      <c r="F8" s="258"/>
      <c r="G8" s="258"/>
      <c r="H8" s="258"/>
      <c r="I8" s="258"/>
      <c r="J8" s="258"/>
      <c r="K8" s="258"/>
      <c r="L8" s="259"/>
      <c r="M8" s="6"/>
      <c r="N8" s="6"/>
      <c r="O8" s="7"/>
      <c r="P8" s="7"/>
    </row>
    <row r="9" spans="1:23" x14ac:dyDescent="0.25">
      <c r="B9" s="32"/>
      <c r="C9" s="33"/>
      <c r="D9" s="34"/>
      <c r="E9" s="34"/>
      <c r="F9" s="34"/>
      <c r="G9" s="34"/>
      <c r="H9" s="34"/>
      <c r="I9" s="34"/>
      <c r="J9" s="34"/>
      <c r="K9" s="34"/>
      <c r="L9" s="35"/>
    </row>
    <row r="10" spans="1:23" s="43" customFormat="1" x14ac:dyDescent="0.25">
      <c r="A10" s="66"/>
      <c r="B10" s="266" t="str">
        <f>"The Canadian International Trade Tribunal (the Tribunal) has commenced an inquiry concerning "&amp;Variables!B4&amp;" of "&amp;Variables!B3&amp;" (as defined below) originating in or exported from "&amp;Variables!B5&amp;". Your firm's knowledge and experience will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subsidizing of thermoformed molded fibre tableware (as defined below) originating in or exported from China. Your firm's knowledge and experience will aid the Tribunal in the proper conduct of its inquiry by helping it better understand the Canadian market for thermoformed molded fibre tableware. The Tribunal therefore requests a response to this questionnaire from your firm.</v>
      </c>
      <c r="C10" s="267"/>
      <c r="D10" s="267"/>
      <c r="E10" s="267"/>
      <c r="F10" s="267"/>
      <c r="G10" s="233"/>
      <c r="H10" s="268" t="str">
        <f>"Le Tribunal canadien du commerce extérieur (le Tribunal) a ouvert une enquête concernant "&amp;Variables!C4&amp;" de "&amp;Variables!C3&amp;" (comme définie ci-dessous) originaires ou exportés de "&amp;Variables!C5&amp;". Les connaissances et l'expérience de votre entreprise aideront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vaisselle en fibre moulée thermoformée (comme définie ci-dessous) originaires ou exportés de la Chine. Les connaissances et l'expérience de votre entreprise aideront le Tribunal à mener correctement son enquête en lui permettant de mieux comprendre le marché canadien de vaisselle en fibre moulée thermoformée. Le Tribunal demande donc à votre entreprise de répondre à ce questionnaire.</v>
      </c>
      <c r="I10" s="268"/>
      <c r="J10" s="268"/>
      <c r="K10" s="268"/>
      <c r="L10" s="269"/>
      <c r="N10" s="56"/>
      <c r="O10" s="3"/>
      <c r="P10" s="3"/>
      <c r="Q10" s="56"/>
      <c r="R10" s="56"/>
      <c r="S10" s="56"/>
      <c r="T10" s="56"/>
      <c r="U10" s="56"/>
      <c r="V10" s="56"/>
      <c r="W10" s="56"/>
    </row>
    <row r="11" spans="1:23" s="43" customFormat="1" x14ac:dyDescent="0.25">
      <c r="A11" s="66"/>
      <c r="B11" s="266"/>
      <c r="C11" s="267"/>
      <c r="D11" s="267"/>
      <c r="E11" s="267"/>
      <c r="F11" s="267"/>
      <c r="G11" s="233"/>
      <c r="H11" s="268"/>
      <c r="I11" s="268"/>
      <c r="J11" s="268"/>
      <c r="K11" s="268"/>
      <c r="L11" s="269"/>
      <c r="N11" s="56"/>
      <c r="O11" s="3"/>
      <c r="P11" s="3"/>
      <c r="Q11" s="56"/>
      <c r="R11" s="56"/>
      <c r="S11" s="56"/>
      <c r="T11" s="56"/>
      <c r="U11" s="56"/>
      <c r="V11" s="56"/>
      <c r="W11" s="56"/>
    </row>
    <row r="12" spans="1:23" s="43" customFormat="1" x14ac:dyDescent="0.25">
      <c r="A12" s="66"/>
      <c r="B12" s="266"/>
      <c r="C12" s="267"/>
      <c r="D12" s="267"/>
      <c r="E12" s="267"/>
      <c r="F12" s="267"/>
      <c r="G12" s="233"/>
      <c r="H12" s="268"/>
      <c r="I12" s="268"/>
      <c r="J12" s="268"/>
      <c r="K12" s="268"/>
      <c r="L12" s="269"/>
      <c r="N12" s="56"/>
      <c r="O12" s="3"/>
      <c r="P12" s="3"/>
      <c r="Q12" s="56"/>
      <c r="R12" s="56"/>
      <c r="S12" s="56"/>
      <c r="T12" s="56"/>
      <c r="U12" s="56"/>
      <c r="V12" s="56"/>
      <c r="W12" s="56"/>
    </row>
    <row r="13" spans="1:23" s="43" customFormat="1" x14ac:dyDescent="0.25">
      <c r="A13" s="66"/>
      <c r="B13" s="266"/>
      <c r="C13" s="267"/>
      <c r="D13" s="267"/>
      <c r="E13" s="267"/>
      <c r="F13" s="267"/>
      <c r="G13" s="233"/>
      <c r="H13" s="268"/>
      <c r="I13" s="268"/>
      <c r="J13" s="268"/>
      <c r="K13" s="268"/>
      <c r="L13" s="269"/>
      <c r="N13" s="56"/>
      <c r="O13" s="3"/>
      <c r="P13" s="3"/>
      <c r="Q13" s="56"/>
      <c r="R13" s="56"/>
      <c r="S13" s="56"/>
      <c r="T13" s="56"/>
      <c r="U13" s="56"/>
      <c r="V13" s="56"/>
      <c r="W13" s="56"/>
    </row>
    <row r="14" spans="1:23" s="43" customFormat="1" x14ac:dyDescent="0.25">
      <c r="A14" s="66"/>
      <c r="B14" s="266"/>
      <c r="C14" s="267"/>
      <c r="D14" s="267"/>
      <c r="E14" s="267"/>
      <c r="F14" s="267"/>
      <c r="G14" s="233"/>
      <c r="H14" s="268"/>
      <c r="I14" s="268"/>
      <c r="J14" s="268"/>
      <c r="K14" s="268"/>
      <c r="L14" s="269"/>
      <c r="N14" s="56"/>
      <c r="O14" s="3"/>
      <c r="P14" s="3"/>
      <c r="Q14" s="56"/>
      <c r="R14" s="56"/>
      <c r="S14" s="56"/>
      <c r="T14" s="56"/>
      <c r="U14" s="56"/>
      <c r="V14" s="56"/>
      <c r="W14" s="56"/>
    </row>
    <row r="15" spans="1:23" s="43" customFormat="1" x14ac:dyDescent="0.25">
      <c r="A15" s="66"/>
      <c r="B15" s="266"/>
      <c r="C15" s="267"/>
      <c r="D15" s="267"/>
      <c r="E15" s="267"/>
      <c r="F15" s="267"/>
      <c r="G15" s="233"/>
      <c r="H15" s="268"/>
      <c r="I15" s="268"/>
      <c r="J15" s="268"/>
      <c r="K15" s="268"/>
      <c r="L15" s="269"/>
      <c r="N15" s="56"/>
      <c r="O15" s="3"/>
      <c r="P15" s="3"/>
      <c r="Q15" s="56"/>
      <c r="R15" s="56"/>
      <c r="S15" s="56"/>
      <c r="T15" s="56"/>
      <c r="U15" s="56"/>
      <c r="V15" s="56"/>
      <c r="W15" s="56"/>
    </row>
    <row r="16" spans="1:23" s="43" customFormat="1" x14ac:dyDescent="0.25">
      <c r="A16" s="66"/>
      <c r="B16" s="266"/>
      <c r="C16" s="267"/>
      <c r="D16" s="267"/>
      <c r="E16" s="267"/>
      <c r="F16" s="267"/>
      <c r="G16" s="233"/>
      <c r="H16" s="268"/>
      <c r="I16" s="268"/>
      <c r="J16" s="268"/>
      <c r="K16" s="268"/>
      <c r="L16" s="269"/>
      <c r="N16" s="56"/>
      <c r="O16" s="3"/>
      <c r="P16" s="3"/>
      <c r="Q16" s="56"/>
      <c r="R16" s="56"/>
      <c r="S16" s="56"/>
      <c r="T16" s="56"/>
      <c r="U16" s="56"/>
      <c r="V16" s="56"/>
      <c r="W16" s="56"/>
    </row>
    <row r="17" spans="1:23" s="43" customFormat="1" x14ac:dyDescent="0.25">
      <c r="A17" s="66"/>
      <c r="B17" s="77"/>
      <c r="C17" s="78"/>
      <c r="D17" s="78"/>
      <c r="E17" s="78"/>
      <c r="F17" s="78"/>
      <c r="G17" s="78"/>
      <c r="H17" s="78"/>
      <c r="I17" s="78"/>
      <c r="J17" s="78"/>
      <c r="K17" s="78"/>
      <c r="L17" s="79"/>
      <c r="N17" s="56"/>
      <c r="O17" s="56"/>
      <c r="P17" s="56"/>
      <c r="Q17" s="56"/>
      <c r="R17" s="56"/>
      <c r="S17" s="56"/>
      <c r="T17" s="56"/>
      <c r="U17" s="56"/>
      <c r="V17" s="56"/>
      <c r="W17" s="56"/>
    </row>
    <row r="18" spans="1:23" s="13" customFormat="1" x14ac:dyDescent="0.25">
      <c r="A18" s="28"/>
      <c r="B18" s="30"/>
      <c r="C18" s="30"/>
      <c r="D18" s="31"/>
      <c r="E18" s="31"/>
      <c r="F18" s="31"/>
      <c r="G18" s="31"/>
      <c r="H18" s="31"/>
      <c r="I18" s="31"/>
      <c r="J18" s="31"/>
      <c r="K18" s="31"/>
      <c r="L18" s="31"/>
      <c r="O18" s="29"/>
      <c r="P18" s="29"/>
    </row>
    <row r="19" spans="1:23" s="8" customFormat="1" x14ac:dyDescent="0.25">
      <c r="A19" s="28"/>
      <c r="B19" s="257" t="s">
        <v>238</v>
      </c>
      <c r="C19" s="258"/>
      <c r="D19" s="258"/>
      <c r="E19" s="258"/>
      <c r="F19" s="258"/>
      <c r="G19" s="258"/>
      <c r="H19" s="258"/>
      <c r="I19" s="258"/>
      <c r="J19" s="258"/>
      <c r="K19" s="258"/>
      <c r="L19" s="259"/>
      <c r="M19" s="6"/>
      <c r="N19" s="6"/>
      <c r="O19" s="7"/>
      <c r="P19" s="7"/>
    </row>
    <row r="20" spans="1:23" x14ac:dyDescent="0.25">
      <c r="B20" s="32"/>
      <c r="C20" s="33"/>
      <c r="D20" s="34"/>
      <c r="E20" s="34"/>
      <c r="F20" s="34"/>
      <c r="G20" s="34"/>
      <c r="H20" s="34"/>
      <c r="I20" s="34"/>
      <c r="J20" s="34"/>
      <c r="K20" s="34"/>
      <c r="L20" s="35"/>
    </row>
    <row r="21" spans="1:23" x14ac:dyDescent="0.25">
      <c r="B21" s="260" t="s">
        <v>78</v>
      </c>
      <c r="C21" s="261"/>
      <c r="D21" s="261"/>
      <c r="E21" s="261"/>
      <c r="F21" s="261"/>
      <c r="G21" s="264" t="s">
        <v>77</v>
      </c>
      <c r="H21" s="262" t="s">
        <v>168</v>
      </c>
      <c r="I21" s="262"/>
      <c r="J21" s="262"/>
      <c r="K21" s="262"/>
      <c r="L21" s="263"/>
      <c r="O21" s="36"/>
    </row>
    <row r="22" spans="1:23" x14ac:dyDescent="0.25">
      <c r="B22" s="260"/>
      <c r="C22" s="261"/>
      <c r="D22" s="261"/>
      <c r="E22" s="261"/>
      <c r="F22" s="261"/>
      <c r="G22" s="265"/>
      <c r="H22" s="262"/>
      <c r="I22" s="262"/>
      <c r="J22" s="262"/>
      <c r="K22" s="262"/>
      <c r="L22" s="263"/>
      <c r="O22" s="36"/>
    </row>
    <row r="23" spans="1:23" s="43" customFormat="1" x14ac:dyDescent="0.25">
      <c r="A23" s="66"/>
      <c r="B23" s="77"/>
      <c r="C23" s="78"/>
      <c r="D23" s="78"/>
      <c r="E23" s="78"/>
      <c r="F23" s="78"/>
      <c r="G23" s="78"/>
      <c r="H23" s="78"/>
      <c r="I23" s="78"/>
      <c r="J23" s="78"/>
      <c r="K23" s="78"/>
      <c r="L23" s="79"/>
      <c r="N23" s="56"/>
      <c r="O23" s="56"/>
      <c r="P23" s="56"/>
      <c r="Q23" s="56"/>
      <c r="R23" s="56"/>
      <c r="S23" s="56"/>
      <c r="T23" s="56"/>
      <c r="U23" s="56"/>
      <c r="V23" s="56"/>
      <c r="W23" s="56"/>
    </row>
    <row r="24" spans="1:23" s="13" customFormat="1" x14ac:dyDescent="0.25">
      <c r="A24" s="28"/>
      <c r="B24" s="30"/>
      <c r="C24" s="30"/>
      <c r="D24" s="31"/>
      <c r="E24" s="31"/>
      <c r="F24" s="31"/>
      <c r="G24" s="31"/>
      <c r="H24" s="31"/>
      <c r="I24" s="31"/>
      <c r="J24" s="31"/>
      <c r="K24" s="31"/>
      <c r="L24" s="31"/>
      <c r="O24" s="29"/>
      <c r="P24" s="29"/>
    </row>
    <row r="25" spans="1:23" s="8" customFormat="1" x14ac:dyDescent="0.25">
      <c r="A25" s="28"/>
      <c r="B25" s="257" t="str">
        <f>IF(Intro!$G$21="English",O25,P25)</f>
        <v>LA DÉFINITION "DES MARCHANDISES"</v>
      </c>
      <c r="C25" s="258" t="str">
        <f>UPPER(IF(Intro!$G$21="English",P25,Q25))</f>
        <v/>
      </c>
      <c r="D25" s="258" t="str">
        <f>UPPER(IF(Intro!$G$21="English",Q25,R25))</f>
        <v/>
      </c>
      <c r="E25" s="258" t="str">
        <f>UPPER(IF(Intro!$G$21="English",R25,S25))</f>
        <v/>
      </c>
      <c r="F25" s="258"/>
      <c r="G25" s="258" t="str">
        <f>UPPER(IF(Intro!$G$21="English",S25,T25))</f>
        <v/>
      </c>
      <c r="H25" s="258" t="str">
        <f>UPPER(IF(Intro!$G$21="English",T25,U25))</f>
        <v/>
      </c>
      <c r="I25" s="258" t="str">
        <f>UPPER(IF(Intro!$G$21="English",U25,V25))</f>
        <v/>
      </c>
      <c r="J25" s="258" t="str">
        <f>UPPER(IF(Intro!$G$21="English",V25,W25))</f>
        <v/>
      </c>
      <c r="K25" s="258" t="str">
        <f>UPPER(IF(Intro!$G$21="English",W25,X25))</f>
        <v/>
      </c>
      <c r="L25" s="259" t="str">
        <f>UPPER(IF(Intro!$G$21="English",X25,Y25))</f>
        <v/>
      </c>
      <c r="M25" s="13"/>
      <c r="N25" s="6"/>
      <c r="O25" s="13" t="s">
        <v>239</v>
      </c>
      <c r="P25" s="13" t="s">
        <v>240</v>
      </c>
    </row>
    <row r="26" spans="1:23" x14ac:dyDescent="0.25">
      <c r="B26" s="32"/>
      <c r="C26" s="33"/>
      <c r="D26" s="34"/>
      <c r="E26" s="34"/>
      <c r="F26" s="34"/>
      <c r="G26" s="34"/>
      <c r="H26" s="34"/>
      <c r="I26" s="34"/>
      <c r="J26" s="34"/>
      <c r="K26" s="34"/>
      <c r="L26" s="35"/>
    </row>
    <row r="27" spans="1:23" s="43" customFormat="1" x14ac:dyDescent="0.25">
      <c r="A27" s="66"/>
      <c r="B27" s="235" t="str">
        <f>IF(Intro!$G$21="English",O27,P27)</f>
        <v>Les références aux « marchandises » dans ce questionnaire font référence à :</v>
      </c>
      <c r="C27" s="236"/>
      <c r="D27" s="236"/>
      <c r="E27" s="236"/>
      <c r="F27" s="236"/>
      <c r="G27" s="236"/>
      <c r="H27" s="236"/>
      <c r="I27" s="236"/>
      <c r="J27" s="236"/>
      <c r="K27" s="236"/>
      <c r="L27" s="237"/>
      <c r="N27" s="56"/>
      <c r="O27" s="3" t="s">
        <v>131</v>
      </c>
      <c r="P27" s="3" t="s">
        <v>132</v>
      </c>
      <c r="Q27" s="56"/>
      <c r="R27" s="56"/>
      <c r="S27" s="56"/>
      <c r="T27" s="56"/>
      <c r="U27" s="56"/>
      <c r="V27" s="56"/>
      <c r="W27" s="56"/>
    </row>
    <row r="28" spans="1:23" s="43" customFormat="1" x14ac:dyDescent="0.25">
      <c r="A28" s="66"/>
      <c r="B28" s="235"/>
      <c r="C28" s="236"/>
      <c r="D28" s="236"/>
      <c r="E28" s="236"/>
      <c r="F28" s="236"/>
      <c r="G28" s="236"/>
      <c r="H28" s="236"/>
      <c r="I28" s="236"/>
      <c r="J28" s="236"/>
      <c r="K28" s="236"/>
      <c r="L28" s="237"/>
      <c r="N28" s="56"/>
      <c r="O28" s="3"/>
      <c r="P28" s="3"/>
      <c r="Q28" s="56"/>
      <c r="R28" s="56"/>
      <c r="S28" s="56"/>
      <c r="T28" s="56"/>
      <c r="U28" s="56"/>
      <c r="V28" s="56"/>
      <c r="W28" s="56"/>
    </row>
    <row r="29" spans="1:23" s="43" customFormat="1" x14ac:dyDescent="0.25">
      <c r="A29" s="66"/>
      <c r="B29" s="76"/>
      <c r="C29" s="276" t="str">
        <f>IF(Intro!$G$21="English",Variables!B16,Variables!C16)</f>
        <v>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v>
      </c>
      <c r="D29" s="277"/>
      <c r="E29" s="277"/>
      <c r="F29" s="277"/>
      <c r="G29" s="277"/>
      <c r="H29" s="277"/>
      <c r="I29" s="277"/>
      <c r="J29" s="277"/>
      <c r="K29" s="278"/>
      <c r="L29" s="60"/>
      <c r="N29" s="56"/>
      <c r="O29" s="3"/>
      <c r="P29" s="3"/>
      <c r="Q29" s="56"/>
      <c r="R29" s="56"/>
      <c r="S29" s="56"/>
      <c r="T29" s="56"/>
      <c r="U29" s="56"/>
      <c r="V29" s="56"/>
      <c r="W29" s="56"/>
    </row>
    <row r="30" spans="1:23" s="43" customFormat="1" x14ac:dyDescent="0.25">
      <c r="A30" s="66"/>
      <c r="B30" s="76"/>
      <c r="C30" s="279"/>
      <c r="D30" s="280"/>
      <c r="E30" s="280"/>
      <c r="F30" s="280"/>
      <c r="G30" s="280"/>
      <c r="H30" s="280"/>
      <c r="I30" s="280"/>
      <c r="J30" s="280"/>
      <c r="K30" s="281"/>
      <c r="L30" s="101"/>
      <c r="N30" s="56"/>
      <c r="O30" s="3"/>
      <c r="P30" s="3"/>
      <c r="Q30" s="56"/>
      <c r="R30" s="56"/>
      <c r="S30" s="56"/>
      <c r="T30" s="56"/>
      <c r="U30" s="56"/>
      <c r="V30" s="56"/>
      <c r="W30" s="56"/>
    </row>
    <row r="31" spans="1:23" s="43" customFormat="1" x14ac:dyDescent="0.25">
      <c r="A31" s="66"/>
      <c r="B31" s="76"/>
      <c r="C31" s="279"/>
      <c r="D31" s="280"/>
      <c r="E31" s="280"/>
      <c r="F31" s="280"/>
      <c r="G31" s="280"/>
      <c r="H31" s="280"/>
      <c r="I31" s="280"/>
      <c r="J31" s="280"/>
      <c r="K31" s="281"/>
      <c r="L31" s="101"/>
      <c r="N31" s="56"/>
      <c r="O31" s="3"/>
      <c r="P31" s="3"/>
      <c r="Q31" s="56"/>
      <c r="R31" s="56"/>
      <c r="S31" s="56"/>
      <c r="T31" s="56"/>
      <c r="U31" s="56"/>
      <c r="V31" s="56"/>
      <c r="W31" s="56"/>
    </row>
    <row r="32" spans="1:23" s="43" customFormat="1" x14ac:dyDescent="0.25">
      <c r="A32" s="66"/>
      <c r="B32" s="76"/>
      <c r="C32" s="282"/>
      <c r="D32" s="283"/>
      <c r="E32" s="283"/>
      <c r="F32" s="283"/>
      <c r="G32" s="283"/>
      <c r="H32" s="283"/>
      <c r="I32" s="283"/>
      <c r="J32" s="283"/>
      <c r="K32" s="284"/>
      <c r="L32" s="101"/>
      <c r="N32" s="56"/>
      <c r="O32" s="3"/>
      <c r="P32" s="3"/>
      <c r="Q32" s="56"/>
      <c r="R32" s="56"/>
      <c r="S32" s="56"/>
      <c r="T32" s="56"/>
      <c r="U32" s="56"/>
      <c r="V32" s="56"/>
      <c r="W32" s="56"/>
    </row>
    <row r="33" spans="1:23" s="43" customFormat="1" x14ac:dyDescent="0.25">
      <c r="A33" s="66"/>
      <c r="B33" s="235"/>
      <c r="C33" s="236"/>
      <c r="D33" s="236"/>
      <c r="E33" s="236"/>
      <c r="F33" s="236"/>
      <c r="G33" s="236"/>
      <c r="H33" s="236"/>
      <c r="I33" s="236"/>
      <c r="J33" s="236"/>
      <c r="K33" s="236"/>
      <c r="L33" s="237"/>
      <c r="N33" s="56"/>
      <c r="O33" s="3"/>
      <c r="P33" s="3"/>
      <c r="Q33" s="56"/>
      <c r="R33" s="56"/>
      <c r="S33" s="56"/>
      <c r="T33" s="56"/>
      <c r="U33" s="56"/>
      <c r="V33" s="56"/>
      <c r="W33" s="56"/>
    </row>
    <row r="34" spans="1:23" s="43" customFormat="1" ht="42.75" x14ac:dyDescent="0.25">
      <c r="A34" s="66" t="s">
        <v>381</v>
      </c>
      <c r="B34" s="266" t="str">
        <f>IF(Intro!$G$21="English",O34,P34)</f>
        <v>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v>
      </c>
      <c r="C34" s="267"/>
      <c r="D34" s="267"/>
      <c r="E34" s="267"/>
      <c r="F34" s="267"/>
      <c r="G34" s="267"/>
      <c r="H34" s="267"/>
      <c r="I34" s="267"/>
      <c r="J34" s="267"/>
      <c r="K34" s="267"/>
      <c r="L34" s="275"/>
      <c r="N34" s="56"/>
      <c r="O34" s="62" t="s">
        <v>379</v>
      </c>
      <c r="P34" s="218" t="s">
        <v>380</v>
      </c>
      <c r="Q34" s="56"/>
      <c r="R34" s="56"/>
      <c r="S34" s="56"/>
      <c r="T34" s="56"/>
      <c r="U34" s="56"/>
      <c r="V34" s="56"/>
      <c r="W34" s="56"/>
    </row>
    <row r="35" spans="1:23" s="43" customFormat="1" x14ac:dyDescent="0.25">
      <c r="A35" s="66"/>
      <c r="B35" s="77"/>
      <c r="C35" s="78"/>
      <c r="D35" s="78"/>
      <c r="E35" s="78"/>
      <c r="F35" s="78"/>
      <c r="G35" s="78"/>
      <c r="H35" s="78"/>
      <c r="I35" s="78"/>
      <c r="J35" s="78"/>
      <c r="K35" s="78"/>
      <c r="L35" s="79"/>
      <c r="N35" s="56"/>
      <c r="O35" s="56"/>
      <c r="P35" s="56"/>
      <c r="Q35" s="56"/>
      <c r="R35" s="56"/>
      <c r="S35" s="56"/>
      <c r="T35" s="56"/>
      <c r="U35" s="56"/>
      <c r="V35" s="56"/>
      <c r="W35" s="56"/>
    </row>
    <row r="36" spans="1:23" s="13" customFormat="1" x14ac:dyDescent="0.25">
      <c r="A36" s="28"/>
      <c r="B36" s="30"/>
      <c r="C36" s="30"/>
      <c r="D36" s="31"/>
      <c r="E36" s="31"/>
      <c r="F36" s="31"/>
      <c r="G36" s="31"/>
      <c r="H36" s="31"/>
      <c r="I36" s="31"/>
      <c r="J36" s="31"/>
      <c r="K36" s="31"/>
      <c r="L36" s="31"/>
      <c r="O36" s="29"/>
      <c r="P36" s="29"/>
    </row>
    <row r="37" spans="1:23" s="8" customFormat="1" x14ac:dyDescent="0.25">
      <c r="A37" s="28"/>
      <c r="B37" s="257" t="str">
        <f>IF(Intro!$G$21="English",O37,P37)</f>
        <v>DEVEZ-VOUS REMPLIR CE QUESTIONNAIRE?</v>
      </c>
      <c r="C37" s="258"/>
      <c r="D37" s="258"/>
      <c r="E37" s="258"/>
      <c r="F37" s="258"/>
      <c r="G37" s="258"/>
      <c r="H37" s="258"/>
      <c r="I37" s="258"/>
      <c r="J37" s="258"/>
      <c r="K37" s="258"/>
      <c r="L37" s="259"/>
      <c r="M37" s="6"/>
      <c r="N37" s="6"/>
      <c r="O37" s="3" t="s">
        <v>241</v>
      </c>
      <c r="P37" s="3" t="s">
        <v>298</v>
      </c>
    </row>
    <row r="38" spans="1:23" x14ac:dyDescent="0.25">
      <c r="B38" s="32"/>
      <c r="C38" s="33"/>
      <c r="D38" s="34"/>
      <c r="E38" s="34"/>
      <c r="F38" s="34"/>
      <c r="G38" s="34"/>
      <c r="H38" s="34"/>
      <c r="I38" s="34"/>
      <c r="J38" s="34"/>
      <c r="K38" s="34"/>
      <c r="L38" s="35"/>
    </row>
    <row r="39" spans="1:23" s="43" customFormat="1" x14ac:dyDescent="0.25">
      <c r="A39" s="66"/>
      <c r="B39" s="235" t="str">
        <f>IF(Intro!$G$21="English",O39,P39)</f>
        <v>Votre entreprise a-t-elle produit les marchandises à tout moment depuis le 1er janvier 2022?</v>
      </c>
      <c r="C39" s="236"/>
      <c r="D39" s="236"/>
      <c r="E39" s="236"/>
      <c r="F39" s="236"/>
      <c r="G39" s="236"/>
      <c r="H39" s="236"/>
      <c r="I39" s="236"/>
      <c r="J39" s="236"/>
      <c r="K39" s="236"/>
      <c r="L39" s="237"/>
      <c r="N39" s="56"/>
      <c r="O39" s="36" t="str">
        <f>"Has your firm produced the goods at any time since January 1, "&amp;Variables!B6&amp;"?"</f>
        <v>Has your firm produced the goods at any time since January 1, 2022?</v>
      </c>
      <c r="P39" s="3" t="str">
        <f>"Votre entreprise a-t-elle produit les marchandises à tout moment depuis le 1er janvier "&amp;Variables!B6&amp;"?"</f>
        <v>Votre entreprise a-t-elle produit les marchandises à tout moment depuis le 1er janvier 2022?</v>
      </c>
      <c r="Q39" s="56"/>
      <c r="R39" s="56"/>
      <c r="S39" s="56"/>
      <c r="T39" s="56"/>
      <c r="U39" s="56"/>
      <c r="V39" s="56"/>
      <c r="W39" s="56"/>
    </row>
    <row r="40" spans="1:23" s="43" customFormat="1" x14ac:dyDescent="0.25">
      <c r="A40" s="66"/>
      <c r="B40" s="76"/>
      <c r="C40" s="67"/>
      <c r="D40" s="67"/>
      <c r="E40" s="67"/>
      <c r="F40" s="67"/>
      <c r="G40" s="67"/>
      <c r="H40" s="67"/>
      <c r="I40" s="67"/>
      <c r="J40" s="67"/>
      <c r="K40" s="67"/>
      <c r="L40" s="68"/>
      <c r="N40" s="56"/>
      <c r="O40" s="3" t="s">
        <v>152</v>
      </c>
      <c r="P40" s="3" t="s">
        <v>207</v>
      </c>
      <c r="Q40" s="56"/>
      <c r="R40" s="56"/>
      <c r="S40" s="56"/>
      <c r="T40" s="56"/>
      <c r="U40" s="56"/>
      <c r="V40" s="56"/>
      <c r="W40" s="56"/>
    </row>
    <row r="41" spans="1:23" x14ac:dyDescent="0.25">
      <c r="B41" s="245" t="str">
        <f>IF(Intro!$G$21="English",O40,P40)</f>
        <v>Selectionnez oui ou non</v>
      </c>
      <c r="C41" s="246"/>
      <c r="D41" s="247"/>
      <c r="E41" s="249" t="str">
        <f>IF(D41="Yes",O41,IF(D41="Oui",P41,IF(D41="No",O42,IF(D41="Non",P42,""))))</f>
        <v/>
      </c>
      <c r="F41" s="249"/>
      <c r="G41" s="249"/>
      <c r="H41" s="249"/>
      <c r="I41" s="249"/>
      <c r="J41" s="249"/>
      <c r="K41" s="249"/>
      <c r="L41" s="68"/>
      <c r="O41" s="3" t="str">
        <f>"Complete all tabs in this questionnaire and return by "&amp;Variables!B11&amp;"."</f>
        <v>Complete all tabs in this questionnaire and return by March 23, 2026.</v>
      </c>
      <c r="P41" s="3" t="str">
        <f>"Remplissez tous les onglets de ce questionnaire et retournez-le avant le "&amp;Variables!C11&amp;"."</f>
        <v>Remplissez tous les onglets de ce questionnaire et retournez-le avant le le 23 mars 2026.</v>
      </c>
    </row>
    <row r="42" spans="1:23" x14ac:dyDescent="0.25">
      <c r="B42" s="245"/>
      <c r="C42" s="246"/>
      <c r="D42" s="248"/>
      <c r="E42" s="250"/>
      <c r="F42" s="250"/>
      <c r="G42" s="250"/>
      <c r="H42" s="250"/>
      <c r="I42" s="250"/>
      <c r="J42" s="250"/>
      <c r="K42" s="250"/>
      <c r="L42" s="68"/>
      <c r="O42" s="3" t="str">
        <f>"Complete this tab only and return by "&amp;Variables!B11&amp;"."</f>
        <v>Complete this tab only and return by March 23, 2026.</v>
      </c>
      <c r="P42" s="3" t="str">
        <f>"Remplissez cet onglet uniquement et retournez-le avant le "&amp;Variables!C11&amp;"."</f>
        <v>Remplissez cet onglet uniquement et retournez-le avant le le 23 mars 2026.</v>
      </c>
    </row>
    <row r="43" spans="1:23" s="43" customFormat="1" x14ac:dyDescent="0.25">
      <c r="A43" s="66"/>
      <c r="B43" s="77"/>
      <c r="C43" s="78"/>
      <c r="D43" s="78"/>
      <c r="E43" s="78"/>
      <c r="F43" s="78"/>
      <c r="G43" s="78"/>
      <c r="H43" s="78"/>
      <c r="I43" s="78"/>
      <c r="J43" s="78"/>
      <c r="K43" s="78"/>
      <c r="L43" s="79"/>
      <c r="N43" s="56"/>
      <c r="Q43" s="56"/>
      <c r="R43" s="56"/>
      <c r="S43" s="56"/>
      <c r="T43" s="56"/>
      <c r="U43" s="56"/>
      <c r="V43" s="56"/>
      <c r="W43" s="56"/>
    </row>
    <row r="44" spans="1:23" s="13" customFormat="1" x14ac:dyDescent="0.25">
      <c r="A44" s="28"/>
      <c r="B44" s="30"/>
      <c r="C44" s="30"/>
      <c r="D44" s="31"/>
      <c r="E44" s="31"/>
      <c r="F44" s="31"/>
      <c r="G44" s="31"/>
      <c r="H44" s="31"/>
      <c r="I44" s="31"/>
      <c r="J44" s="31"/>
      <c r="K44" s="31"/>
      <c r="L44" s="31"/>
      <c r="O44" s="29"/>
      <c r="P44" s="29"/>
    </row>
    <row r="45" spans="1:23" s="8" customFormat="1" x14ac:dyDescent="0.25">
      <c r="A45" s="28"/>
      <c r="B45" s="257" t="str">
        <f>IF(Intro!$G$21="English",O45,P45)</f>
        <v>DATE D'ÉCHÉANCE DU QUESTIONNAIRE</v>
      </c>
      <c r="C45" s="258"/>
      <c r="D45" s="258"/>
      <c r="E45" s="258"/>
      <c r="F45" s="258"/>
      <c r="G45" s="258"/>
      <c r="H45" s="258"/>
      <c r="I45" s="258"/>
      <c r="J45" s="258"/>
      <c r="K45" s="258"/>
      <c r="L45" s="259"/>
      <c r="M45" s="13"/>
      <c r="N45" s="6"/>
      <c r="O45" s="7" t="s">
        <v>1</v>
      </c>
      <c r="P45" s="7" t="s">
        <v>2</v>
      </c>
    </row>
    <row r="46" spans="1:23" x14ac:dyDescent="0.25">
      <c r="B46" s="37"/>
      <c r="C46" s="38"/>
      <c r="D46" s="39"/>
      <c r="E46" s="39"/>
      <c r="F46" s="39"/>
      <c r="G46" s="39"/>
      <c r="H46" s="39"/>
      <c r="I46" s="39"/>
      <c r="J46" s="39"/>
      <c r="K46" s="39"/>
      <c r="L46" s="40"/>
    </row>
    <row r="47" spans="1:23" s="43" customFormat="1" x14ac:dyDescent="0.25">
      <c r="A47" s="66"/>
      <c r="B47" s="76"/>
      <c r="C47" s="251" t="str">
        <f>IF(Intro!$G$21="English",O47,P47)</f>
        <v>le 23 mars 2026</v>
      </c>
      <c r="D47" s="252"/>
      <c r="E47" s="252"/>
      <c r="F47" s="252"/>
      <c r="G47" s="252"/>
      <c r="H47" s="252"/>
      <c r="I47" s="252"/>
      <c r="J47" s="252"/>
      <c r="K47" s="253"/>
      <c r="L47" s="70"/>
      <c r="N47" s="56"/>
      <c r="O47" s="55" t="str">
        <f>Variables!B11</f>
        <v>March 23, 2026</v>
      </c>
      <c r="P47" s="55" t="str">
        <f>Variables!C11</f>
        <v>le 23 mars 2026</v>
      </c>
      <c r="Q47" s="56"/>
      <c r="R47" s="56"/>
      <c r="S47" s="56"/>
      <c r="T47" s="56"/>
      <c r="U47" s="56"/>
      <c r="V47" s="56"/>
      <c r="W47" s="56"/>
    </row>
    <row r="48" spans="1:23" s="43" customFormat="1" x14ac:dyDescent="0.25">
      <c r="A48" s="66"/>
      <c r="B48" s="76"/>
      <c r="C48" s="254"/>
      <c r="D48" s="255"/>
      <c r="E48" s="255"/>
      <c r="F48" s="255"/>
      <c r="G48" s="255"/>
      <c r="H48" s="255"/>
      <c r="I48" s="255"/>
      <c r="J48" s="255"/>
      <c r="K48" s="256"/>
      <c r="L48" s="70"/>
      <c r="N48" s="56"/>
      <c r="O48" s="55"/>
      <c r="P48" s="55"/>
      <c r="Q48" s="56"/>
      <c r="R48" s="56"/>
      <c r="S48" s="56"/>
      <c r="T48" s="56"/>
      <c r="U48" s="56"/>
      <c r="V48" s="56"/>
      <c r="W48" s="56"/>
    </row>
    <row r="49" spans="1:23" s="43" customFormat="1" x14ac:dyDescent="0.25">
      <c r="A49" s="66"/>
      <c r="B49" s="77"/>
      <c r="C49" s="78"/>
      <c r="D49" s="78"/>
      <c r="E49" s="78"/>
      <c r="F49" s="78"/>
      <c r="G49" s="78"/>
      <c r="H49" s="78"/>
      <c r="I49" s="78"/>
      <c r="J49" s="78"/>
      <c r="K49" s="78"/>
      <c r="L49" s="79"/>
      <c r="N49" s="56"/>
      <c r="O49" s="56"/>
      <c r="P49" s="56"/>
      <c r="Q49" s="56"/>
      <c r="R49" s="56"/>
      <c r="S49" s="56"/>
      <c r="T49" s="56"/>
      <c r="U49" s="56"/>
      <c r="V49" s="56"/>
      <c r="W49" s="56"/>
    </row>
    <row r="50" spans="1:23" s="13" customFormat="1" x14ac:dyDescent="0.25">
      <c r="A50" s="28"/>
      <c r="B50" s="30"/>
      <c r="C50" s="30"/>
      <c r="D50" s="31"/>
      <c r="E50" s="31"/>
      <c r="F50" s="31"/>
      <c r="G50" s="31"/>
      <c r="H50" s="31"/>
      <c r="I50" s="31"/>
      <c r="J50" s="31"/>
      <c r="K50" s="31"/>
      <c r="L50" s="31"/>
      <c r="O50" s="29"/>
      <c r="P50" s="29"/>
    </row>
    <row r="51" spans="1:23" x14ac:dyDescent="0.25">
      <c r="B51" s="257" t="str">
        <f>IF(Intro!$G$21="English",O51,P51)</f>
        <v>RENSEIGNEMENTS SUR L’ENTREPRISE</v>
      </c>
      <c r="C51" s="258"/>
      <c r="D51" s="258"/>
      <c r="E51" s="258"/>
      <c r="F51" s="258"/>
      <c r="G51" s="258"/>
      <c r="H51" s="258"/>
      <c r="I51" s="258"/>
      <c r="J51" s="258"/>
      <c r="K51" s="258"/>
      <c r="L51" s="259"/>
      <c r="M51" s="43"/>
      <c r="O51" s="3" t="s">
        <v>7</v>
      </c>
      <c r="P51" s="3" t="s">
        <v>8</v>
      </c>
    </row>
    <row r="52" spans="1:23" x14ac:dyDescent="0.25">
      <c r="B52" s="32"/>
      <c r="C52" s="33"/>
      <c r="D52" s="34"/>
      <c r="E52" s="34"/>
      <c r="F52" s="34"/>
      <c r="G52" s="34"/>
      <c r="H52" s="34"/>
      <c r="I52" s="34"/>
      <c r="J52" s="34"/>
      <c r="K52" s="34"/>
      <c r="L52" s="35"/>
    </row>
    <row r="53" spans="1:23" x14ac:dyDescent="0.25">
      <c r="B53" s="238" t="str">
        <f>IF(Intro!$G$21="English",O53,P53)</f>
        <v>Dénomination sociale (en français et en anglais, le cas échéant)</v>
      </c>
      <c r="C53" s="239"/>
      <c r="D53" s="239"/>
      <c r="E53" s="240"/>
      <c r="F53" s="240"/>
      <c r="G53" s="240"/>
      <c r="H53" s="240"/>
      <c r="I53" s="240"/>
      <c r="J53" s="240"/>
      <c r="K53" s="240"/>
      <c r="L53" s="241"/>
      <c r="O53" s="36" t="s">
        <v>166</v>
      </c>
      <c r="P53" s="3" t="s">
        <v>167</v>
      </c>
    </row>
    <row r="54" spans="1:23" x14ac:dyDescent="0.25">
      <c r="B54" s="238"/>
      <c r="C54" s="239"/>
      <c r="D54" s="239"/>
      <c r="E54" s="240"/>
      <c r="F54" s="240"/>
      <c r="G54" s="240"/>
      <c r="H54" s="240"/>
      <c r="I54" s="240"/>
      <c r="J54" s="240"/>
      <c r="K54" s="240"/>
      <c r="L54" s="241"/>
      <c r="O54" s="36"/>
    </row>
    <row r="55" spans="1:23" x14ac:dyDescent="0.25">
      <c r="B55" s="238" t="str">
        <f>IF(Intro!$G$21="English",O55,P55)</f>
        <v>Adresse de l'entreprise</v>
      </c>
      <c r="C55" s="239"/>
      <c r="D55" s="239"/>
      <c r="E55" s="240"/>
      <c r="F55" s="240"/>
      <c r="G55" s="240"/>
      <c r="H55" s="240"/>
      <c r="I55" s="240"/>
      <c r="J55" s="240"/>
      <c r="K55" s="240"/>
      <c r="L55" s="241"/>
      <c r="O55" s="36" t="s">
        <v>9</v>
      </c>
      <c r="P55" s="3" t="s">
        <v>10</v>
      </c>
    </row>
    <row r="56" spans="1:23" x14ac:dyDescent="0.25">
      <c r="B56" s="243"/>
      <c r="C56" s="244"/>
      <c r="D56" s="244"/>
      <c r="E56" s="270"/>
      <c r="F56" s="270"/>
      <c r="G56" s="270"/>
      <c r="H56" s="270"/>
      <c r="I56" s="270"/>
      <c r="J56" s="270"/>
      <c r="K56" s="270"/>
      <c r="L56" s="271"/>
      <c r="O56" s="36"/>
    </row>
    <row r="57" spans="1:23" x14ac:dyDescent="0.25">
      <c r="B57" s="238" t="str">
        <f>IF(Intro!$G$21="English",O57,P57)</f>
        <v>Adresse du site Web</v>
      </c>
      <c r="C57" s="239"/>
      <c r="D57" s="239"/>
      <c r="E57" s="240"/>
      <c r="F57" s="240"/>
      <c r="G57" s="240"/>
      <c r="H57" s="240"/>
      <c r="I57" s="240"/>
      <c r="J57" s="240"/>
      <c r="K57" s="240"/>
      <c r="L57" s="241"/>
      <c r="O57" s="36" t="s">
        <v>11</v>
      </c>
      <c r="P57" s="3" t="s">
        <v>12</v>
      </c>
    </row>
    <row r="58" spans="1:23" x14ac:dyDescent="0.25">
      <c r="B58" s="243"/>
      <c r="C58" s="244"/>
      <c r="D58" s="244"/>
      <c r="E58" s="270"/>
      <c r="F58" s="270"/>
      <c r="G58" s="270"/>
      <c r="H58" s="270"/>
      <c r="I58" s="270"/>
      <c r="J58" s="270"/>
      <c r="K58" s="270"/>
      <c r="L58" s="271"/>
      <c r="O58" s="36"/>
    </row>
    <row r="59" spans="1:23" x14ac:dyDescent="0.25">
      <c r="B59" s="88"/>
      <c r="C59" s="89"/>
      <c r="D59" s="90"/>
      <c r="E59" s="90"/>
      <c r="F59" s="90"/>
      <c r="G59" s="90"/>
      <c r="H59" s="90"/>
      <c r="I59" s="90"/>
      <c r="J59" s="90"/>
      <c r="K59" s="90"/>
      <c r="L59" s="91"/>
    </row>
    <row r="60" spans="1:23" s="43" customFormat="1" x14ac:dyDescent="0.25">
      <c r="A60" s="66"/>
      <c r="B60" s="102" t="str">
        <f>IF(Intro!$G$21="English",O60,P60)</f>
        <v xml:space="preserve">Si votre entreprise a plus d’un emplacement, d’une installation ou d’un point de vente, transmettez une réponse consolidée au questionnaire.
</v>
      </c>
      <c r="C60" s="92"/>
      <c r="D60" s="92"/>
      <c r="E60" s="92"/>
      <c r="F60" s="92"/>
      <c r="G60" s="92"/>
      <c r="H60" s="92"/>
      <c r="I60" s="92"/>
      <c r="J60" s="92"/>
      <c r="K60" s="92"/>
      <c r="L60" s="103"/>
      <c r="N60" s="56"/>
      <c r="O60" s="56" t="s">
        <v>153</v>
      </c>
      <c r="P60" s="56" t="s">
        <v>154</v>
      </c>
      <c r="Q60" s="56"/>
      <c r="R60" s="56"/>
      <c r="S60" s="56"/>
      <c r="T60" s="56"/>
      <c r="U60" s="56"/>
      <c r="V60" s="56"/>
      <c r="W60" s="56"/>
    </row>
    <row r="61" spans="1:23" x14ac:dyDescent="0.25">
      <c r="B61" s="238" t="str">
        <f>IF(Intro!$G$21="English",O61,P61)</f>
        <v>Fournissez les noms et adresses des autres emplacements, installations et points de vente au Canada au nom de laquelle votre entreprise répond. </v>
      </c>
      <c r="C61" s="239"/>
      <c r="D61" s="239"/>
      <c r="E61" s="240"/>
      <c r="F61" s="240"/>
      <c r="G61" s="240"/>
      <c r="H61" s="240"/>
      <c r="I61" s="240"/>
      <c r="J61" s="240"/>
      <c r="K61" s="240"/>
      <c r="L61" s="241"/>
      <c r="M61" s="43"/>
      <c r="O61" s="36" t="s">
        <v>79</v>
      </c>
      <c r="P61" s="3" t="s">
        <v>80</v>
      </c>
    </row>
    <row r="62" spans="1:23" x14ac:dyDescent="0.25">
      <c r="B62" s="238"/>
      <c r="C62" s="239"/>
      <c r="D62" s="239"/>
      <c r="E62" s="240"/>
      <c r="F62" s="240"/>
      <c r="G62" s="240"/>
      <c r="H62" s="240"/>
      <c r="I62" s="240"/>
      <c r="J62" s="240"/>
      <c r="K62" s="240"/>
      <c r="L62" s="241"/>
      <c r="M62" s="43"/>
      <c r="O62" s="36"/>
    </row>
    <row r="63" spans="1:23" x14ac:dyDescent="0.25">
      <c r="B63" s="238"/>
      <c r="C63" s="239"/>
      <c r="D63" s="239"/>
      <c r="E63" s="240"/>
      <c r="F63" s="240"/>
      <c r="G63" s="240"/>
      <c r="H63" s="240"/>
      <c r="I63" s="240"/>
      <c r="J63" s="240"/>
      <c r="K63" s="240"/>
      <c r="L63" s="241"/>
      <c r="M63" s="43"/>
      <c r="O63" s="36"/>
    </row>
    <row r="64" spans="1:23" x14ac:dyDescent="0.25">
      <c r="B64" s="238"/>
      <c r="C64" s="239"/>
      <c r="D64" s="239"/>
      <c r="E64" s="240"/>
      <c r="F64" s="240"/>
      <c r="G64" s="240"/>
      <c r="H64" s="240"/>
      <c r="I64" s="240"/>
      <c r="J64" s="240"/>
      <c r="K64" s="240"/>
      <c r="L64" s="241"/>
      <c r="M64" s="43"/>
      <c r="O64" s="36"/>
    </row>
    <row r="65" spans="1:23" x14ac:dyDescent="0.25">
      <c r="B65" s="238"/>
      <c r="C65" s="239"/>
      <c r="D65" s="239"/>
      <c r="E65" s="240"/>
      <c r="F65" s="240"/>
      <c r="G65" s="240"/>
      <c r="H65" s="240"/>
      <c r="I65" s="240"/>
      <c r="J65" s="240"/>
      <c r="K65" s="240"/>
      <c r="L65" s="241"/>
      <c r="M65" s="43"/>
      <c r="O65" s="36"/>
    </row>
    <row r="66" spans="1:23" x14ac:dyDescent="0.25">
      <c r="B66" s="238"/>
      <c r="C66" s="239"/>
      <c r="D66" s="239"/>
      <c r="E66" s="240"/>
      <c r="F66" s="240"/>
      <c r="G66" s="240"/>
      <c r="H66" s="240"/>
      <c r="I66" s="240"/>
      <c r="J66" s="240"/>
      <c r="K66" s="240"/>
      <c r="L66" s="241"/>
      <c r="M66" s="43"/>
      <c r="O66" s="36"/>
    </row>
    <row r="67" spans="1:23" x14ac:dyDescent="0.25">
      <c r="B67" s="238"/>
      <c r="C67" s="239"/>
      <c r="D67" s="239"/>
      <c r="E67" s="240"/>
      <c r="F67" s="240"/>
      <c r="G67" s="240"/>
      <c r="H67" s="240"/>
      <c r="I67" s="240"/>
      <c r="J67" s="240"/>
      <c r="K67" s="240"/>
      <c r="L67" s="241"/>
      <c r="M67" s="43"/>
      <c r="O67" s="36"/>
    </row>
    <row r="68" spans="1:23" x14ac:dyDescent="0.25">
      <c r="B68" s="238"/>
      <c r="C68" s="239"/>
      <c r="D68" s="239"/>
      <c r="E68" s="240"/>
      <c r="F68" s="240"/>
      <c r="G68" s="240"/>
      <c r="H68" s="240"/>
      <c r="I68" s="240"/>
      <c r="J68" s="240"/>
      <c r="K68" s="240"/>
      <c r="L68" s="241"/>
      <c r="M68" s="43"/>
      <c r="O68" s="36"/>
    </row>
    <row r="69" spans="1:23" x14ac:dyDescent="0.25">
      <c r="B69" s="238"/>
      <c r="C69" s="239"/>
      <c r="D69" s="239"/>
      <c r="E69" s="240"/>
      <c r="F69" s="240"/>
      <c r="G69" s="240"/>
      <c r="H69" s="240"/>
      <c r="I69" s="240"/>
      <c r="J69" s="240"/>
      <c r="K69" s="240"/>
      <c r="L69" s="241"/>
      <c r="M69" s="43"/>
      <c r="O69" s="36"/>
    </row>
    <row r="70" spans="1:23" s="43" customFormat="1" x14ac:dyDescent="0.25">
      <c r="A70" s="66"/>
      <c r="B70" s="77"/>
      <c r="C70" s="78"/>
      <c r="D70" s="78"/>
      <c r="E70" s="78"/>
      <c r="F70" s="78"/>
      <c r="G70" s="78"/>
      <c r="H70" s="78"/>
      <c r="I70" s="78"/>
      <c r="J70" s="78"/>
      <c r="K70" s="78"/>
      <c r="L70" s="79"/>
      <c r="N70" s="56"/>
      <c r="O70" s="56"/>
      <c r="P70" s="56"/>
      <c r="Q70" s="56"/>
      <c r="R70" s="56"/>
      <c r="S70" s="56"/>
      <c r="T70" s="56"/>
      <c r="U70" s="56"/>
      <c r="V70" s="56"/>
      <c r="W70" s="56"/>
    </row>
    <row r="72" spans="1:23" x14ac:dyDescent="0.25">
      <c r="B72" s="257" t="str">
        <f>IF(Intro!$G$21="English",O72,P72)</f>
        <v>ATTESTATION</v>
      </c>
      <c r="C72" s="258"/>
      <c r="D72" s="258"/>
      <c r="E72" s="258"/>
      <c r="F72" s="258"/>
      <c r="G72" s="258"/>
      <c r="H72" s="258"/>
      <c r="I72" s="258"/>
      <c r="J72" s="258"/>
      <c r="K72" s="258"/>
      <c r="L72" s="259"/>
      <c r="M72" s="43"/>
      <c r="O72" s="3" t="s">
        <v>5</v>
      </c>
      <c r="P72" s="3" t="s">
        <v>6</v>
      </c>
    </row>
    <row r="73" spans="1:23" x14ac:dyDescent="0.25">
      <c r="B73" s="32"/>
      <c r="C73" s="33"/>
      <c r="D73" s="34"/>
      <c r="E73" s="34"/>
      <c r="F73" s="34"/>
      <c r="G73" s="34"/>
      <c r="H73" s="34"/>
      <c r="I73" s="34"/>
      <c r="J73" s="34"/>
      <c r="K73" s="34"/>
      <c r="L73" s="35"/>
    </row>
    <row r="74" spans="1:23" s="43" customFormat="1" x14ac:dyDescent="0.25">
      <c r="A74" s="66"/>
      <c r="B74" s="235" t="str">
        <f>IF(Intro!$G$21="English",O74,P74)</f>
        <v xml:space="preserve">Le ou la soussignée déclare que, pour autant qu'il ou elle sache, les renseignements fournis aux présentes sont complets et exacts.
</v>
      </c>
      <c r="C74" s="236"/>
      <c r="D74" s="236"/>
      <c r="E74" s="236"/>
      <c r="F74" s="236"/>
      <c r="G74" s="236"/>
      <c r="H74" s="236"/>
      <c r="I74" s="236"/>
      <c r="J74" s="236"/>
      <c r="K74" s="236"/>
      <c r="L74" s="237"/>
      <c r="N74" s="56"/>
      <c r="O74" s="56" t="s">
        <v>81</v>
      </c>
      <c r="P74" s="56" t="s">
        <v>82</v>
      </c>
      <c r="Q74" s="56"/>
      <c r="R74" s="56"/>
      <c r="S74" s="56"/>
      <c r="T74" s="56"/>
      <c r="U74" s="56"/>
      <c r="V74" s="56"/>
      <c r="W74" s="56"/>
    </row>
    <row r="75" spans="1:23" s="43" customFormat="1" x14ac:dyDescent="0.25">
      <c r="A75" s="66"/>
      <c r="B75" s="76"/>
      <c r="C75" s="67"/>
      <c r="D75" s="67"/>
      <c r="E75" s="67"/>
      <c r="F75" s="67"/>
      <c r="G75" s="67"/>
      <c r="H75" s="67"/>
      <c r="I75" s="67"/>
      <c r="J75" s="67"/>
      <c r="K75" s="67"/>
      <c r="L75" s="68"/>
      <c r="N75" s="56"/>
      <c r="O75" s="56"/>
      <c r="P75" s="56"/>
      <c r="Q75" s="56"/>
      <c r="R75" s="56"/>
      <c r="S75" s="56"/>
      <c r="T75" s="56"/>
      <c r="U75" s="56"/>
      <c r="V75" s="56"/>
      <c r="W75" s="56"/>
    </row>
    <row r="76" spans="1:23" x14ac:dyDescent="0.25">
      <c r="B76" s="238" t="str">
        <f>IF(Intro!$G$21="English",O76,P76)</f>
        <v>Nom du représentant autorisé</v>
      </c>
      <c r="C76" s="239"/>
      <c r="D76" s="239"/>
      <c r="E76" s="240"/>
      <c r="F76" s="240"/>
      <c r="G76" s="240"/>
      <c r="H76" s="240"/>
      <c r="I76" s="240"/>
      <c r="J76" s="240"/>
      <c r="K76" s="240"/>
      <c r="L76" s="241"/>
      <c r="O76" s="36" t="s">
        <v>13</v>
      </c>
      <c r="P76" s="3" t="s">
        <v>14</v>
      </c>
    </row>
    <row r="77" spans="1:23" x14ac:dyDescent="0.25">
      <c r="B77" s="238"/>
      <c r="C77" s="239"/>
      <c r="D77" s="239"/>
      <c r="E77" s="240"/>
      <c r="F77" s="240"/>
      <c r="G77" s="240"/>
      <c r="H77" s="240"/>
      <c r="I77" s="240"/>
      <c r="J77" s="240"/>
      <c r="K77" s="240"/>
      <c r="L77" s="241"/>
      <c r="O77" s="36"/>
    </row>
    <row r="78" spans="1:23" x14ac:dyDescent="0.25">
      <c r="B78" s="238" t="str">
        <f>IF(Intro!$G$21="English",O78,P78)</f>
        <v>Titre du représentant autorisé</v>
      </c>
      <c r="C78" s="239"/>
      <c r="D78" s="239"/>
      <c r="E78" s="240"/>
      <c r="F78" s="240"/>
      <c r="G78" s="240"/>
      <c r="H78" s="240"/>
      <c r="I78" s="240"/>
      <c r="J78" s="240"/>
      <c r="K78" s="240"/>
      <c r="L78" s="241"/>
      <c r="O78" s="36" t="s">
        <v>15</v>
      </c>
      <c r="P78" s="3" t="s">
        <v>16</v>
      </c>
    </row>
    <row r="79" spans="1:23" x14ac:dyDescent="0.25">
      <c r="B79" s="243"/>
      <c r="C79" s="244"/>
      <c r="D79" s="244"/>
      <c r="E79" s="240"/>
      <c r="F79" s="240"/>
      <c r="G79" s="240"/>
      <c r="H79" s="240"/>
      <c r="I79" s="240"/>
      <c r="J79" s="240"/>
      <c r="K79" s="240"/>
      <c r="L79" s="241"/>
      <c r="O79" s="36"/>
    </row>
    <row r="80" spans="1:23" x14ac:dyDescent="0.25">
      <c r="B80" s="238" t="str">
        <f>IF(Intro!$G$21="English",O80,P80)</f>
        <v>Adresse de courrier électronique</v>
      </c>
      <c r="C80" s="239"/>
      <c r="D80" s="239"/>
      <c r="E80" s="240"/>
      <c r="F80" s="240"/>
      <c r="G80" s="240"/>
      <c r="H80" s="240"/>
      <c r="I80" s="240"/>
      <c r="J80" s="240"/>
      <c r="K80" s="240"/>
      <c r="L80" s="241"/>
      <c r="O80" s="36" t="s">
        <v>17</v>
      </c>
      <c r="P80" s="3" t="s">
        <v>42</v>
      </c>
    </row>
    <row r="81" spans="1:23" x14ac:dyDescent="0.25">
      <c r="B81" s="243"/>
      <c r="C81" s="244"/>
      <c r="D81" s="244"/>
      <c r="E81" s="240"/>
      <c r="F81" s="240"/>
      <c r="G81" s="240"/>
      <c r="H81" s="240"/>
      <c r="I81" s="240"/>
      <c r="J81" s="240"/>
      <c r="K81" s="240"/>
      <c r="L81" s="241"/>
      <c r="O81" s="36"/>
    </row>
    <row r="82" spans="1:23" x14ac:dyDescent="0.25">
      <c r="B82" s="238" t="str">
        <f>IF(Intro!$G$21="English",O82,P82)</f>
        <v>Téléphone</v>
      </c>
      <c r="C82" s="239"/>
      <c r="D82" s="239"/>
      <c r="E82" s="240"/>
      <c r="F82" s="240"/>
      <c r="G82" s="240"/>
      <c r="H82" s="240"/>
      <c r="I82" s="240"/>
      <c r="J82" s="240"/>
      <c r="K82" s="240"/>
      <c r="L82" s="241"/>
      <c r="O82" s="36" t="s">
        <v>18</v>
      </c>
      <c r="P82" s="3" t="s">
        <v>19</v>
      </c>
    </row>
    <row r="83" spans="1:23" x14ac:dyDescent="0.25">
      <c r="B83" s="243"/>
      <c r="C83" s="244"/>
      <c r="D83" s="244"/>
      <c r="E83" s="240"/>
      <c r="F83" s="240"/>
      <c r="G83" s="240"/>
      <c r="H83" s="240"/>
      <c r="I83" s="240"/>
      <c r="J83" s="240"/>
      <c r="K83" s="240"/>
      <c r="L83" s="241"/>
      <c r="O83" s="36"/>
    </row>
    <row r="84" spans="1:23" x14ac:dyDescent="0.25">
      <c r="B84" s="238" t="s">
        <v>21</v>
      </c>
      <c r="C84" s="239"/>
      <c r="D84" s="239"/>
      <c r="E84" s="242"/>
      <c r="F84" s="240"/>
      <c r="G84" s="240"/>
      <c r="H84" s="240"/>
      <c r="I84" s="240"/>
      <c r="J84" s="240"/>
      <c r="K84" s="240"/>
      <c r="L84" s="241"/>
      <c r="M84" s="43"/>
      <c r="O84" s="36"/>
    </row>
    <row r="85" spans="1:23" x14ac:dyDescent="0.25">
      <c r="B85" s="238"/>
      <c r="C85" s="239"/>
      <c r="D85" s="239"/>
      <c r="E85" s="240"/>
      <c r="F85" s="240"/>
      <c r="G85" s="240"/>
      <c r="H85" s="240"/>
      <c r="I85" s="240"/>
      <c r="J85" s="240"/>
      <c r="K85" s="240"/>
      <c r="L85" s="241"/>
      <c r="M85" s="43"/>
      <c r="O85" s="36"/>
    </row>
    <row r="86" spans="1:23" s="43" customFormat="1" x14ac:dyDescent="0.25">
      <c r="A86" s="66"/>
      <c r="B86" s="76"/>
      <c r="C86" s="67"/>
      <c r="D86" s="67"/>
      <c r="E86" s="67"/>
      <c r="F86" s="67"/>
      <c r="G86" s="67"/>
      <c r="H86" s="67"/>
      <c r="I86" s="67"/>
      <c r="J86" s="67"/>
      <c r="K86" s="67"/>
      <c r="L86" s="68"/>
      <c r="N86" s="56"/>
      <c r="O86" s="56"/>
      <c r="P86" s="56"/>
      <c r="Q86" s="56"/>
      <c r="R86" s="56"/>
      <c r="S86" s="56"/>
      <c r="T86" s="56"/>
      <c r="U86" s="56"/>
      <c r="V86" s="56"/>
      <c r="W86" s="56"/>
    </row>
    <row r="87" spans="1:23" ht="21" x14ac:dyDescent="0.25">
      <c r="B87" s="289" t="str">
        <f>IF(Intro!$G$21="English",O87,P87)</f>
        <v>Je comprends que le fait de cocher cette case constitue ma signature juridiquement contraignante.</v>
      </c>
      <c r="C87" s="290"/>
      <c r="D87" s="290"/>
      <c r="E87" s="290"/>
      <c r="F87" s="290"/>
      <c r="G87" s="290"/>
      <c r="H87" s="290"/>
      <c r="I87" s="290"/>
      <c r="J87" s="115"/>
      <c r="K87" s="46"/>
      <c r="L87" s="47"/>
      <c r="O87" s="36" t="s">
        <v>40</v>
      </c>
      <c r="P87" s="3" t="s">
        <v>41</v>
      </c>
    </row>
    <row r="88" spans="1:23" s="43" customFormat="1" x14ac:dyDescent="0.25">
      <c r="A88" s="66"/>
      <c r="B88" s="77"/>
      <c r="C88" s="78"/>
      <c r="D88" s="78"/>
      <c r="E88" s="78"/>
      <c r="F88" s="78"/>
      <c r="G88" s="78"/>
      <c r="H88" s="78"/>
      <c r="I88" s="78"/>
      <c r="J88" s="78"/>
      <c r="K88" s="78"/>
      <c r="L88" s="79"/>
      <c r="N88" s="56"/>
      <c r="O88" s="56"/>
      <c r="P88" s="56"/>
      <c r="Q88" s="56"/>
      <c r="R88" s="56"/>
      <c r="S88" s="56"/>
      <c r="T88" s="56"/>
      <c r="U88" s="56"/>
      <c r="V88" s="56"/>
      <c r="W88" s="56"/>
    </row>
    <row r="89" spans="1:23" s="13" customFormat="1" x14ac:dyDescent="0.25">
      <c r="A89" s="28"/>
      <c r="B89" s="30"/>
      <c r="C89" s="30"/>
      <c r="D89" s="31"/>
      <c r="E89" s="31"/>
      <c r="F89" s="31"/>
      <c r="G89" s="31"/>
      <c r="H89" s="31"/>
      <c r="I89" s="31"/>
      <c r="J89" s="31"/>
      <c r="K89" s="31"/>
      <c r="L89" s="31"/>
      <c r="O89" s="29"/>
      <c r="P89" s="29"/>
    </row>
    <row r="90" spans="1:23" s="8" customFormat="1" x14ac:dyDescent="0.25">
      <c r="A90" s="28"/>
      <c r="B90" s="257" t="str">
        <f>UPPER(IF(Intro!$G$21="English",O90,P90))</f>
        <v>TRANSMISSION DU QUESTIONNAIRE REMPLI</v>
      </c>
      <c r="C90" s="258" t="str">
        <f>UPPER(IF(Intro!$G$21="English",P90,Q90))</f>
        <v/>
      </c>
      <c r="D90" s="258" t="str">
        <f>UPPER(IF(Intro!$G$21="English",Q90,R90))</f>
        <v/>
      </c>
      <c r="E90" s="258" t="str">
        <f>UPPER(IF(Intro!$G$21="English",R90,S90))</f>
        <v/>
      </c>
      <c r="F90" s="258"/>
      <c r="G90" s="258" t="str">
        <f>UPPER(IF(Intro!$G$21="English",S90,T90))</f>
        <v/>
      </c>
      <c r="H90" s="258" t="str">
        <f>UPPER(IF(Intro!$G$21="English",T90,U90))</f>
        <v/>
      </c>
      <c r="I90" s="258" t="str">
        <f>UPPER(IF(Intro!$G$21="English",U90,V90))</f>
        <v/>
      </c>
      <c r="J90" s="258" t="str">
        <f>UPPER(IF(Intro!$G$21="English",V90,W90))</f>
        <v/>
      </c>
      <c r="K90" s="258" t="str">
        <f>UPPER(IF(Intro!$G$21="English",W90,X90))</f>
        <v/>
      </c>
      <c r="L90" s="259" t="str">
        <f>UPPER(IF(Intro!$G$21="English",X90,Y90))</f>
        <v/>
      </c>
      <c r="M90" s="13"/>
      <c r="N90" s="6"/>
      <c r="O90" s="7" t="s">
        <v>45</v>
      </c>
      <c r="P90" s="7" t="s">
        <v>3</v>
      </c>
    </row>
    <row r="91" spans="1:23" x14ac:dyDescent="0.25">
      <c r="B91" s="32"/>
      <c r="C91" s="33"/>
      <c r="D91" s="34"/>
      <c r="E91" s="34"/>
      <c r="F91" s="34"/>
      <c r="G91" s="34"/>
      <c r="H91" s="34"/>
      <c r="I91" s="34"/>
      <c r="J91" s="34"/>
      <c r="K91" s="34"/>
      <c r="L91" s="35"/>
    </row>
    <row r="92" spans="1:23" s="43" customFormat="1" x14ac:dyDescent="0.25">
      <c r="A92" s="66"/>
      <c r="B92" s="235" t="str">
        <f>IF(Intro!$G$21="English",O92,P92)</f>
        <v>Veuillez retourner le questionnaire rempli en utilisant l’une des options suivantes :</v>
      </c>
      <c r="C92" s="236"/>
      <c r="D92" s="236"/>
      <c r="E92" s="236"/>
      <c r="F92" s="236"/>
      <c r="G92" s="236"/>
      <c r="H92" s="236"/>
      <c r="I92" s="236"/>
      <c r="J92" s="236"/>
      <c r="K92" s="236"/>
      <c r="L92" s="237"/>
      <c r="N92" s="56"/>
      <c r="O92" s="3" t="s">
        <v>83</v>
      </c>
      <c r="P92" s="3" t="s">
        <v>4</v>
      </c>
      <c r="Q92" s="56"/>
      <c r="R92" s="56"/>
      <c r="S92" s="56"/>
      <c r="T92" s="56"/>
      <c r="U92" s="56"/>
      <c r="V92" s="56"/>
      <c r="W92" s="56"/>
    </row>
    <row r="93" spans="1:23" s="43" customFormat="1" x14ac:dyDescent="0.25">
      <c r="A93" s="66"/>
      <c r="B93" s="286"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93" s="287"/>
      <c r="D93" s="287"/>
      <c r="E93" s="287"/>
      <c r="F93" s="287"/>
      <c r="G93" s="287"/>
      <c r="H93" s="287"/>
      <c r="I93" s="287"/>
      <c r="J93" s="287"/>
      <c r="K93" s="287"/>
      <c r="L93" s="288"/>
      <c r="N93" s="56"/>
      <c r="O93" s="3"/>
      <c r="P93" s="3"/>
      <c r="Q93" s="56"/>
      <c r="R93" s="56"/>
      <c r="S93" s="56"/>
      <c r="T93" s="56"/>
      <c r="U93" s="56"/>
      <c r="V93" s="56"/>
      <c r="W93" s="56"/>
    </row>
    <row r="94" spans="1:23" s="43" customFormat="1" x14ac:dyDescent="0.25">
      <c r="A94" s="66"/>
      <c r="B94" s="266" t="str">
        <f>IF(Intro!$G$21="English",O94,P94)</f>
        <v>2. Par courriel à l'adresse tcce-citt@tribunal.gc.ca si vous acceptez les risques connexes et vous transmettez des renseignements qui sont ceux de votre entreprise seulement.</v>
      </c>
      <c r="C94" s="267"/>
      <c r="D94" s="267"/>
      <c r="E94" s="267"/>
      <c r="F94" s="267"/>
      <c r="G94" s="267"/>
      <c r="H94" s="267"/>
      <c r="I94" s="267"/>
      <c r="J94" s="267"/>
      <c r="K94" s="267"/>
      <c r="L94" s="275"/>
      <c r="N94" s="56"/>
      <c r="O94" s="3" t="s">
        <v>242</v>
      </c>
      <c r="P94" s="3" t="s">
        <v>243</v>
      </c>
      <c r="Q94" s="56"/>
      <c r="R94" s="56"/>
      <c r="S94" s="56"/>
      <c r="T94" s="56"/>
      <c r="U94" s="56"/>
      <c r="V94" s="56"/>
      <c r="W94" s="56"/>
    </row>
    <row r="95" spans="1:23" s="43" customFormat="1" x14ac:dyDescent="0.25">
      <c r="A95" s="66"/>
      <c r="B95" s="266"/>
      <c r="C95" s="267"/>
      <c r="D95" s="267"/>
      <c r="E95" s="267"/>
      <c r="F95" s="267"/>
      <c r="G95" s="267"/>
      <c r="H95" s="267"/>
      <c r="I95" s="267"/>
      <c r="J95" s="267"/>
      <c r="K95" s="267"/>
      <c r="L95" s="275"/>
      <c r="N95" s="56"/>
      <c r="O95" s="3"/>
      <c r="P95" s="3"/>
      <c r="Q95" s="56"/>
      <c r="R95" s="56"/>
      <c r="S95" s="56"/>
      <c r="T95" s="56"/>
      <c r="U95" s="56"/>
      <c r="V95" s="56"/>
      <c r="W95" s="56"/>
    </row>
    <row r="96" spans="1:23" x14ac:dyDescent="0.25">
      <c r="B96" s="32"/>
      <c r="C96" s="33"/>
      <c r="D96" s="34"/>
      <c r="E96" s="34"/>
      <c r="F96" s="34"/>
      <c r="G96" s="34"/>
      <c r="H96" s="34"/>
      <c r="I96" s="34"/>
      <c r="J96" s="34"/>
      <c r="K96" s="34"/>
      <c r="L96" s="35"/>
    </row>
    <row r="97" spans="1:23" s="43" customFormat="1" x14ac:dyDescent="0.25">
      <c r="A97" s="66"/>
      <c r="B97" s="235" t="str">
        <f>IF(Intro!$G$21="English",O97,P97)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7" s="236"/>
      <c r="D97" s="236"/>
      <c r="E97" s="236"/>
      <c r="F97" s="236"/>
      <c r="G97" s="236"/>
      <c r="H97" s="236"/>
      <c r="I97" s="236"/>
      <c r="J97" s="236"/>
      <c r="K97" s="236"/>
      <c r="L97" s="237"/>
      <c r="N97" s="56"/>
      <c r="O97" s="3" t="s">
        <v>155</v>
      </c>
      <c r="P97" s="3" t="s">
        <v>156</v>
      </c>
      <c r="Q97" s="56"/>
      <c r="R97" s="56"/>
      <c r="S97" s="56"/>
      <c r="T97" s="56"/>
      <c r="U97" s="56"/>
      <c r="V97" s="56"/>
      <c r="W97" s="56"/>
    </row>
    <row r="98" spans="1:23" s="43" customFormat="1" x14ac:dyDescent="0.25">
      <c r="A98" s="66"/>
      <c r="B98" s="235"/>
      <c r="C98" s="236"/>
      <c r="D98" s="236"/>
      <c r="E98" s="236"/>
      <c r="F98" s="236"/>
      <c r="G98" s="236"/>
      <c r="H98" s="236"/>
      <c r="I98" s="236"/>
      <c r="J98" s="236"/>
      <c r="K98" s="236"/>
      <c r="L98" s="237"/>
      <c r="N98" s="56"/>
      <c r="O98" s="3"/>
      <c r="P98" s="3"/>
      <c r="Q98" s="56"/>
      <c r="R98" s="56"/>
      <c r="S98" s="56"/>
      <c r="T98" s="56"/>
      <c r="U98" s="56"/>
      <c r="V98" s="56"/>
      <c r="W98" s="56"/>
    </row>
    <row r="99" spans="1:23" s="43" customFormat="1" x14ac:dyDescent="0.25">
      <c r="A99" s="66"/>
      <c r="B99" s="77"/>
      <c r="C99" s="78"/>
      <c r="D99" s="78"/>
      <c r="E99" s="78"/>
      <c r="F99" s="78"/>
      <c r="G99" s="78"/>
      <c r="H99" s="78"/>
      <c r="I99" s="78"/>
      <c r="J99" s="78"/>
      <c r="K99" s="78"/>
      <c r="L99" s="79"/>
      <c r="N99" s="56"/>
      <c r="O99" s="56"/>
      <c r="P99" s="56"/>
      <c r="Q99" s="56"/>
      <c r="R99" s="56"/>
      <c r="S99" s="56"/>
      <c r="T99" s="56"/>
      <c r="U99" s="56"/>
      <c r="V99" s="56"/>
      <c r="W99" s="56"/>
    </row>
    <row r="101" spans="1:23" s="8" customFormat="1" x14ac:dyDescent="0.25">
      <c r="A101" s="28"/>
      <c r="B101" s="257" t="s">
        <v>244</v>
      </c>
      <c r="C101" s="258" t="str">
        <f>UPPER(IF(Intro!$G$21="English",P101,Q101))</f>
        <v/>
      </c>
      <c r="D101" s="258" t="str">
        <f>UPPER(IF(Intro!$G$21="English",Q101,R101))</f>
        <v/>
      </c>
      <c r="E101" s="258" t="str">
        <f>UPPER(IF(Intro!$G$21="English",R101,S101))</f>
        <v/>
      </c>
      <c r="F101" s="258"/>
      <c r="G101" s="258" t="str">
        <f>UPPER(IF(Intro!$G$21="English",S101,T101))</f>
        <v/>
      </c>
      <c r="H101" s="258" t="str">
        <f>UPPER(IF(Intro!$G$21="English",T101,U101))</f>
        <v/>
      </c>
      <c r="I101" s="258" t="str">
        <f>UPPER(IF(Intro!$G$21="English",U101,V101))</f>
        <v/>
      </c>
      <c r="J101" s="258" t="str">
        <f>UPPER(IF(Intro!$G$21="English",V101,W101))</f>
        <v/>
      </c>
      <c r="K101" s="258" t="str">
        <f>UPPER(IF(Intro!$G$21="English",W101,X101))</f>
        <v/>
      </c>
      <c r="L101" s="259" t="str">
        <f>UPPER(IF(Intro!$G$21="English",X101,Y101))</f>
        <v/>
      </c>
      <c r="M101" s="13"/>
      <c r="N101" s="6"/>
      <c r="O101" s="7"/>
      <c r="P101" s="7"/>
    </row>
    <row r="102" spans="1:23" x14ac:dyDescent="0.25">
      <c r="B102" s="32"/>
      <c r="C102" s="33"/>
      <c r="D102" s="34"/>
      <c r="E102" s="34"/>
      <c r="F102" s="34"/>
      <c r="G102" s="34"/>
      <c r="H102" s="34"/>
      <c r="I102" s="34"/>
      <c r="J102" s="34"/>
      <c r="K102" s="34"/>
      <c r="L102" s="35"/>
    </row>
    <row r="103" spans="1:23" s="43" customFormat="1" x14ac:dyDescent="0.25">
      <c r="A103" s="66"/>
      <c r="B103" s="235" t="str">
        <f>IF(Intro!$G$21="English",O103,P103)</f>
        <v xml:space="preserve">Toutes les questions relatives au présent questionnaire doivent être adressées à :
</v>
      </c>
      <c r="C103" s="236"/>
      <c r="D103" s="236"/>
      <c r="E103" s="236"/>
      <c r="F103" s="236"/>
      <c r="G103" s="236"/>
      <c r="H103" s="236"/>
      <c r="I103" s="236"/>
      <c r="J103" s="236"/>
      <c r="K103" s="236"/>
      <c r="L103" s="237"/>
      <c r="N103" s="56"/>
      <c r="O103" s="3" t="s">
        <v>164</v>
      </c>
      <c r="P103" s="3" t="s">
        <v>165</v>
      </c>
      <c r="Q103" s="56"/>
      <c r="R103" s="56"/>
      <c r="S103" s="56"/>
      <c r="T103" s="56"/>
      <c r="U103" s="56"/>
      <c r="V103" s="56"/>
      <c r="W103" s="56"/>
    </row>
    <row r="104" spans="1:23" s="43" customFormat="1" x14ac:dyDescent="0.25">
      <c r="A104" s="66"/>
      <c r="B104" s="83"/>
      <c r="C104" s="84"/>
      <c r="D104" s="84"/>
      <c r="E104" s="84"/>
      <c r="F104" s="84"/>
      <c r="G104" s="84"/>
      <c r="H104" s="84"/>
      <c r="I104" s="84"/>
      <c r="J104" s="84"/>
      <c r="K104" s="84"/>
      <c r="L104" s="85"/>
      <c r="N104" s="56"/>
      <c r="O104" s="3"/>
      <c r="P104" s="3"/>
      <c r="Q104" s="56"/>
      <c r="R104" s="56"/>
      <c r="S104" s="56"/>
      <c r="T104" s="56"/>
      <c r="U104" s="56"/>
      <c r="V104" s="56"/>
      <c r="W104" s="56"/>
    </row>
    <row r="105" spans="1:23" x14ac:dyDescent="0.25">
      <c r="B105" s="272" t="str">
        <f>Variables!B13</f>
        <v>Paula Place</v>
      </c>
      <c r="C105" s="273"/>
      <c r="D105" s="273"/>
      <c r="E105" s="273" t="str">
        <f>Variables!C13</f>
        <v>paula.place@tribunal.gc.ca</v>
      </c>
      <c r="F105" s="273"/>
      <c r="G105" s="273"/>
      <c r="H105" s="273"/>
      <c r="I105" s="273"/>
      <c r="J105" s="273" t="str">
        <f>Variables!D13</f>
        <v>343-574-3196</v>
      </c>
      <c r="K105" s="273"/>
      <c r="L105" s="274"/>
      <c r="O105" s="36"/>
    </row>
    <row r="106" spans="1:23" x14ac:dyDescent="0.25">
      <c r="B106" s="272" t="str">
        <f>Variables!B14</f>
        <v>Thy Dao</v>
      </c>
      <c r="C106" s="273"/>
      <c r="D106" s="273"/>
      <c r="E106" s="273" t="str">
        <f>Variables!C14</f>
        <v>thy.dao@tribunal.gc.ca</v>
      </c>
      <c r="F106" s="273"/>
      <c r="G106" s="273"/>
      <c r="H106" s="273"/>
      <c r="I106" s="273"/>
      <c r="J106" s="273" t="str">
        <f>Variables!D14</f>
        <v>613-558-6438</v>
      </c>
      <c r="K106" s="273"/>
      <c r="L106" s="274"/>
      <c r="O106" s="36"/>
    </row>
    <row r="107" spans="1:23" s="43" customFormat="1" x14ac:dyDescent="0.25">
      <c r="A107" s="66"/>
      <c r="B107" s="77"/>
      <c r="C107" s="78"/>
      <c r="D107" s="78"/>
      <c r="E107" s="78"/>
      <c r="F107" s="78"/>
      <c r="G107" s="78"/>
      <c r="H107" s="78"/>
      <c r="I107" s="78"/>
      <c r="J107" s="78"/>
      <c r="K107" s="78"/>
      <c r="L107" s="79"/>
      <c r="N107" s="56"/>
      <c r="O107" s="56"/>
      <c r="P107" s="56"/>
      <c r="Q107" s="56"/>
      <c r="R107" s="56"/>
      <c r="S107" s="56"/>
      <c r="T107" s="56"/>
      <c r="U107" s="56"/>
      <c r="V107" s="56"/>
      <c r="W107" s="56"/>
    </row>
  </sheetData>
  <sheetProtection algorithmName="SHA-512" hashValue="URFPigeMzrdTHRBPN4TlXwCom8XcqPQZiittuoPiSOjwe+P9M+9Lkz0CWGWHkS+oN7UqcYHhaZjZu4z6Qi0heQ==" saltValue="V+ybibel1n97R5bm+ZYkQQ==" spinCount="100000" sheet="1" objects="1" scenarios="1" selectLockedCells="1"/>
  <mergeCells count="58">
    <mergeCell ref="B4:L4"/>
    <mergeCell ref="B5:L5"/>
    <mergeCell ref="B8:L8"/>
    <mergeCell ref="B6:L6"/>
    <mergeCell ref="B103:L103"/>
    <mergeCell ref="B101:L101"/>
    <mergeCell ref="B93:L93"/>
    <mergeCell ref="B90:L90"/>
    <mergeCell ref="B92:L92"/>
    <mergeCell ref="B87:I87"/>
    <mergeCell ref="B94:L95"/>
    <mergeCell ref="B80:D81"/>
    <mergeCell ref="B82:D83"/>
    <mergeCell ref="B51:L51"/>
    <mergeCell ref="B25:L25"/>
    <mergeCell ref="B27:L27"/>
    <mergeCell ref="B34:L34"/>
    <mergeCell ref="B39:L39"/>
    <mergeCell ref="B37:L37"/>
    <mergeCell ref="B33:L33"/>
    <mergeCell ref="B28:L28"/>
    <mergeCell ref="C29:K32"/>
    <mergeCell ref="B74:L74"/>
    <mergeCell ref="B72:L72"/>
    <mergeCell ref="B61:D69"/>
    <mergeCell ref="E61:L69"/>
    <mergeCell ref="B76:D77"/>
    <mergeCell ref="E76:L77"/>
    <mergeCell ref="B105:D105"/>
    <mergeCell ref="B106:D106"/>
    <mergeCell ref="E105:I105"/>
    <mergeCell ref="E106:I106"/>
    <mergeCell ref="J105:L105"/>
    <mergeCell ref="J106:L106"/>
    <mergeCell ref="B53:D54"/>
    <mergeCell ref="E53:L54"/>
    <mergeCell ref="B55:D56"/>
    <mergeCell ref="E55:L56"/>
    <mergeCell ref="E57:L58"/>
    <mergeCell ref="B57:D58"/>
    <mergeCell ref="B21:F22"/>
    <mergeCell ref="H21:L22"/>
    <mergeCell ref="G21:G22"/>
    <mergeCell ref="B10:F16"/>
    <mergeCell ref="H10:L16"/>
    <mergeCell ref="B19:L19"/>
    <mergeCell ref="B41:C42"/>
    <mergeCell ref="D41:D42"/>
    <mergeCell ref="E41:K42"/>
    <mergeCell ref="C47:K48"/>
    <mergeCell ref="B45:L45"/>
    <mergeCell ref="B97:L98"/>
    <mergeCell ref="B84:D85"/>
    <mergeCell ref="E78:L79"/>
    <mergeCell ref="E80:L81"/>
    <mergeCell ref="E82:L83"/>
    <mergeCell ref="E84:L85"/>
    <mergeCell ref="B78:D79"/>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61:E67" xr:uid="{F274CFE7-73D5-4278-8BC1-F3B74D8E3CF1}">
      <formula1>1000</formula1>
    </dataValidation>
    <dataValidation type="list" allowBlank="1" showInputMessage="1" showErrorMessage="1" sqref="J87" xr:uid="{1594D28F-3462-4E0C-8058-C5508D06C9EB}">
      <formula1>"X"</formula1>
    </dataValidation>
    <dataValidation type="list" allowBlank="1" showInputMessage="1" showErrorMessage="1" sqref="G21" xr:uid="{476D6FBA-6DED-4978-9B8A-9B8E5DE68C6C}">
      <formula1>"English, Français"</formula1>
    </dataValidation>
    <dataValidation allowBlank="1" showInputMessage="1" showErrorMessage="1" sqref="E76:L85" xr:uid="{DB3AB626-D50A-40E7-B2E8-1AF7B39B1304}"/>
  </dataValidations>
  <printOptions horizontalCentered="1"/>
  <pageMargins left="0.25" right="0.25" top="0.75" bottom="0.75" header="0.3" footer="0.3"/>
  <pageSetup scale="63" fitToHeight="0" orientation="portrait" r:id="rId1"/>
  <headerFooter>
    <oddFooter>&amp;L&amp;A</oddFooter>
  </headerFooter>
  <rowBreaks count="1" manualBreakCount="1">
    <brk id="50" min="1" max="11" man="1"/>
  </rowBreaks>
  <ignoredErrors>
    <ignoredError sqref="B93"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D41:D42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50"/>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30.5703125" style="3" hidden="1" customWidth="1"/>
    <col min="17" max="18" width="10.7109375" style="3" customWidth="1"/>
    <col min="19" max="19" width="9.42578125" style="3" customWidth="1"/>
    <col min="20" max="16384" width="9.42578125" style="3"/>
  </cols>
  <sheetData>
    <row r="1" spans="1:19" x14ac:dyDescent="0.25">
      <c r="A1" s="25">
        <v>8</v>
      </c>
      <c r="O1" s="26" t="s">
        <v>65</v>
      </c>
      <c r="P1" s="26" t="s">
        <v>77</v>
      </c>
    </row>
    <row r="2" spans="1:19" x14ac:dyDescent="0.25">
      <c r="B2" s="27" t="s">
        <v>0</v>
      </c>
      <c r="C2" s="27"/>
      <c r="D2" s="27"/>
      <c r="O2" s="4"/>
      <c r="P2" s="4"/>
    </row>
    <row r="3" spans="1:19" x14ac:dyDescent="0.25">
      <c r="B3" s="5"/>
      <c r="C3" s="5"/>
      <c r="D3" s="5"/>
      <c r="O3" s="4"/>
      <c r="P3" s="4"/>
    </row>
    <row r="4" spans="1:19" s="8" customFormat="1" x14ac:dyDescent="0.25">
      <c r="A4" s="28"/>
      <c r="B4" s="285" t="str">
        <f>IF(Intro!$G$21="English",O4,P4)</f>
        <v>QUESTIONNAIRE À L'INTENTION DES PRODUCTEURS ÉTRANGERS</v>
      </c>
      <c r="C4" s="285"/>
      <c r="D4" s="285"/>
      <c r="E4" s="285"/>
      <c r="F4" s="285"/>
      <c r="G4" s="285"/>
      <c r="H4" s="285"/>
      <c r="I4" s="285"/>
      <c r="J4" s="285"/>
      <c r="K4" s="285"/>
      <c r="L4" s="285"/>
      <c r="M4" s="6"/>
      <c r="N4" s="6"/>
      <c r="O4" s="93" t="s">
        <v>245</v>
      </c>
      <c r="P4" s="93" t="s">
        <v>246</v>
      </c>
    </row>
    <row r="5" spans="1:19" s="8" customFormat="1" x14ac:dyDescent="0.25">
      <c r="A5" s="28"/>
      <c r="B5" s="285" t="str">
        <f>Intro!B5</f>
        <v>NQ-2025-008</v>
      </c>
      <c r="C5" s="285"/>
      <c r="D5" s="285"/>
      <c r="E5" s="285"/>
      <c r="F5" s="285"/>
      <c r="G5" s="285"/>
      <c r="H5" s="285"/>
      <c r="I5" s="285"/>
      <c r="J5" s="285"/>
      <c r="K5" s="285"/>
      <c r="L5" s="285"/>
      <c r="M5" s="6"/>
      <c r="N5" s="6"/>
      <c r="O5" s="7"/>
      <c r="P5" s="7"/>
    </row>
    <row r="6" spans="1:19" s="13" customFormat="1" x14ac:dyDescent="0.25">
      <c r="A6" s="28"/>
      <c r="B6" s="285" t="str">
        <f>UPPER(IF(Intro!$G$21="English",Variables!B3,Variables!C3))</f>
        <v>VAISSELLE EN FIBRE MOULÉE THERMOFORMÉE</v>
      </c>
      <c r="C6" s="285"/>
      <c r="D6" s="285"/>
      <c r="E6" s="285"/>
      <c r="F6" s="285"/>
      <c r="G6" s="285"/>
      <c r="H6" s="285"/>
      <c r="I6" s="285"/>
      <c r="J6" s="285"/>
      <c r="K6" s="285"/>
      <c r="L6" s="285"/>
      <c r="O6" s="29"/>
      <c r="P6" s="29"/>
    </row>
    <row r="7" spans="1:19" s="13" customFormat="1" x14ac:dyDescent="0.25">
      <c r="A7" s="28"/>
      <c r="B7" s="30"/>
      <c r="C7" s="30"/>
      <c r="D7" s="30"/>
      <c r="E7" s="31"/>
      <c r="F7" s="31"/>
      <c r="G7" s="31"/>
      <c r="H7" s="31"/>
      <c r="I7" s="31"/>
      <c r="J7" s="31"/>
      <c r="K7" s="31"/>
      <c r="L7" s="31"/>
      <c r="O7" s="29"/>
      <c r="P7" s="29"/>
    </row>
    <row r="8" spans="1:19" s="8" customFormat="1" x14ac:dyDescent="0.25">
      <c r="A8" s="28"/>
      <c r="B8" s="257" t="str">
        <f>UPPER(IF(Intro!$G$21="English",O8,P8))</f>
        <v>APERÇU DU QUESTIONNAIRE</v>
      </c>
      <c r="C8" s="258" t="str">
        <f>UPPER(IF(Intro!$G$21="English",P8,Q8))</f>
        <v/>
      </c>
      <c r="D8" s="258"/>
      <c r="E8" s="258" t="str">
        <f>UPPER(IF(Intro!$G$21="English",Q8,R8))</f>
        <v/>
      </c>
      <c r="F8" s="258" t="str">
        <f>UPPER(IF(Intro!$G$21="English",R8,S8))</f>
        <v/>
      </c>
      <c r="G8" s="258" t="str">
        <f>UPPER(IF(Intro!$G$21="English",S8,T8))</f>
        <v/>
      </c>
      <c r="H8" s="258" t="str">
        <f>UPPER(IF(Intro!$G$21="English",T8,U8))</f>
        <v/>
      </c>
      <c r="I8" s="258" t="str">
        <f>UPPER(IF(Intro!$G$21="English",U8,V8))</f>
        <v/>
      </c>
      <c r="J8" s="258" t="str">
        <f>UPPER(IF(Intro!$G$21="English",V8,W8))</f>
        <v/>
      </c>
      <c r="K8" s="258" t="str">
        <f>UPPER(IF(Intro!$G$21="English",W8,X8))</f>
        <v/>
      </c>
      <c r="L8" s="259" t="str">
        <f>UPPER(IF(Intro!$G$21="English",X8,Y8))</f>
        <v/>
      </c>
      <c r="M8" s="13"/>
      <c r="N8" s="6"/>
      <c r="O8" s="94" t="s">
        <v>247</v>
      </c>
      <c r="P8" s="94" t="s">
        <v>248</v>
      </c>
    </row>
    <row r="9" spans="1:19" x14ac:dyDescent="0.25">
      <c r="B9" s="32"/>
      <c r="C9" s="33"/>
      <c r="D9" s="33"/>
      <c r="E9" s="34"/>
      <c r="F9" s="34"/>
      <c r="G9" s="34"/>
      <c r="H9" s="34"/>
      <c r="I9" s="34"/>
      <c r="J9" s="34"/>
      <c r="K9" s="34"/>
      <c r="L9" s="35"/>
    </row>
    <row r="10" spans="1:19" s="43" customFormat="1" x14ac:dyDescent="0.25">
      <c r="A10" s="66"/>
      <c r="B10" s="235" t="str">
        <f>IF(Intro!$G$21="English",O10,P10)</f>
        <v xml:space="preserve">Le présent questionnaire est divisé en deux parties :
</v>
      </c>
      <c r="C10" s="236"/>
      <c r="D10" s="236"/>
      <c r="E10" s="236"/>
      <c r="F10" s="236"/>
      <c r="G10" s="236"/>
      <c r="H10" s="236"/>
      <c r="I10" s="236"/>
      <c r="J10" s="236"/>
      <c r="K10" s="236"/>
      <c r="L10" s="237"/>
      <c r="N10" s="56"/>
      <c r="O10" s="3" t="s">
        <v>84</v>
      </c>
      <c r="P10" s="3" t="s">
        <v>85</v>
      </c>
      <c r="Q10" s="56"/>
      <c r="R10" s="56"/>
      <c r="S10" s="56"/>
    </row>
    <row r="11" spans="1:19" s="43" customFormat="1" x14ac:dyDescent="0.25">
      <c r="A11" s="66"/>
      <c r="B11" s="83"/>
      <c r="C11" s="84"/>
      <c r="D11" s="84"/>
      <c r="E11" s="84"/>
      <c r="F11" s="84"/>
      <c r="G11" s="84"/>
      <c r="H11" s="84"/>
      <c r="I11" s="84"/>
      <c r="J11" s="84"/>
      <c r="K11" s="84"/>
      <c r="L11" s="85"/>
      <c r="N11" s="56"/>
      <c r="O11" s="3"/>
      <c r="P11" s="3"/>
      <c r="Q11" s="56"/>
      <c r="R11" s="56"/>
      <c r="S11" s="56"/>
    </row>
    <row r="12" spans="1:19" s="43" customFormat="1" ht="14.25" customHeight="1" x14ac:dyDescent="0.25">
      <c r="A12" s="66"/>
      <c r="B12" s="235"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36"/>
      <c r="D12" s="236"/>
      <c r="E12" s="236"/>
      <c r="F12" s="236"/>
      <c r="G12" s="236"/>
      <c r="H12" s="236"/>
      <c r="I12" s="236"/>
      <c r="J12" s="236"/>
      <c r="K12" s="236"/>
      <c r="L12" s="237"/>
      <c r="N12" s="56"/>
      <c r="O12" s="3" t="s">
        <v>86</v>
      </c>
      <c r="P12" s="3" t="s">
        <v>87</v>
      </c>
      <c r="Q12" s="56"/>
      <c r="R12" s="56"/>
      <c r="S12" s="56"/>
    </row>
    <row r="13" spans="1:19" s="43" customFormat="1" x14ac:dyDescent="0.25">
      <c r="A13" s="66"/>
      <c r="B13" s="235"/>
      <c r="C13" s="236"/>
      <c r="D13" s="236"/>
      <c r="E13" s="236"/>
      <c r="F13" s="236"/>
      <c r="G13" s="236"/>
      <c r="H13" s="236"/>
      <c r="I13" s="236"/>
      <c r="J13" s="236"/>
      <c r="K13" s="236"/>
      <c r="L13" s="237"/>
      <c r="N13" s="56"/>
      <c r="O13" s="3"/>
      <c r="P13" s="3"/>
      <c r="Q13" s="56"/>
      <c r="R13" s="56"/>
      <c r="S13" s="56"/>
    </row>
    <row r="14" spans="1:19" s="43" customFormat="1" x14ac:dyDescent="0.25">
      <c r="A14" s="66"/>
      <c r="B14" s="83"/>
      <c r="C14" s="84"/>
      <c r="D14" s="84"/>
      <c r="E14" s="84"/>
      <c r="F14" s="84"/>
      <c r="G14" s="84"/>
      <c r="H14" s="84"/>
      <c r="I14" s="84"/>
      <c r="J14" s="84"/>
      <c r="K14" s="84"/>
      <c r="L14" s="85"/>
      <c r="N14" s="56"/>
      <c r="O14" s="3"/>
      <c r="P14" s="3"/>
      <c r="Q14" s="56"/>
      <c r="R14" s="56"/>
      <c r="S14" s="56"/>
    </row>
    <row r="15" spans="1:19" s="43" customFormat="1" x14ac:dyDescent="0.25">
      <c r="A15" s="66"/>
      <c r="B15" s="235"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36"/>
      <c r="D15" s="236"/>
      <c r="E15" s="236"/>
      <c r="F15" s="236"/>
      <c r="G15" s="236"/>
      <c r="H15" s="236"/>
      <c r="I15" s="236"/>
      <c r="J15" s="236"/>
      <c r="K15" s="236"/>
      <c r="L15" s="237"/>
      <c r="N15" s="56"/>
      <c r="O15" s="3" t="s">
        <v>88</v>
      </c>
      <c r="P15" s="3" t="s">
        <v>89</v>
      </c>
      <c r="Q15" s="56"/>
      <c r="R15" s="56"/>
      <c r="S15" s="56"/>
    </row>
    <row r="16" spans="1:19" s="43" customFormat="1" x14ac:dyDescent="0.25">
      <c r="A16" s="66"/>
      <c r="B16" s="305"/>
      <c r="C16" s="306"/>
      <c r="D16" s="306"/>
      <c r="E16" s="306"/>
      <c r="F16" s="306"/>
      <c r="G16" s="306"/>
      <c r="H16" s="306"/>
      <c r="I16" s="306"/>
      <c r="J16" s="306"/>
      <c r="K16" s="306"/>
      <c r="L16" s="307"/>
      <c r="N16" s="56"/>
      <c r="O16" s="3"/>
      <c r="P16" s="3"/>
      <c r="Q16" s="56"/>
      <c r="R16" s="56"/>
      <c r="S16" s="56"/>
    </row>
    <row r="17" spans="1:19" s="43" customFormat="1" x14ac:dyDescent="0.25">
      <c r="A17" s="66"/>
      <c r="B17" s="305"/>
      <c r="C17" s="306"/>
      <c r="D17" s="306"/>
      <c r="E17" s="306"/>
      <c r="F17" s="306"/>
      <c r="G17" s="306"/>
      <c r="H17" s="306"/>
      <c r="I17" s="306"/>
      <c r="J17" s="306"/>
      <c r="K17" s="306"/>
      <c r="L17" s="307"/>
      <c r="N17" s="56"/>
      <c r="O17" s="3"/>
      <c r="P17" s="3"/>
      <c r="Q17" s="56"/>
      <c r="R17" s="56"/>
      <c r="S17" s="56"/>
    </row>
    <row r="18" spans="1:19" s="43" customFormat="1" x14ac:dyDescent="0.25">
      <c r="A18" s="66"/>
      <c r="B18" s="77"/>
      <c r="C18" s="78"/>
      <c r="D18" s="78"/>
      <c r="E18" s="78"/>
      <c r="F18" s="78"/>
      <c r="G18" s="78"/>
      <c r="H18" s="78"/>
      <c r="I18" s="78"/>
      <c r="J18" s="78"/>
      <c r="K18" s="78"/>
      <c r="L18" s="79"/>
      <c r="N18" s="56"/>
      <c r="O18" s="56"/>
      <c r="P18" s="56"/>
      <c r="Q18" s="56"/>
      <c r="R18" s="56"/>
      <c r="S18" s="56"/>
    </row>
    <row r="19" spans="1:19" s="13" customFormat="1" x14ac:dyDescent="0.25">
      <c r="A19" s="28"/>
      <c r="B19" s="30"/>
      <c r="C19" s="30"/>
      <c r="D19" s="30"/>
      <c r="E19" s="31"/>
      <c r="F19" s="31"/>
      <c r="G19" s="31"/>
      <c r="H19" s="31"/>
      <c r="I19" s="31"/>
      <c r="J19" s="31"/>
      <c r="K19" s="31"/>
      <c r="L19" s="31"/>
      <c r="O19" s="29"/>
      <c r="P19" s="29"/>
    </row>
    <row r="20" spans="1:19" s="8" customFormat="1" x14ac:dyDescent="0.25">
      <c r="A20" s="28"/>
      <c r="B20" s="257" t="str">
        <f>UPPER(IF(Intro!$G$21="English",O20,P20))</f>
        <v>RENSEIGNEMENTS ADDITIONNELS SUR LE PRODUIT</v>
      </c>
      <c r="C20" s="258" t="str">
        <f>UPPER(IF(Intro!$G$21="English",P20,Q20))</f>
        <v/>
      </c>
      <c r="D20" s="258"/>
      <c r="E20" s="258" t="str">
        <f>UPPER(IF(Intro!$G$21="English",Q20,R20))</f>
        <v/>
      </c>
      <c r="F20" s="258" t="str">
        <f>UPPER(IF(Intro!$G$21="English",R20,S20))</f>
        <v/>
      </c>
      <c r="G20" s="258" t="str">
        <f>UPPER(IF(Intro!$G$21="English",S20,T20))</f>
        <v/>
      </c>
      <c r="H20" s="258" t="str">
        <f>UPPER(IF(Intro!$G$21="English",T20,U20))</f>
        <v/>
      </c>
      <c r="I20" s="258" t="str">
        <f>UPPER(IF(Intro!$G$21="English",U20,V20))</f>
        <v/>
      </c>
      <c r="J20" s="258" t="str">
        <f>UPPER(IF(Intro!$G$21="English",V20,W20))</f>
        <v/>
      </c>
      <c r="K20" s="258" t="str">
        <f>UPPER(IF(Intro!$G$21="English",W20,X20))</f>
        <v/>
      </c>
      <c r="L20" s="259" t="str">
        <f>UPPER(IF(Intro!$G$21="English",X20,Y20))</f>
        <v/>
      </c>
      <c r="M20" s="13"/>
      <c r="N20" s="6"/>
      <c r="O20" s="93" t="s">
        <v>249</v>
      </c>
      <c r="P20" s="93" t="s">
        <v>250</v>
      </c>
    </row>
    <row r="21" spans="1:19" x14ac:dyDescent="0.25">
      <c r="B21" s="32"/>
      <c r="C21" s="33"/>
      <c r="D21" s="33"/>
      <c r="E21" s="34"/>
      <c r="F21" s="34"/>
      <c r="G21" s="34"/>
      <c r="H21" s="34"/>
      <c r="I21" s="34"/>
      <c r="J21" s="34"/>
      <c r="K21" s="34"/>
      <c r="L21" s="35"/>
    </row>
    <row r="22" spans="1:19" s="43" customFormat="1" ht="14.25" customHeight="1" x14ac:dyDescent="0.25">
      <c r="A22" s="66"/>
      <c r="B22" s="144" t="str">
        <f>IF(Intro!$G$21="English",O22,P22)</f>
        <v>Des renseignements supplémentaires sur le produit se trouvent sur le site Web de l’ASFC :</v>
      </c>
      <c r="C22" s="139"/>
      <c r="D22" s="139"/>
      <c r="E22" s="139"/>
      <c r="F22" s="139"/>
      <c r="G22" s="139"/>
      <c r="H22" s="139"/>
      <c r="I22" s="139"/>
      <c r="J22" s="139"/>
      <c r="K22" s="139"/>
      <c r="L22" s="140"/>
      <c r="N22" s="56"/>
      <c r="O22" s="141" t="s">
        <v>321</v>
      </c>
      <c r="P22" s="16" t="s">
        <v>322</v>
      </c>
      <c r="Q22" s="56"/>
      <c r="R22" s="56"/>
      <c r="S22" s="56"/>
    </row>
    <row r="23" spans="1:19" s="43" customFormat="1" x14ac:dyDescent="0.25">
      <c r="A23" s="66"/>
      <c r="B23" s="145"/>
      <c r="C23" s="139"/>
      <c r="D23" s="139"/>
      <c r="E23" s="139"/>
      <c r="F23" s="139"/>
      <c r="G23" s="139"/>
      <c r="H23" s="139"/>
      <c r="I23" s="139"/>
      <c r="J23" s="139"/>
      <c r="K23" s="139"/>
      <c r="L23" s="140"/>
      <c r="N23" s="56"/>
      <c r="O23" s="141"/>
      <c r="P23" s="141"/>
      <c r="Q23" s="56"/>
      <c r="R23" s="56"/>
      <c r="S23" s="56"/>
    </row>
    <row r="24" spans="1:19" s="43" customFormat="1" ht="15" x14ac:dyDescent="0.25">
      <c r="A24" s="66"/>
      <c r="B24" s="302" t="str">
        <f>IF(Intro!$G$21="English",
HYPERLINK("https://www.cbsa-asfc.gc.ca/sima-lmsi/i-e/tmft2025/tmft2025-in-eng.html#3-2"),
IF(Intro!$G$21="Français",
HYPERLINK("https://www.cbsa-asfc.gc.ca/sima-lmsi/i-e/tmft2025/tmft2025-in-fra.html#3-2"),
""
)
)</f>
        <v>https://www.cbsa-asfc.gc.ca/sima-lmsi/i-e/tmft2025/tmft2025-in-fra.html#3-2</v>
      </c>
      <c r="C24" s="303"/>
      <c r="D24" s="303"/>
      <c r="E24" s="303"/>
      <c r="F24" s="303"/>
      <c r="G24" s="303"/>
      <c r="H24" s="303"/>
      <c r="I24" s="303"/>
      <c r="J24" s="303"/>
      <c r="K24" s="303"/>
      <c r="L24" s="304"/>
      <c r="N24" s="56"/>
      <c r="O24" s="138" t="s">
        <v>319</v>
      </c>
      <c r="P24" s="138" t="s">
        <v>320</v>
      </c>
      <c r="Q24" s="56"/>
      <c r="R24" s="56"/>
      <c r="S24" s="56"/>
    </row>
    <row r="25" spans="1:19" s="43" customFormat="1" x14ac:dyDescent="0.25">
      <c r="A25" s="66"/>
      <c r="B25" s="77"/>
      <c r="C25" s="78"/>
      <c r="D25" s="78"/>
      <c r="E25" s="78"/>
      <c r="F25" s="78"/>
      <c r="G25" s="78"/>
      <c r="H25" s="78"/>
      <c r="I25" s="78"/>
      <c r="J25" s="78"/>
      <c r="K25" s="78"/>
      <c r="L25" s="79"/>
      <c r="N25" s="56"/>
      <c r="O25" s="56"/>
      <c r="P25" s="56"/>
      <c r="Q25" s="56"/>
      <c r="R25" s="56"/>
      <c r="S25" s="56"/>
    </row>
    <row r="26" spans="1:19" s="13" customFormat="1" x14ac:dyDescent="0.25">
      <c r="A26" s="28"/>
      <c r="B26" s="30"/>
      <c r="C26" s="30"/>
      <c r="D26" s="30"/>
      <c r="E26" s="31"/>
      <c r="F26" s="31"/>
      <c r="G26" s="31"/>
      <c r="H26" s="31"/>
      <c r="I26" s="31"/>
      <c r="J26" s="31"/>
      <c r="K26" s="31"/>
      <c r="L26" s="31"/>
      <c r="O26" s="29"/>
      <c r="P26" s="29"/>
    </row>
    <row r="27" spans="1:19" s="8" customFormat="1" x14ac:dyDescent="0.25">
      <c r="A27" s="28"/>
      <c r="B27" s="257" t="str">
        <f>IF(Intro!$G$21="English",O27,P27)</f>
        <v>TARIF DES DOUANES</v>
      </c>
      <c r="C27" s="258" t="str">
        <f>UPPER(IF(Intro!$G$21="English",P27,Q27))</f>
        <v/>
      </c>
      <c r="D27" s="258"/>
      <c r="E27" s="258" t="str">
        <f>UPPER(IF(Intro!$G$21="English",Q27,R27))</f>
        <v/>
      </c>
      <c r="F27" s="258" t="str">
        <f>UPPER(IF(Intro!$G$21="English",R27,S27))</f>
        <v/>
      </c>
      <c r="G27" s="258" t="str">
        <f>UPPER(IF(Intro!$G$21="English",S27,T27))</f>
        <v/>
      </c>
      <c r="H27" s="258" t="str">
        <f>UPPER(IF(Intro!$G$21="English",T27,U27))</f>
        <v/>
      </c>
      <c r="I27" s="258" t="str">
        <f>UPPER(IF(Intro!$G$21="English",U27,V27))</f>
        <v/>
      </c>
      <c r="J27" s="258" t="str">
        <f>UPPER(IF(Intro!$G$21="English",V27,W27))</f>
        <v/>
      </c>
      <c r="K27" s="258" t="str">
        <f>UPPER(IF(Intro!$G$21="English",W27,X27))</f>
        <v/>
      </c>
      <c r="L27" s="259" t="str">
        <f>UPPER(IF(Intro!$G$21="English",X27,Y27))</f>
        <v/>
      </c>
      <c r="M27" s="13"/>
      <c r="N27" s="6"/>
      <c r="O27" s="13" t="s">
        <v>43</v>
      </c>
      <c r="P27" s="13" t="s">
        <v>44</v>
      </c>
    </row>
    <row r="28" spans="1:19" x14ac:dyDescent="0.25">
      <c r="B28" s="32"/>
      <c r="C28" s="33"/>
      <c r="D28" s="33"/>
      <c r="E28" s="34"/>
      <c r="F28" s="34"/>
      <c r="G28" s="34"/>
      <c r="H28" s="34"/>
      <c r="I28" s="34"/>
      <c r="J28" s="34"/>
      <c r="K28" s="34"/>
      <c r="L28" s="35"/>
    </row>
    <row r="29" spans="1:19" s="43" customFormat="1" ht="14.25" customHeight="1" x14ac:dyDescent="0.25">
      <c r="A29" s="66"/>
      <c r="B29" s="266" t="str">
        <f>IF(Intro!$G$21="English",O29,P29)</f>
        <v>Les marchandises sont généralement classées dans le Tarif des douanes sous les numéros suivants du Système harmonisé de désignation et de codification des marchandises (SH) :</v>
      </c>
      <c r="C29" s="267"/>
      <c r="D29" s="267"/>
      <c r="E29" s="267"/>
      <c r="F29" s="267"/>
      <c r="G29" s="267"/>
      <c r="H29" s="267"/>
      <c r="I29" s="267"/>
      <c r="J29" s="267"/>
      <c r="K29" s="267"/>
      <c r="L29" s="275"/>
      <c r="N29" s="56"/>
      <c r="O29" s="3" t="s">
        <v>387</v>
      </c>
      <c r="P29" s="3" t="s">
        <v>276</v>
      </c>
      <c r="Q29" s="56"/>
      <c r="R29" s="56"/>
      <c r="S29" s="56"/>
    </row>
    <row r="30" spans="1:19" s="43" customFormat="1" x14ac:dyDescent="0.25">
      <c r="A30" s="66"/>
      <c r="B30" s="266"/>
      <c r="C30" s="267"/>
      <c r="D30" s="267"/>
      <c r="E30" s="267"/>
      <c r="F30" s="267"/>
      <c r="G30" s="267"/>
      <c r="H30" s="267"/>
      <c r="I30" s="267"/>
      <c r="J30" s="267"/>
      <c r="K30" s="267"/>
      <c r="L30" s="275"/>
      <c r="N30" s="56"/>
      <c r="O30" s="3"/>
      <c r="P30" s="3"/>
      <c r="Q30" s="56"/>
      <c r="R30" s="56"/>
      <c r="S30" s="56"/>
    </row>
    <row r="31" spans="1:19" ht="14.1" customHeight="1" x14ac:dyDescent="0.25">
      <c r="B31" s="95"/>
      <c r="C31" s="86"/>
      <c r="D31" s="54"/>
      <c r="E31" s="54"/>
      <c r="F31" s="54"/>
      <c r="G31" s="54"/>
      <c r="H31" s="54"/>
      <c r="I31" s="54"/>
      <c r="J31" s="54"/>
      <c r="K31" s="54"/>
      <c r="L31" s="87"/>
    </row>
    <row r="32" spans="1:19" s="43" customFormat="1" ht="14.25" customHeight="1" x14ac:dyDescent="0.25">
      <c r="A32" s="66"/>
      <c r="B32" s="266"/>
      <c r="C32" s="267"/>
      <c r="D32" s="293" t="str">
        <f>Variables!B20</f>
        <v>4823.61.00.00,  4823.69.00.90,  4823.70.00.00,  4823.90.00.90</v>
      </c>
      <c r="E32" s="294"/>
      <c r="F32" s="294"/>
      <c r="G32" s="294"/>
      <c r="H32" s="294"/>
      <c r="I32" s="294"/>
      <c r="J32" s="295"/>
      <c r="K32" s="54"/>
      <c r="L32" s="60"/>
      <c r="O32" s="3" t="str">
        <f>"Prior to "&amp;Variables!B19&amp;":"</f>
        <v>Prior to Date of change:</v>
      </c>
      <c r="P32" s="3" t="str">
        <f>"Avant le "&amp;Variables!C19&amp;" :"</f>
        <v>Avant le Date of change :</v>
      </c>
    </row>
    <row r="33" spans="1:19" s="43" customFormat="1" x14ac:dyDescent="0.25">
      <c r="A33" s="66"/>
      <c r="B33" s="266"/>
      <c r="C33" s="267"/>
      <c r="D33" s="296"/>
      <c r="E33" s="297"/>
      <c r="F33" s="297"/>
      <c r="G33" s="297"/>
      <c r="H33" s="297"/>
      <c r="I33" s="297"/>
      <c r="J33" s="298"/>
      <c r="K33" s="54"/>
      <c r="L33" s="101"/>
      <c r="O33" s="3"/>
      <c r="P33" s="3"/>
    </row>
    <row r="34" spans="1:19" s="43" customFormat="1" x14ac:dyDescent="0.25">
      <c r="A34" s="66"/>
      <c r="B34" s="266"/>
      <c r="C34" s="267"/>
      <c r="D34" s="299"/>
      <c r="E34" s="300"/>
      <c r="F34" s="300"/>
      <c r="G34" s="300"/>
      <c r="H34" s="300"/>
      <c r="I34" s="300"/>
      <c r="J34" s="301"/>
      <c r="K34" s="54"/>
      <c r="L34" s="101"/>
      <c r="O34" s="3"/>
      <c r="P34" s="3"/>
    </row>
    <row r="35" spans="1:19" ht="15.75" customHeight="1" x14ac:dyDescent="0.25">
      <c r="B35" s="96"/>
      <c r="C35" s="92"/>
      <c r="D35" s="54"/>
      <c r="E35" s="54"/>
      <c r="F35" s="54"/>
      <c r="G35" s="54"/>
      <c r="H35" s="54"/>
      <c r="I35" s="54"/>
      <c r="J35" s="54"/>
      <c r="K35" s="54"/>
      <c r="L35" s="87"/>
      <c r="O35" s="55"/>
    </row>
    <row r="36" spans="1:19" s="13" customFormat="1" x14ac:dyDescent="0.25">
      <c r="A36" s="28"/>
      <c r="B36" s="142"/>
      <c r="C36" s="30"/>
      <c r="D36" s="30"/>
      <c r="E36" s="31"/>
      <c r="F36" s="31"/>
      <c r="G36" s="31"/>
      <c r="H36" s="31"/>
      <c r="I36" s="31"/>
      <c r="J36" s="31"/>
      <c r="K36" s="31"/>
      <c r="L36" s="143"/>
      <c r="O36" s="29"/>
      <c r="P36" s="29"/>
    </row>
    <row r="37" spans="1:19" s="8" customFormat="1" x14ac:dyDescent="0.25">
      <c r="A37" s="28"/>
      <c r="B37" s="257" t="str">
        <f>IF(Intro!$G$21="English",O37,P37)</f>
        <v>GLOSSAIRE</v>
      </c>
      <c r="C37" s="258" t="s">
        <v>162</v>
      </c>
      <c r="D37" s="258"/>
      <c r="E37" s="258" t="s">
        <v>163</v>
      </c>
      <c r="F37" s="258" t="s">
        <v>163</v>
      </c>
      <c r="G37" s="258" t="s">
        <v>163</v>
      </c>
      <c r="H37" s="258" t="s">
        <v>163</v>
      </c>
      <c r="I37" s="258" t="s">
        <v>163</v>
      </c>
      <c r="J37" s="258" t="s">
        <v>163</v>
      </c>
      <c r="K37" s="258" t="s">
        <v>163</v>
      </c>
      <c r="L37" s="259" t="s">
        <v>163</v>
      </c>
      <c r="M37" s="13"/>
      <c r="N37" s="6"/>
      <c r="O37" s="13" t="s">
        <v>251</v>
      </c>
      <c r="P37" s="13" t="s">
        <v>162</v>
      </c>
    </row>
    <row r="38" spans="1:19" ht="14.1" customHeight="1" x14ac:dyDescent="0.25">
      <c r="B38" s="291" t="str">
        <f>IF(Intro!$G$21="English",O38,P38)</f>
        <v>Valeur de vente nette rendue</v>
      </c>
      <c r="C38" s="291"/>
      <c r="D38" s="292" t="str">
        <f>IF(Intro!$G$21="English",O39,P39)</f>
        <v>La valeur de vos ventes après déduction des escomptes au comptant, des remises sur quantité et des escomptes reportés, des rabais, des taxes, des ristournes et des primes, qu’ils soient indiqués ou non sur la facture. Incluez le coût de livraison.</v>
      </c>
      <c r="E38" s="292"/>
      <c r="F38" s="292"/>
      <c r="G38" s="292"/>
      <c r="H38" s="292"/>
      <c r="I38" s="292"/>
      <c r="J38" s="292"/>
      <c r="K38" s="292"/>
      <c r="L38" s="292"/>
      <c r="O38" s="3" t="s">
        <v>268</v>
      </c>
      <c r="P38" s="3" t="s">
        <v>269</v>
      </c>
    </row>
    <row r="39" spans="1:19" x14ac:dyDescent="0.25">
      <c r="B39" s="291"/>
      <c r="C39" s="291"/>
      <c r="D39" s="292"/>
      <c r="E39" s="292"/>
      <c r="F39" s="292"/>
      <c r="G39" s="292"/>
      <c r="H39" s="292"/>
      <c r="I39" s="292"/>
      <c r="J39" s="292"/>
      <c r="K39" s="292"/>
      <c r="L39" s="292"/>
      <c r="O39" s="3" t="s">
        <v>270</v>
      </c>
      <c r="P39" s="3" t="s">
        <v>271</v>
      </c>
    </row>
    <row r="40" spans="1:19" x14ac:dyDescent="0.25">
      <c r="B40" s="291"/>
      <c r="C40" s="291"/>
      <c r="D40" s="292"/>
      <c r="E40" s="292"/>
      <c r="F40" s="292"/>
      <c r="G40" s="292"/>
      <c r="H40" s="292"/>
      <c r="I40" s="292"/>
      <c r="J40" s="292"/>
      <c r="K40" s="292"/>
      <c r="L40" s="292"/>
    </row>
    <row r="41" spans="1:19" x14ac:dyDescent="0.25">
      <c r="B41" s="291"/>
      <c r="C41" s="291"/>
      <c r="D41" s="292"/>
      <c r="E41" s="292"/>
      <c r="F41" s="292"/>
      <c r="G41" s="292"/>
      <c r="H41" s="292"/>
      <c r="I41" s="292"/>
      <c r="J41" s="292"/>
      <c r="K41" s="292"/>
      <c r="L41" s="292"/>
    </row>
    <row r="42" spans="1:19" s="43" customFormat="1" ht="14.1" customHeight="1" x14ac:dyDescent="0.25">
      <c r="A42" s="66"/>
      <c r="B42" s="291" t="str">
        <f>IF(Intro!$G$21="English",O42,P42)</f>
        <v>La capacité pratique des usines</v>
      </c>
      <c r="C42" s="291"/>
      <c r="D42" s="292" t="str">
        <f>IF(Intro!$G$21="English",O43,P43)</f>
        <v>Correspondre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42" s="292"/>
      <c r="F42" s="292"/>
      <c r="G42" s="292"/>
      <c r="H42" s="292"/>
      <c r="I42" s="292"/>
      <c r="J42" s="292"/>
      <c r="K42" s="292"/>
      <c r="L42" s="292"/>
      <c r="N42" s="56"/>
      <c r="O42" s="3" t="s">
        <v>157</v>
      </c>
      <c r="P42" s="3" t="s">
        <v>277</v>
      </c>
      <c r="S42" s="56"/>
    </row>
    <row r="43" spans="1:19" x14ac:dyDescent="0.25">
      <c r="B43" s="291"/>
      <c r="C43" s="291"/>
      <c r="D43" s="292"/>
      <c r="E43" s="292"/>
      <c r="F43" s="292"/>
      <c r="G43" s="292"/>
      <c r="H43" s="292"/>
      <c r="I43" s="292"/>
      <c r="J43" s="292"/>
      <c r="K43" s="292"/>
      <c r="L43" s="292"/>
      <c r="O43" s="3" t="s">
        <v>252</v>
      </c>
      <c r="P43" s="3" t="s">
        <v>253</v>
      </c>
    </row>
    <row r="44" spans="1:19" x14ac:dyDescent="0.25">
      <c r="B44" s="291"/>
      <c r="C44" s="291"/>
      <c r="D44" s="292"/>
      <c r="E44" s="292"/>
      <c r="F44" s="292"/>
      <c r="G44" s="292"/>
      <c r="H44" s="292"/>
      <c r="I44" s="292"/>
      <c r="J44" s="292"/>
      <c r="K44" s="292"/>
      <c r="L44" s="292"/>
    </row>
    <row r="45" spans="1:19" x14ac:dyDescent="0.25">
      <c r="B45" s="291"/>
      <c r="C45" s="291"/>
      <c r="D45" s="292"/>
      <c r="E45" s="292"/>
      <c r="F45" s="292"/>
      <c r="G45" s="292"/>
      <c r="H45" s="292"/>
      <c r="I45" s="292"/>
      <c r="J45" s="292"/>
      <c r="K45" s="292"/>
      <c r="L45" s="292"/>
    </row>
    <row r="46" spans="1:19" x14ac:dyDescent="0.25">
      <c r="B46" s="291"/>
      <c r="C46" s="291"/>
      <c r="D46" s="292"/>
      <c r="E46" s="292"/>
      <c r="F46" s="292"/>
      <c r="G46" s="292"/>
      <c r="H46" s="292"/>
      <c r="I46" s="292"/>
      <c r="J46" s="292"/>
      <c r="K46" s="292"/>
      <c r="L46" s="292"/>
    </row>
    <row r="47" spans="1:19" s="43" customFormat="1" ht="14.1" customHeight="1" x14ac:dyDescent="0.25">
      <c r="A47" s="66"/>
      <c r="B47" s="291" t="str">
        <f>IF(Intro!$G$21="English",O47,P47)</f>
        <v>Entreprises affiliées</v>
      </c>
      <c r="C47" s="291"/>
      <c r="D47" s="292" t="str">
        <f>IF(Intro!$G$21="English",O48,P48)</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47" s="292"/>
      <c r="F47" s="292"/>
      <c r="G47" s="292"/>
      <c r="H47" s="292"/>
      <c r="I47" s="292"/>
      <c r="J47" s="292"/>
      <c r="K47" s="292"/>
      <c r="L47" s="292"/>
      <c r="N47" s="56"/>
      <c r="O47" s="3" t="s">
        <v>221</v>
      </c>
      <c r="P47" s="3" t="s">
        <v>222</v>
      </c>
      <c r="S47" s="56"/>
    </row>
    <row r="48" spans="1:19" s="43" customFormat="1" x14ac:dyDescent="0.25">
      <c r="A48" s="66"/>
      <c r="B48" s="291"/>
      <c r="C48" s="291"/>
      <c r="D48" s="292"/>
      <c r="E48" s="292"/>
      <c r="F48" s="292"/>
      <c r="G48" s="292"/>
      <c r="H48" s="292"/>
      <c r="I48" s="292"/>
      <c r="J48" s="292"/>
      <c r="K48" s="292"/>
      <c r="L48" s="292"/>
      <c r="N48" s="56"/>
      <c r="O48" s="3" t="s">
        <v>223</v>
      </c>
      <c r="P48" s="3" t="s">
        <v>224</v>
      </c>
      <c r="Q48" s="3"/>
      <c r="R48" s="3"/>
      <c r="S48" s="56"/>
    </row>
    <row r="49" spans="1:19" s="43" customFormat="1" x14ac:dyDescent="0.25">
      <c r="A49" s="66"/>
      <c r="B49" s="291"/>
      <c r="C49" s="291"/>
      <c r="D49" s="292"/>
      <c r="E49" s="292"/>
      <c r="F49" s="292"/>
      <c r="G49" s="292"/>
      <c r="H49" s="292"/>
      <c r="I49" s="292"/>
      <c r="J49" s="292"/>
      <c r="K49" s="292"/>
      <c r="L49" s="292"/>
      <c r="N49" s="56"/>
      <c r="O49" s="3"/>
      <c r="P49" s="3"/>
      <c r="Q49" s="3"/>
      <c r="R49" s="3"/>
      <c r="S49" s="56"/>
    </row>
    <row r="50" spans="1:19" s="43" customFormat="1" x14ac:dyDescent="0.25">
      <c r="A50" s="66"/>
      <c r="B50" s="291"/>
      <c r="C50" s="291"/>
      <c r="D50" s="292"/>
      <c r="E50" s="292"/>
      <c r="F50" s="292"/>
      <c r="G50" s="292"/>
      <c r="H50" s="292"/>
      <c r="I50" s="292"/>
      <c r="J50" s="292"/>
      <c r="K50" s="292"/>
      <c r="L50" s="292"/>
      <c r="N50" s="56"/>
      <c r="O50" s="3"/>
      <c r="P50" s="3"/>
      <c r="Q50" s="3"/>
      <c r="R50" s="3"/>
      <c r="S50" s="56"/>
    </row>
  </sheetData>
  <sheetProtection algorithmName="SHA-512" hashValue="+XOKL9Wu2EU0+ZZmXMio2K1/BgvTCdmVMJPGT0BoGzmCjTqZAfTTgmYpbj5TsOlUv3xviBbffPOeECdKmyzWrg==" saltValue="ttwc5WgPNsL5aUNT0PvywA==" spinCount="100000" sheet="1" objects="1" scenarios="1" selectLockedCells="1"/>
  <mergeCells count="20">
    <mergeCell ref="B24:L24"/>
    <mergeCell ref="B20:L20"/>
    <mergeCell ref="B4:L4"/>
    <mergeCell ref="B5:L5"/>
    <mergeCell ref="B6:L6"/>
    <mergeCell ref="B8:L8"/>
    <mergeCell ref="B10:L10"/>
    <mergeCell ref="B12:L13"/>
    <mergeCell ref="B15:L17"/>
    <mergeCell ref="B42:C46"/>
    <mergeCell ref="B47:C50"/>
    <mergeCell ref="D42:L46"/>
    <mergeCell ref="D47:L50"/>
    <mergeCell ref="B27:L27"/>
    <mergeCell ref="B37:L37"/>
    <mergeCell ref="B38:C41"/>
    <mergeCell ref="D38:L41"/>
    <mergeCell ref="B29:L30"/>
    <mergeCell ref="B32:C34"/>
    <mergeCell ref="D32:J34"/>
  </mergeCells>
  <hyperlinks>
    <hyperlink ref="O24" r:id="rId1" location="3-2" xr:uid="{1DBAA34C-4991-4B85-9100-FF18B8E37DD7}"/>
    <hyperlink ref="P24" r:id="rId2" location="3-2" xr:uid="{426DC297-3A6A-44EA-B524-81DA16823E9E}"/>
  </hyperlinks>
  <printOptions horizontalCentered="1"/>
  <pageMargins left="0.25" right="0.25" top="0.75" bottom="0.75" header="0.3" footer="0.3"/>
  <pageSetup scale="63" firstPageNumber="3" fitToHeight="0" orientation="portrait" r:id="rId3"/>
  <headerFooter>
    <oddFooter>&amp;L&amp;A</oddFooter>
  </headerFooter>
  <ignoredErrors>
    <ignoredError sqref="B2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29"/>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11.5703125" style="3" hidden="1" customWidth="1"/>
    <col min="17" max="17" width="11.5703125" style="3" customWidth="1"/>
    <col min="18" max="16384" width="9.42578125" style="3"/>
  </cols>
  <sheetData>
    <row r="1" spans="1:17" x14ac:dyDescent="0.25">
      <c r="O1" s="26" t="s">
        <v>65</v>
      </c>
      <c r="P1" s="26" t="s">
        <v>77</v>
      </c>
    </row>
    <row r="2" spans="1:17" x14ac:dyDescent="0.25">
      <c r="B2" s="27" t="s">
        <v>0</v>
      </c>
      <c r="C2" s="27"/>
      <c r="D2" s="27"/>
      <c r="O2" s="8"/>
      <c r="P2" s="8"/>
    </row>
    <row r="3" spans="1:17" x14ac:dyDescent="0.25">
      <c r="B3" s="5"/>
      <c r="C3" s="5"/>
      <c r="D3" s="5"/>
      <c r="O3" s="8"/>
      <c r="P3" s="8"/>
    </row>
    <row r="4" spans="1:17" s="8" customFormat="1" x14ac:dyDescent="0.25">
      <c r="A4" s="28"/>
      <c r="B4" s="285" t="str">
        <f>Info!B4</f>
        <v>QUESTIONNAIRE À L'INTENTION DES PRODUCTEURS ÉTRANGERS</v>
      </c>
      <c r="C4" s="285"/>
      <c r="D4" s="285"/>
      <c r="E4" s="285"/>
      <c r="F4" s="285"/>
      <c r="G4" s="285"/>
      <c r="H4" s="285"/>
      <c r="I4" s="285"/>
      <c r="J4" s="285"/>
      <c r="K4" s="285"/>
      <c r="L4" s="285"/>
      <c r="M4" s="6"/>
      <c r="N4" s="6"/>
      <c r="O4" s="13"/>
      <c r="P4" s="13"/>
    </row>
    <row r="5" spans="1:17" s="8" customFormat="1" x14ac:dyDescent="0.25">
      <c r="A5" s="28"/>
      <c r="B5" s="285" t="str">
        <f>Info!B5</f>
        <v>NQ-2025-008</v>
      </c>
      <c r="C5" s="285"/>
      <c r="D5" s="285"/>
      <c r="E5" s="285"/>
      <c r="F5" s="285"/>
      <c r="G5" s="285"/>
      <c r="H5" s="285"/>
      <c r="I5" s="285"/>
      <c r="J5" s="285"/>
      <c r="K5" s="285"/>
      <c r="L5" s="285"/>
      <c r="M5" s="6"/>
      <c r="N5" s="6"/>
      <c r="O5" s="13"/>
      <c r="P5" s="13"/>
    </row>
    <row r="6" spans="1:17" s="13" customFormat="1" ht="14.1" customHeight="1" x14ac:dyDescent="0.25">
      <c r="A6" s="28"/>
      <c r="B6" s="285" t="str">
        <f>Info!B6</f>
        <v>VAISSELLE EN FIBRE MOULÉE THERMOFORMÉE</v>
      </c>
      <c r="C6" s="285"/>
      <c r="D6" s="285"/>
      <c r="E6" s="285"/>
      <c r="F6" s="285"/>
      <c r="G6" s="285"/>
      <c r="H6" s="285"/>
      <c r="I6" s="285"/>
      <c r="J6" s="285"/>
      <c r="K6" s="285"/>
      <c r="L6" s="285"/>
      <c r="O6" s="29"/>
      <c r="P6" s="29"/>
    </row>
    <row r="7" spans="1:17" s="13" customFormat="1" x14ac:dyDescent="0.25">
      <c r="A7" s="28"/>
      <c r="B7" s="331"/>
      <c r="C7" s="331"/>
      <c r="D7" s="331"/>
      <c r="E7" s="331"/>
      <c r="F7" s="331"/>
      <c r="G7" s="331"/>
      <c r="H7" s="331"/>
      <c r="I7" s="331"/>
      <c r="J7" s="331"/>
      <c r="K7" s="331"/>
      <c r="L7" s="331"/>
      <c r="O7" s="41"/>
    </row>
    <row r="8" spans="1:17" s="13" customFormat="1" x14ac:dyDescent="0.25">
      <c r="A8" s="28"/>
      <c r="B8" s="330" t="str">
        <f>IF(Intro!$G$21="English",O8,P8)</f>
        <v>Les questions suivantes font référence aux marchandises comme définies dans la description du produit de l'onglet Intro.</v>
      </c>
      <c r="C8" s="330"/>
      <c r="D8" s="330"/>
      <c r="E8" s="330"/>
      <c r="F8" s="330"/>
      <c r="G8" s="330"/>
      <c r="H8" s="330"/>
      <c r="I8" s="330"/>
      <c r="J8" s="330"/>
      <c r="K8" s="330"/>
      <c r="L8" s="330"/>
      <c r="O8" s="29" t="str">
        <f>"The following questions refer to the goods as defined in the product description on the Intro tab."</f>
        <v>The following questions refer to the goods as defined in the product description on the Intro tab.</v>
      </c>
      <c r="P8" s="29" t="str">
        <f>"Les questions suivantes font référence aux marchandises comme définies dans la description du produit de l'onglet Intro."</f>
        <v>Les questions suivantes font référence aux marchandises comme définies dans la description du produit de l'onglet Intro.</v>
      </c>
    </row>
    <row r="9" spans="1:17" s="13" customFormat="1" x14ac:dyDescent="0.25">
      <c r="A9" s="28"/>
      <c r="B9" s="330" t="str">
        <f>IF(Intro!$G$21="English",O9,P9)</f>
        <v>Des informations sur le produit et un glossaire de termes sont disponibles dans l'onglet Info.</v>
      </c>
      <c r="C9" s="330"/>
      <c r="D9" s="330"/>
      <c r="E9" s="330"/>
      <c r="F9" s="330"/>
      <c r="G9" s="330"/>
      <c r="H9" s="330"/>
      <c r="I9" s="330"/>
      <c r="J9" s="330"/>
      <c r="K9" s="330"/>
      <c r="L9" s="330"/>
      <c r="O9" s="29" t="s">
        <v>90</v>
      </c>
      <c r="P9" s="13" t="s">
        <v>91</v>
      </c>
    </row>
    <row r="10" spans="1:17" s="13" customFormat="1" x14ac:dyDescent="0.25">
      <c r="A10" s="28"/>
      <c r="B10" s="330" t="str">
        <f>IF(Intro!$G$21="English",O10,P10)</f>
        <v>Utilisez l'onglet AddPub si vous avez besoin de plus d'espace.</v>
      </c>
      <c r="C10" s="330"/>
      <c r="D10" s="330"/>
      <c r="E10" s="330"/>
      <c r="F10" s="330"/>
      <c r="G10" s="330"/>
      <c r="H10" s="330"/>
      <c r="I10" s="330"/>
      <c r="J10" s="330"/>
      <c r="K10" s="330"/>
      <c r="L10" s="330"/>
      <c r="O10" s="29" t="s">
        <v>92</v>
      </c>
      <c r="P10" s="29" t="s">
        <v>93</v>
      </c>
    </row>
    <row r="11" spans="1:17" s="13" customFormat="1" x14ac:dyDescent="0.25">
      <c r="A11" s="28"/>
      <c r="B11" s="30"/>
      <c r="C11" s="30"/>
      <c r="D11" s="30"/>
      <c r="E11" s="31"/>
      <c r="F11" s="31"/>
      <c r="G11" s="31"/>
      <c r="H11" s="31"/>
      <c r="I11" s="31"/>
      <c r="J11" s="31"/>
      <c r="K11" s="31"/>
      <c r="L11" s="31"/>
      <c r="O11" s="29"/>
      <c r="P11" s="29"/>
    </row>
    <row r="12" spans="1:17" x14ac:dyDescent="0.25">
      <c r="B12" s="257" t="str">
        <f>IF(Intro!$G$21="English",O12,P12)</f>
        <v>INFORMATIONS GÉNÉRALES SUR L'ENTREPRISE</v>
      </c>
      <c r="C12" s="258"/>
      <c r="D12" s="258"/>
      <c r="E12" s="258"/>
      <c r="F12" s="258"/>
      <c r="G12" s="258"/>
      <c r="H12" s="258"/>
      <c r="I12" s="258"/>
      <c r="J12" s="258"/>
      <c r="K12" s="258"/>
      <c r="L12" s="259"/>
      <c r="M12" s="43"/>
      <c r="O12" s="93" t="s">
        <v>254</v>
      </c>
      <c r="P12" s="93" t="s">
        <v>255</v>
      </c>
    </row>
    <row r="13" spans="1:17" x14ac:dyDescent="0.25">
      <c r="B13" s="319" t="s">
        <v>22</v>
      </c>
      <c r="C13" s="320"/>
      <c r="D13" s="320"/>
      <c r="E13" s="320"/>
      <c r="F13" s="320"/>
      <c r="G13" s="320"/>
      <c r="H13" s="320"/>
      <c r="I13" s="320"/>
      <c r="J13" s="320"/>
      <c r="K13" s="320"/>
      <c r="L13" s="321"/>
    </row>
    <row r="14" spans="1:17" x14ac:dyDescent="0.25">
      <c r="B14" s="32"/>
      <c r="C14" s="33"/>
      <c r="D14" s="33"/>
      <c r="E14" s="34"/>
      <c r="F14" s="34"/>
      <c r="G14" s="34"/>
      <c r="H14" s="34"/>
      <c r="I14" s="34"/>
      <c r="J14" s="34"/>
      <c r="K14" s="34"/>
      <c r="L14" s="35"/>
    </row>
    <row r="15" spans="1:17" x14ac:dyDescent="0.25">
      <c r="B15" s="235" t="str">
        <f>IF(Intro!$G$21="English",O15,P15)</f>
        <v>Donnez un bref historique de votre entreprise, en insistant plus particulièrement sur les activités entourant les marchandises.</v>
      </c>
      <c r="C15" s="236"/>
      <c r="D15" s="236"/>
      <c r="E15" s="236"/>
      <c r="F15" s="236"/>
      <c r="G15" s="236"/>
      <c r="H15" s="236"/>
      <c r="I15" s="236"/>
      <c r="J15" s="236"/>
      <c r="K15" s="236"/>
      <c r="L15" s="237"/>
      <c r="O15" s="36" t="s">
        <v>46</v>
      </c>
      <c r="P15" s="3" t="s">
        <v>47</v>
      </c>
    </row>
    <row r="16" spans="1:17" s="43" customFormat="1" x14ac:dyDescent="0.25">
      <c r="A16" s="66"/>
      <c r="B16" s="76"/>
      <c r="C16" s="67"/>
      <c r="D16" s="67"/>
      <c r="E16" s="67"/>
      <c r="F16" s="67"/>
      <c r="G16" s="67"/>
      <c r="H16" s="67"/>
      <c r="I16" s="67"/>
      <c r="J16" s="67"/>
      <c r="K16" s="67"/>
      <c r="L16" s="68"/>
      <c r="O16" s="3"/>
      <c r="P16" s="3"/>
      <c r="Q16" s="3"/>
    </row>
    <row r="17" spans="1:17" s="26" customFormat="1" x14ac:dyDescent="0.25">
      <c r="A17" s="25"/>
      <c r="B17" s="316"/>
      <c r="C17" s="317"/>
      <c r="D17" s="317"/>
      <c r="E17" s="317"/>
      <c r="F17" s="317"/>
      <c r="G17" s="317"/>
      <c r="H17" s="317"/>
      <c r="I17" s="317"/>
      <c r="J17" s="317"/>
      <c r="K17" s="317"/>
      <c r="L17" s="318"/>
      <c r="M17" s="43"/>
    </row>
    <row r="18" spans="1:17" s="26" customFormat="1" x14ac:dyDescent="0.25">
      <c r="A18" s="25"/>
      <c r="B18" s="316"/>
      <c r="C18" s="317"/>
      <c r="D18" s="317"/>
      <c r="E18" s="317"/>
      <c r="F18" s="317"/>
      <c r="G18" s="317"/>
      <c r="H18" s="317"/>
      <c r="I18" s="317"/>
      <c r="J18" s="317"/>
      <c r="K18" s="317"/>
      <c r="L18" s="318"/>
      <c r="M18" s="43"/>
    </row>
    <row r="19" spans="1:17" s="26" customFormat="1" x14ac:dyDescent="0.25">
      <c r="A19" s="25"/>
      <c r="B19" s="316"/>
      <c r="C19" s="317"/>
      <c r="D19" s="317"/>
      <c r="E19" s="317"/>
      <c r="F19" s="317"/>
      <c r="G19" s="317"/>
      <c r="H19" s="317"/>
      <c r="I19" s="317"/>
      <c r="J19" s="317"/>
      <c r="K19" s="317"/>
      <c r="L19" s="318"/>
      <c r="M19" s="43"/>
    </row>
    <row r="20" spans="1:17" s="26" customFormat="1" x14ac:dyDescent="0.25">
      <c r="A20" s="25"/>
      <c r="B20" s="316"/>
      <c r="C20" s="317"/>
      <c r="D20" s="317"/>
      <c r="E20" s="317"/>
      <c r="F20" s="317"/>
      <c r="G20" s="317"/>
      <c r="H20" s="317"/>
      <c r="I20" s="317"/>
      <c r="J20" s="317"/>
      <c r="K20" s="317"/>
      <c r="L20" s="318"/>
      <c r="M20" s="43"/>
    </row>
    <row r="21" spans="1:17" s="26" customFormat="1" x14ac:dyDescent="0.25">
      <c r="A21" s="25"/>
      <c r="B21" s="316"/>
      <c r="C21" s="317"/>
      <c r="D21" s="317"/>
      <c r="E21" s="317"/>
      <c r="F21" s="317"/>
      <c r="G21" s="317"/>
      <c r="H21" s="317"/>
      <c r="I21" s="317"/>
      <c r="J21" s="317"/>
      <c r="K21" s="317"/>
      <c r="L21" s="318"/>
      <c r="M21" s="43"/>
    </row>
    <row r="22" spans="1:17" s="26" customFormat="1" x14ac:dyDescent="0.25">
      <c r="A22" s="25"/>
      <c r="B22" s="316"/>
      <c r="C22" s="317"/>
      <c r="D22" s="317"/>
      <c r="E22" s="317"/>
      <c r="F22" s="317"/>
      <c r="G22" s="317"/>
      <c r="H22" s="317"/>
      <c r="I22" s="317"/>
      <c r="J22" s="317"/>
      <c r="K22" s="317"/>
      <c r="L22" s="318"/>
      <c r="M22" s="43"/>
    </row>
    <row r="23" spans="1:17" s="26" customFormat="1" x14ac:dyDescent="0.25">
      <c r="A23" s="25"/>
      <c r="B23" s="316"/>
      <c r="C23" s="317"/>
      <c r="D23" s="317"/>
      <c r="E23" s="317"/>
      <c r="F23" s="317"/>
      <c r="G23" s="317"/>
      <c r="H23" s="317"/>
      <c r="I23" s="317"/>
      <c r="J23" s="317"/>
      <c r="K23" s="317"/>
      <c r="L23" s="318"/>
      <c r="M23" s="43"/>
    </row>
    <row r="24" spans="1:17" s="26" customFormat="1" x14ac:dyDescent="0.25">
      <c r="A24" s="25"/>
      <c r="B24" s="316"/>
      <c r="C24" s="317"/>
      <c r="D24" s="317"/>
      <c r="E24" s="317"/>
      <c r="F24" s="317"/>
      <c r="G24" s="317"/>
      <c r="H24" s="317"/>
      <c r="I24" s="317"/>
      <c r="J24" s="317"/>
      <c r="K24" s="317"/>
      <c r="L24" s="318"/>
      <c r="M24" s="43"/>
    </row>
    <row r="25" spans="1:17" s="43" customFormat="1" x14ac:dyDescent="0.25">
      <c r="A25" s="66"/>
      <c r="B25" s="77"/>
      <c r="C25" s="78"/>
      <c r="D25" s="78"/>
      <c r="E25" s="78"/>
      <c r="F25" s="78"/>
      <c r="G25" s="78"/>
      <c r="H25" s="78"/>
      <c r="I25" s="78"/>
      <c r="J25" s="78"/>
      <c r="K25" s="78"/>
      <c r="L25" s="79"/>
      <c r="O25" s="3"/>
      <c r="P25" s="3"/>
      <c r="Q25" s="3"/>
    </row>
    <row r="26" spans="1:17" x14ac:dyDescent="0.25">
      <c r="B26" s="309" t="s">
        <v>23</v>
      </c>
      <c r="C26" s="310"/>
      <c r="D26" s="310"/>
      <c r="E26" s="310"/>
      <c r="F26" s="310"/>
      <c r="G26" s="310"/>
      <c r="H26" s="310"/>
      <c r="I26" s="310"/>
      <c r="J26" s="310"/>
      <c r="K26" s="310"/>
      <c r="L26" s="311"/>
    </row>
    <row r="27" spans="1:17" x14ac:dyDescent="0.25">
      <c r="B27" s="32"/>
      <c r="C27" s="33"/>
      <c r="D27" s="33"/>
      <c r="E27" s="34"/>
      <c r="F27" s="34"/>
      <c r="G27" s="34"/>
      <c r="H27" s="34"/>
      <c r="I27" s="34"/>
      <c r="J27" s="34"/>
      <c r="K27" s="34"/>
      <c r="L27" s="35"/>
    </row>
    <row r="28" spans="1:17" ht="14.25" customHeight="1" x14ac:dyDescent="0.25">
      <c r="B28" s="235" t="str">
        <f>IF(Intro!$G$21="English",O28,P28)</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2022.</v>
      </c>
      <c r="C28" s="236"/>
      <c r="D28" s="236"/>
      <c r="E28" s="236"/>
      <c r="F28" s="236"/>
      <c r="G28" s="236"/>
      <c r="H28" s="236"/>
      <c r="I28" s="236"/>
      <c r="J28" s="236"/>
      <c r="K28" s="236"/>
      <c r="L28" s="237"/>
      <c r="O28" s="36"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2022.</v>
      </c>
      <c r="P28" s="3"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2022.</v>
      </c>
    </row>
    <row r="29" spans="1:17" x14ac:dyDescent="0.25">
      <c r="B29" s="235"/>
      <c r="C29" s="236"/>
      <c r="D29" s="236"/>
      <c r="E29" s="236"/>
      <c r="F29" s="236"/>
      <c r="G29" s="236"/>
      <c r="H29" s="236"/>
      <c r="I29" s="236"/>
      <c r="J29" s="236"/>
      <c r="K29" s="236"/>
      <c r="L29" s="237"/>
      <c r="O29" s="36"/>
    </row>
    <row r="30" spans="1:17" s="43" customFormat="1" x14ac:dyDescent="0.25">
      <c r="A30" s="66"/>
      <c r="B30" s="76"/>
      <c r="C30" s="67"/>
      <c r="D30" s="67"/>
      <c r="E30" s="67"/>
      <c r="F30" s="67"/>
      <c r="G30" s="67"/>
      <c r="H30" s="67"/>
      <c r="I30" s="67"/>
      <c r="J30" s="67"/>
      <c r="K30" s="67"/>
      <c r="L30" s="68"/>
      <c r="O30" s="3"/>
      <c r="P30" s="3"/>
      <c r="Q30" s="3"/>
    </row>
    <row r="31" spans="1:17" s="26" customFormat="1" x14ac:dyDescent="0.25">
      <c r="A31" s="25"/>
      <c r="B31" s="316"/>
      <c r="C31" s="317"/>
      <c r="D31" s="317"/>
      <c r="E31" s="317"/>
      <c r="F31" s="317"/>
      <c r="G31" s="317"/>
      <c r="H31" s="317"/>
      <c r="I31" s="317"/>
      <c r="J31" s="317"/>
      <c r="K31" s="317"/>
      <c r="L31" s="318"/>
      <c r="M31" s="43"/>
    </row>
    <row r="32" spans="1:17" s="26" customFormat="1" x14ac:dyDescent="0.25">
      <c r="A32" s="25"/>
      <c r="B32" s="316"/>
      <c r="C32" s="317"/>
      <c r="D32" s="317"/>
      <c r="E32" s="317"/>
      <c r="F32" s="317"/>
      <c r="G32" s="317"/>
      <c r="H32" s="317"/>
      <c r="I32" s="317"/>
      <c r="J32" s="317"/>
      <c r="K32" s="317"/>
      <c r="L32" s="318"/>
      <c r="M32" s="43"/>
    </row>
    <row r="33" spans="1:17" s="26" customFormat="1" x14ac:dyDescent="0.25">
      <c r="A33" s="25"/>
      <c r="B33" s="316"/>
      <c r="C33" s="317"/>
      <c r="D33" s="317"/>
      <c r="E33" s="317"/>
      <c r="F33" s="317"/>
      <c r="G33" s="317"/>
      <c r="H33" s="317"/>
      <c r="I33" s="317"/>
      <c r="J33" s="317"/>
      <c r="K33" s="317"/>
      <c r="L33" s="318"/>
      <c r="M33" s="43"/>
    </row>
    <row r="34" spans="1:17" s="26" customFormat="1" x14ac:dyDescent="0.25">
      <c r="A34" s="25"/>
      <c r="B34" s="316"/>
      <c r="C34" s="317"/>
      <c r="D34" s="317"/>
      <c r="E34" s="317"/>
      <c r="F34" s="317"/>
      <c r="G34" s="317"/>
      <c r="H34" s="317"/>
      <c r="I34" s="317"/>
      <c r="J34" s="317"/>
      <c r="K34" s="317"/>
      <c r="L34" s="318"/>
      <c r="M34" s="43"/>
    </row>
    <row r="35" spans="1:17" s="26" customFormat="1" x14ac:dyDescent="0.25">
      <c r="A35" s="25"/>
      <c r="B35" s="316"/>
      <c r="C35" s="317"/>
      <c r="D35" s="317"/>
      <c r="E35" s="317"/>
      <c r="F35" s="317"/>
      <c r="G35" s="317"/>
      <c r="H35" s="317"/>
      <c r="I35" s="317"/>
      <c r="J35" s="317"/>
      <c r="K35" s="317"/>
      <c r="L35" s="318"/>
      <c r="M35" s="43"/>
    </row>
    <row r="36" spans="1:17" s="26" customFormat="1" x14ac:dyDescent="0.25">
      <c r="A36" s="25"/>
      <c r="B36" s="316"/>
      <c r="C36" s="317"/>
      <c r="D36" s="317"/>
      <c r="E36" s="317"/>
      <c r="F36" s="317"/>
      <c r="G36" s="317"/>
      <c r="H36" s="317"/>
      <c r="I36" s="317"/>
      <c r="J36" s="317"/>
      <c r="K36" s="317"/>
      <c r="L36" s="318"/>
      <c r="M36" s="43"/>
    </row>
    <row r="37" spans="1:17" s="26" customFormat="1" x14ac:dyDescent="0.25">
      <c r="A37" s="25"/>
      <c r="B37" s="316"/>
      <c r="C37" s="317"/>
      <c r="D37" s="317"/>
      <c r="E37" s="317"/>
      <c r="F37" s="317"/>
      <c r="G37" s="317"/>
      <c r="H37" s="317"/>
      <c r="I37" s="317"/>
      <c r="J37" s="317"/>
      <c r="K37" s="317"/>
      <c r="L37" s="318"/>
      <c r="M37" s="43"/>
    </row>
    <row r="38" spans="1:17" s="26" customFormat="1" x14ac:dyDescent="0.25">
      <c r="A38" s="25"/>
      <c r="B38" s="316"/>
      <c r="C38" s="317"/>
      <c r="D38" s="317"/>
      <c r="E38" s="317"/>
      <c r="F38" s="317"/>
      <c r="G38" s="317"/>
      <c r="H38" s="317"/>
      <c r="I38" s="317"/>
      <c r="J38" s="317"/>
      <c r="K38" s="317"/>
      <c r="L38" s="318"/>
      <c r="M38" s="43"/>
    </row>
    <row r="39" spans="1:17" s="43" customFormat="1" x14ac:dyDescent="0.25">
      <c r="A39" s="66"/>
      <c r="B39" s="77"/>
      <c r="C39" s="78"/>
      <c r="D39" s="78"/>
      <c r="E39" s="78"/>
      <c r="F39" s="78"/>
      <c r="G39" s="78"/>
      <c r="H39" s="78"/>
      <c r="I39" s="78"/>
      <c r="J39" s="78"/>
      <c r="K39" s="78"/>
      <c r="L39" s="79"/>
      <c r="O39" s="3"/>
      <c r="P39" s="3"/>
      <c r="Q39" s="3"/>
    </row>
    <row r="40" spans="1:17" s="26" customFormat="1" x14ac:dyDescent="0.25">
      <c r="A40" s="25"/>
      <c r="B40" s="309" t="s">
        <v>24</v>
      </c>
      <c r="C40" s="310"/>
      <c r="D40" s="310"/>
      <c r="E40" s="310"/>
      <c r="F40" s="310"/>
      <c r="G40" s="310"/>
      <c r="H40" s="310"/>
      <c r="I40" s="310"/>
      <c r="J40" s="310"/>
      <c r="K40" s="310"/>
      <c r="L40" s="311"/>
      <c r="M40" s="75"/>
    </row>
    <row r="41" spans="1:17" s="43" customFormat="1" x14ac:dyDescent="0.25">
      <c r="A41" s="66"/>
      <c r="B41" s="76"/>
      <c r="C41" s="67"/>
      <c r="D41" s="67"/>
      <c r="E41" s="67"/>
      <c r="F41" s="67"/>
      <c r="G41" s="67"/>
      <c r="H41" s="67"/>
      <c r="I41" s="67"/>
      <c r="J41" s="67"/>
      <c r="K41" s="67"/>
      <c r="L41" s="68"/>
      <c r="O41" s="3"/>
      <c r="P41" s="3"/>
      <c r="Q41" s="3"/>
    </row>
    <row r="42" spans="1:17" s="43" customFormat="1" ht="14.25" customHeight="1" x14ac:dyDescent="0.25">
      <c r="A42" s="66"/>
      <c r="B42" s="266" t="str">
        <f>IF(Intro!$G$21="English",O42,P42)</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267"/>
      <c r="D42" s="267"/>
      <c r="E42" s="267"/>
      <c r="F42" s="267"/>
      <c r="G42" s="267"/>
      <c r="H42" s="267"/>
      <c r="I42" s="267"/>
      <c r="J42" s="267"/>
      <c r="K42" s="267"/>
      <c r="L42" s="275"/>
      <c r="O42" s="3" t="s">
        <v>225</v>
      </c>
      <c r="P42" s="3" t="s">
        <v>226</v>
      </c>
      <c r="Q42" s="3"/>
    </row>
    <row r="43" spans="1:17" s="43" customFormat="1" x14ac:dyDescent="0.25">
      <c r="A43" s="66"/>
      <c r="B43" s="266"/>
      <c r="C43" s="267"/>
      <c r="D43" s="267"/>
      <c r="E43" s="267"/>
      <c r="F43" s="267"/>
      <c r="G43" s="267"/>
      <c r="H43" s="267"/>
      <c r="I43" s="267"/>
      <c r="J43" s="267"/>
      <c r="K43" s="267"/>
      <c r="L43" s="275"/>
      <c r="O43" s="3"/>
      <c r="P43" s="3"/>
      <c r="Q43" s="3"/>
    </row>
    <row r="44" spans="1:17" s="43" customFormat="1" x14ac:dyDescent="0.25">
      <c r="A44" s="66"/>
      <c r="B44" s="266"/>
      <c r="C44" s="267"/>
      <c r="D44" s="267"/>
      <c r="E44" s="267"/>
      <c r="F44" s="267"/>
      <c r="G44" s="267"/>
      <c r="H44" s="267"/>
      <c r="I44" s="267"/>
      <c r="J44" s="267"/>
      <c r="K44" s="267"/>
      <c r="L44" s="275"/>
      <c r="O44" s="3"/>
      <c r="P44" s="3"/>
      <c r="Q44" s="3"/>
    </row>
    <row r="45" spans="1:17" s="43" customFormat="1" x14ac:dyDescent="0.25">
      <c r="A45" s="66"/>
      <c r="B45" s="76"/>
      <c r="C45" s="67"/>
      <c r="D45" s="67"/>
      <c r="E45" s="67"/>
      <c r="F45" s="67"/>
      <c r="G45" s="67"/>
      <c r="H45" s="67"/>
      <c r="I45" s="67"/>
      <c r="J45" s="67"/>
      <c r="K45" s="67"/>
      <c r="L45" s="68"/>
      <c r="O45" s="3"/>
      <c r="P45" s="3"/>
      <c r="Q45" s="3"/>
    </row>
    <row r="46" spans="1:17" x14ac:dyDescent="0.25">
      <c r="B46" s="104"/>
      <c r="C46" s="328" t="str">
        <f>IF(Intro!$G$21="English",O46,P46)</f>
        <v xml:space="preserve">Dénomination sociale de l'entreprise </v>
      </c>
      <c r="D46" s="328"/>
      <c r="E46" s="328" t="str">
        <f>IF(Intro!$G$21="English",O47,P47)</f>
        <v>Adresse de l'entreprise</v>
      </c>
      <c r="F46" s="328"/>
      <c r="G46" s="328" t="str">
        <f>IF(Intro!$G$21="English",O48,P48)</f>
        <v>Type l'affiliation</v>
      </c>
      <c r="H46" s="328"/>
      <c r="I46" s="328"/>
      <c r="J46" s="328" t="str">
        <f>IF(Intro!$G$21="English",O49,P49)</f>
        <v>Rôle dans l'industrie</v>
      </c>
      <c r="K46" s="328"/>
      <c r="L46" s="329"/>
      <c r="O46" s="3" t="s">
        <v>48</v>
      </c>
      <c r="P46" s="3" t="s">
        <v>50</v>
      </c>
    </row>
    <row r="47" spans="1:17" x14ac:dyDescent="0.25">
      <c r="B47" s="105"/>
      <c r="C47" s="328"/>
      <c r="D47" s="328"/>
      <c r="E47" s="328"/>
      <c r="F47" s="328"/>
      <c r="G47" s="328"/>
      <c r="H47" s="328"/>
      <c r="I47" s="328"/>
      <c r="J47" s="328"/>
      <c r="K47" s="328"/>
      <c r="L47" s="329"/>
      <c r="O47" s="3" t="s">
        <v>9</v>
      </c>
      <c r="P47" s="3" t="s">
        <v>10</v>
      </c>
    </row>
    <row r="48" spans="1:17" x14ac:dyDescent="0.25">
      <c r="B48" s="327">
        <v>1</v>
      </c>
      <c r="C48" s="240"/>
      <c r="D48" s="240"/>
      <c r="E48" s="240"/>
      <c r="F48" s="240"/>
      <c r="G48" s="240"/>
      <c r="H48" s="240"/>
      <c r="I48" s="240"/>
      <c r="J48" s="240"/>
      <c r="K48" s="240"/>
      <c r="L48" s="241"/>
      <c r="O48" s="3" t="s">
        <v>169</v>
      </c>
      <c r="P48" s="3" t="s">
        <v>94</v>
      </c>
    </row>
    <row r="49" spans="2:16" x14ac:dyDescent="0.25">
      <c r="B49" s="327"/>
      <c r="C49" s="240"/>
      <c r="D49" s="240"/>
      <c r="E49" s="240"/>
      <c r="F49" s="240"/>
      <c r="G49" s="240"/>
      <c r="H49" s="240"/>
      <c r="I49" s="240"/>
      <c r="J49" s="240"/>
      <c r="K49" s="240"/>
      <c r="L49" s="241"/>
      <c r="O49" s="3" t="s">
        <v>49</v>
      </c>
      <c r="P49" s="3" t="s">
        <v>51</v>
      </c>
    </row>
    <row r="50" spans="2:16" x14ac:dyDescent="0.25">
      <c r="B50" s="327">
        <v>2</v>
      </c>
      <c r="C50" s="240"/>
      <c r="D50" s="240"/>
      <c r="E50" s="240"/>
      <c r="F50" s="240"/>
      <c r="G50" s="240"/>
      <c r="H50" s="240"/>
      <c r="I50" s="240"/>
      <c r="J50" s="240"/>
      <c r="K50" s="240"/>
      <c r="L50" s="241"/>
    </row>
    <row r="51" spans="2:16" x14ac:dyDescent="0.25">
      <c r="B51" s="327"/>
      <c r="C51" s="240"/>
      <c r="D51" s="240"/>
      <c r="E51" s="240"/>
      <c r="F51" s="240"/>
      <c r="G51" s="240"/>
      <c r="H51" s="240"/>
      <c r="I51" s="240"/>
      <c r="J51" s="240"/>
      <c r="K51" s="240"/>
      <c r="L51" s="241"/>
    </row>
    <row r="52" spans="2:16" x14ac:dyDescent="0.25">
      <c r="B52" s="327">
        <v>3</v>
      </c>
      <c r="C52" s="240"/>
      <c r="D52" s="240"/>
      <c r="E52" s="240"/>
      <c r="F52" s="240"/>
      <c r="G52" s="240"/>
      <c r="H52" s="240"/>
      <c r="I52" s="240"/>
      <c r="J52" s="240"/>
      <c r="K52" s="240"/>
      <c r="L52" s="241"/>
    </row>
    <row r="53" spans="2:16" x14ac:dyDescent="0.25">
      <c r="B53" s="327"/>
      <c r="C53" s="240"/>
      <c r="D53" s="240"/>
      <c r="E53" s="240"/>
      <c r="F53" s="240"/>
      <c r="G53" s="240"/>
      <c r="H53" s="240"/>
      <c r="I53" s="240"/>
      <c r="J53" s="240"/>
      <c r="K53" s="240"/>
      <c r="L53" s="241"/>
    </row>
    <row r="54" spans="2:16" x14ac:dyDescent="0.25">
      <c r="B54" s="327">
        <v>4</v>
      </c>
      <c r="C54" s="240"/>
      <c r="D54" s="240"/>
      <c r="E54" s="240"/>
      <c r="F54" s="240"/>
      <c r="G54" s="240"/>
      <c r="H54" s="240"/>
      <c r="I54" s="240"/>
      <c r="J54" s="240"/>
      <c r="K54" s="240"/>
      <c r="L54" s="241"/>
    </row>
    <row r="55" spans="2:16" x14ac:dyDescent="0.25">
      <c r="B55" s="327"/>
      <c r="C55" s="240"/>
      <c r="D55" s="240"/>
      <c r="E55" s="240"/>
      <c r="F55" s="240"/>
      <c r="G55" s="240"/>
      <c r="H55" s="240"/>
      <c r="I55" s="240"/>
      <c r="J55" s="240"/>
      <c r="K55" s="240"/>
      <c r="L55" s="241"/>
    </row>
    <row r="56" spans="2:16" x14ac:dyDescent="0.25">
      <c r="B56" s="327">
        <v>5</v>
      </c>
      <c r="C56" s="240"/>
      <c r="D56" s="240"/>
      <c r="E56" s="240"/>
      <c r="F56" s="240"/>
      <c r="G56" s="240"/>
      <c r="H56" s="240"/>
      <c r="I56" s="240"/>
      <c r="J56" s="240"/>
      <c r="K56" s="240"/>
      <c r="L56" s="241"/>
    </row>
    <row r="57" spans="2:16" x14ac:dyDescent="0.25">
      <c r="B57" s="327"/>
      <c r="C57" s="240"/>
      <c r="D57" s="240"/>
      <c r="E57" s="240"/>
      <c r="F57" s="240"/>
      <c r="G57" s="240"/>
      <c r="H57" s="240"/>
      <c r="I57" s="240"/>
      <c r="J57" s="240"/>
      <c r="K57" s="240"/>
      <c r="L57" s="241"/>
    </row>
    <row r="58" spans="2:16" x14ac:dyDescent="0.25">
      <c r="B58" s="327">
        <v>6</v>
      </c>
      <c r="C58" s="240"/>
      <c r="D58" s="240"/>
      <c r="E58" s="240"/>
      <c r="F58" s="240"/>
      <c r="G58" s="240"/>
      <c r="H58" s="240"/>
      <c r="I58" s="240"/>
      <c r="J58" s="240"/>
      <c r="K58" s="240"/>
      <c r="L58" s="241"/>
    </row>
    <row r="59" spans="2:16" x14ac:dyDescent="0.25">
      <c r="B59" s="327"/>
      <c r="C59" s="240"/>
      <c r="D59" s="240"/>
      <c r="E59" s="240"/>
      <c r="F59" s="240"/>
      <c r="G59" s="240"/>
      <c r="H59" s="240"/>
      <c r="I59" s="240"/>
      <c r="J59" s="240"/>
      <c r="K59" s="240"/>
      <c r="L59" s="241"/>
    </row>
    <row r="60" spans="2:16" x14ac:dyDescent="0.25">
      <c r="B60" s="327">
        <v>7</v>
      </c>
      <c r="C60" s="240"/>
      <c r="D60" s="240"/>
      <c r="E60" s="240"/>
      <c r="F60" s="240"/>
      <c r="G60" s="240"/>
      <c r="H60" s="240"/>
      <c r="I60" s="240"/>
      <c r="J60" s="240"/>
      <c r="K60" s="240"/>
      <c r="L60" s="241"/>
    </row>
    <row r="61" spans="2:16" x14ac:dyDescent="0.25">
      <c r="B61" s="327"/>
      <c r="C61" s="240"/>
      <c r="D61" s="240"/>
      <c r="E61" s="240"/>
      <c r="F61" s="240"/>
      <c r="G61" s="240"/>
      <c r="H61" s="240"/>
      <c r="I61" s="240"/>
      <c r="J61" s="240"/>
      <c r="K61" s="240"/>
      <c r="L61" s="241"/>
    </row>
    <row r="62" spans="2:16" x14ac:dyDescent="0.25">
      <c r="B62" s="327">
        <v>8</v>
      </c>
      <c r="C62" s="240"/>
      <c r="D62" s="240"/>
      <c r="E62" s="240"/>
      <c r="F62" s="240"/>
      <c r="G62" s="240"/>
      <c r="H62" s="240"/>
      <c r="I62" s="240"/>
      <c r="J62" s="240"/>
      <c r="K62" s="240"/>
      <c r="L62" s="241"/>
    </row>
    <row r="63" spans="2:16" x14ac:dyDescent="0.25">
      <c r="B63" s="327"/>
      <c r="C63" s="240"/>
      <c r="D63" s="240"/>
      <c r="E63" s="240"/>
      <c r="F63" s="240"/>
      <c r="G63" s="240"/>
      <c r="H63" s="240"/>
      <c r="I63" s="240"/>
      <c r="J63" s="240"/>
      <c r="K63" s="240"/>
      <c r="L63" s="241"/>
    </row>
    <row r="64" spans="2:16" x14ac:dyDescent="0.25">
      <c r="B64" s="327">
        <v>9</v>
      </c>
      <c r="C64" s="240"/>
      <c r="D64" s="240"/>
      <c r="E64" s="240"/>
      <c r="F64" s="240"/>
      <c r="G64" s="240"/>
      <c r="H64" s="240"/>
      <c r="I64" s="240"/>
      <c r="J64" s="240"/>
      <c r="K64" s="240"/>
      <c r="L64" s="241"/>
    </row>
    <row r="65" spans="1:17" x14ac:dyDescent="0.25">
      <c r="B65" s="327"/>
      <c r="C65" s="240"/>
      <c r="D65" s="240"/>
      <c r="E65" s="240"/>
      <c r="F65" s="240"/>
      <c r="G65" s="240"/>
      <c r="H65" s="240"/>
      <c r="I65" s="240"/>
      <c r="J65" s="240"/>
      <c r="K65" s="240"/>
      <c r="L65" s="241"/>
    </row>
    <row r="66" spans="1:17" x14ac:dyDescent="0.25">
      <c r="B66" s="327">
        <v>10</v>
      </c>
      <c r="C66" s="240"/>
      <c r="D66" s="240"/>
      <c r="E66" s="240"/>
      <c r="F66" s="240"/>
      <c r="G66" s="240"/>
      <c r="H66" s="240"/>
      <c r="I66" s="240"/>
      <c r="J66" s="240"/>
      <c r="K66" s="240"/>
      <c r="L66" s="241"/>
    </row>
    <row r="67" spans="1:17" x14ac:dyDescent="0.25">
      <c r="B67" s="327"/>
      <c r="C67" s="240"/>
      <c r="D67" s="240"/>
      <c r="E67" s="240"/>
      <c r="F67" s="240"/>
      <c r="G67" s="240"/>
      <c r="H67" s="240"/>
      <c r="I67" s="240"/>
      <c r="J67" s="240"/>
      <c r="K67" s="240"/>
      <c r="L67" s="241"/>
    </row>
    <row r="68" spans="1:17" s="43" customFormat="1" x14ac:dyDescent="0.25">
      <c r="A68" s="66"/>
      <c r="B68" s="77"/>
      <c r="C68" s="78"/>
      <c r="D68" s="78"/>
      <c r="E68" s="78"/>
      <c r="F68" s="78"/>
      <c r="G68" s="78"/>
      <c r="H68" s="78"/>
      <c r="I68" s="78"/>
      <c r="J68" s="78"/>
      <c r="K68" s="78"/>
      <c r="L68" s="79"/>
      <c r="O68" s="3"/>
      <c r="P68" s="3"/>
      <c r="Q68" s="3"/>
    </row>
    <row r="69" spans="1:17" s="13" customFormat="1" x14ac:dyDescent="0.25">
      <c r="A69" s="28"/>
      <c r="B69" s="30"/>
      <c r="C69" s="30"/>
      <c r="D69" s="30"/>
      <c r="E69" s="31"/>
      <c r="F69" s="31"/>
      <c r="G69" s="31"/>
      <c r="H69" s="31"/>
      <c r="I69" s="31"/>
      <c r="J69" s="31"/>
      <c r="K69" s="31"/>
      <c r="L69" s="31"/>
      <c r="O69" s="29"/>
      <c r="P69" s="29"/>
    </row>
    <row r="70" spans="1:17" x14ac:dyDescent="0.25">
      <c r="B70" s="322" t="s">
        <v>256</v>
      </c>
      <c r="C70" s="323"/>
      <c r="D70" s="323"/>
      <c r="E70" s="323"/>
      <c r="F70" s="323"/>
      <c r="G70" s="323"/>
      <c r="H70" s="323"/>
      <c r="I70" s="323"/>
      <c r="J70" s="323"/>
      <c r="K70" s="323"/>
      <c r="L70" s="324"/>
      <c r="M70" s="43"/>
    </row>
    <row r="71" spans="1:17" s="26" customFormat="1" x14ac:dyDescent="0.25">
      <c r="A71" s="25"/>
      <c r="B71" s="309" t="s">
        <v>25</v>
      </c>
      <c r="C71" s="310"/>
      <c r="D71" s="310"/>
      <c r="E71" s="310"/>
      <c r="F71" s="310"/>
      <c r="G71" s="310"/>
      <c r="H71" s="310"/>
      <c r="I71" s="310"/>
      <c r="J71" s="310"/>
      <c r="K71" s="310"/>
      <c r="L71" s="311"/>
      <c r="M71" s="75"/>
    </row>
    <row r="72" spans="1:17" s="43" customFormat="1" x14ac:dyDescent="0.25">
      <c r="A72" s="66"/>
      <c r="B72" s="76"/>
      <c r="C72" s="67"/>
      <c r="D72" s="67"/>
      <c r="E72" s="67"/>
      <c r="F72" s="67"/>
      <c r="G72" s="67"/>
      <c r="H72" s="67"/>
      <c r="I72" s="67"/>
      <c r="J72" s="67"/>
      <c r="K72" s="67"/>
      <c r="L72" s="68"/>
      <c r="O72" s="3"/>
      <c r="P72" s="3"/>
      <c r="Q72" s="3"/>
    </row>
    <row r="73" spans="1:17" s="43" customFormat="1" x14ac:dyDescent="0.25">
      <c r="A73" s="66"/>
      <c r="B73" s="313" t="str">
        <f>IF(Intro!$G$21="English",O73,P73)</f>
        <v>Fournissez les informations suivantes concernant la production de toutes les marchandises de votre entreprise en Chine.</v>
      </c>
      <c r="C73" s="314"/>
      <c r="D73" s="314"/>
      <c r="E73" s="314"/>
      <c r="F73" s="314"/>
      <c r="G73" s="314"/>
      <c r="H73" s="314"/>
      <c r="I73" s="314"/>
      <c r="J73" s="314"/>
      <c r="K73" s="314"/>
      <c r="L73" s="315"/>
      <c r="O73" s="3" t="str">
        <f>"Provide the following information about the production of all of your firm's goods in "&amp;Variables!B5&amp;"."</f>
        <v>Provide the following information about the production of all of your firm's goods in China.</v>
      </c>
      <c r="P73" s="3" t="str">
        <f>"Fournissez les informations suivantes concernant la production de toutes les marchandises de votre entreprise "&amp;Variables!D5&amp;"."</f>
        <v>Fournissez les informations suivantes concernant la production de toutes les marchandises de votre entreprise en Chine.</v>
      </c>
      <c r="Q73" s="3"/>
    </row>
    <row r="74" spans="1:17" s="43" customFormat="1" x14ac:dyDescent="0.25">
      <c r="A74" s="66"/>
      <c r="B74" s="76"/>
      <c r="C74" s="67"/>
      <c r="D74" s="67"/>
      <c r="E74" s="67"/>
      <c r="F74" s="67"/>
      <c r="G74" s="67"/>
      <c r="H74" s="67"/>
      <c r="I74" s="67"/>
      <c r="J74" s="67"/>
      <c r="K74" s="67"/>
      <c r="L74" s="68"/>
      <c r="O74" s="3"/>
      <c r="P74" s="3"/>
      <c r="Q74" s="3"/>
    </row>
    <row r="75" spans="1:17" x14ac:dyDescent="0.25">
      <c r="B75" s="326"/>
      <c r="C75" s="312" t="str">
        <f>IF(Intro!$G$21="English",O75,P75)</f>
        <v xml:space="preserve">Dénomination sociale et emplacement de l'établissement </v>
      </c>
      <c r="D75" s="312"/>
      <c r="E75" s="312" t="str">
        <f>IF(Intro!$G$21="English",O76,P76)</f>
        <v>Expliquez si cette installation produit les marchandises destinées au marché canadien et/ou à d'autres marchés d'exportation.</v>
      </c>
      <c r="F75" s="312"/>
      <c r="G75" s="312" t="str">
        <f>IF(Intro!$G$21="English",O77,P77)</f>
        <v>Description et spécifications des marchandises produites</v>
      </c>
      <c r="H75" s="312"/>
      <c r="I75" s="312" t="str">
        <f>IF(Intro!$G$21="English",O78,P78)</f>
        <v>Si cette installation ne produit pas les marchandises, quelles modifications seraient nécessaires pour pouvoir produire les marchandises?</v>
      </c>
      <c r="J75" s="312"/>
      <c r="K75" s="312" t="str">
        <f>IF(Intro!$G$21="English",O79,P79)</f>
        <v>Quels autres produits, le cas échéant, pourraient être fabriqués à l’aide du même outillage utilisé pour la production des marchandises?</v>
      </c>
      <c r="L75" s="325"/>
      <c r="O75" s="3" t="s">
        <v>52</v>
      </c>
      <c r="P75" s="3" t="s">
        <v>53</v>
      </c>
    </row>
    <row r="76" spans="1:17" x14ac:dyDescent="0.25">
      <c r="B76" s="326"/>
      <c r="C76" s="312"/>
      <c r="D76" s="312"/>
      <c r="E76" s="312"/>
      <c r="F76" s="312"/>
      <c r="G76" s="312"/>
      <c r="H76" s="312"/>
      <c r="I76" s="312"/>
      <c r="J76" s="312"/>
      <c r="K76" s="312"/>
      <c r="L76" s="325"/>
      <c r="O76" s="3" t="s">
        <v>170</v>
      </c>
      <c r="P76" s="3" t="s">
        <v>171</v>
      </c>
    </row>
    <row r="77" spans="1:17" x14ac:dyDescent="0.25">
      <c r="B77" s="326"/>
      <c r="C77" s="312"/>
      <c r="D77" s="312"/>
      <c r="E77" s="312"/>
      <c r="F77" s="312"/>
      <c r="G77" s="312"/>
      <c r="H77" s="312"/>
      <c r="I77" s="312"/>
      <c r="J77" s="312"/>
      <c r="K77" s="312"/>
      <c r="L77" s="325"/>
      <c r="O77" s="3" t="s">
        <v>133</v>
      </c>
      <c r="P77" s="3" t="s">
        <v>134</v>
      </c>
    </row>
    <row r="78" spans="1:17" x14ac:dyDescent="0.25">
      <c r="B78" s="326"/>
      <c r="C78" s="312"/>
      <c r="D78" s="312"/>
      <c r="E78" s="312"/>
      <c r="F78" s="312"/>
      <c r="G78" s="312"/>
      <c r="H78" s="312"/>
      <c r="I78" s="312"/>
      <c r="J78" s="312"/>
      <c r="K78" s="312"/>
      <c r="L78" s="325"/>
      <c r="O78" s="3" t="s">
        <v>136</v>
      </c>
      <c r="P78" s="3" t="s">
        <v>135</v>
      </c>
    </row>
    <row r="79" spans="1:17" x14ac:dyDescent="0.25">
      <c r="B79" s="326"/>
      <c r="C79" s="312"/>
      <c r="D79" s="312"/>
      <c r="E79" s="312"/>
      <c r="F79" s="312"/>
      <c r="G79" s="312"/>
      <c r="H79" s="312"/>
      <c r="I79" s="312"/>
      <c r="J79" s="312"/>
      <c r="K79" s="312"/>
      <c r="L79" s="325"/>
      <c r="O79" s="3" t="s">
        <v>28</v>
      </c>
      <c r="P79" s="3" t="s">
        <v>29</v>
      </c>
    </row>
    <row r="80" spans="1:17" x14ac:dyDescent="0.25">
      <c r="B80" s="326"/>
      <c r="C80" s="312"/>
      <c r="D80" s="312"/>
      <c r="E80" s="312"/>
      <c r="F80" s="312"/>
      <c r="G80" s="312"/>
      <c r="H80" s="312"/>
      <c r="I80" s="312"/>
      <c r="J80" s="312"/>
      <c r="K80" s="312"/>
      <c r="L80" s="325"/>
    </row>
    <row r="81" spans="2:12" x14ac:dyDescent="0.25">
      <c r="B81" s="308">
        <v>1</v>
      </c>
      <c r="C81" s="240"/>
      <c r="D81" s="240"/>
      <c r="E81" s="240"/>
      <c r="F81" s="240"/>
      <c r="G81" s="240"/>
      <c r="H81" s="240"/>
      <c r="I81" s="240"/>
      <c r="J81" s="240"/>
      <c r="K81" s="240"/>
      <c r="L81" s="241"/>
    </row>
    <row r="82" spans="2:12" x14ac:dyDescent="0.25">
      <c r="B82" s="308"/>
      <c r="C82" s="240"/>
      <c r="D82" s="240"/>
      <c r="E82" s="240"/>
      <c r="F82" s="240"/>
      <c r="G82" s="240"/>
      <c r="H82" s="240"/>
      <c r="I82" s="240"/>
      <c r="J82" s="240"/>
      <c r="K82" s="240"/>
      <c r="L82" s="241"/>
    </row>
    <row r="83" spans="2:12" x14ac:dyDescent="0.25">
      <c r="B83" s="308"/>
      <c r="C83" s="240"/>
      <c r="D83" s="240"/>
      <c r="E83" s="240"/>
      <c r="F83" s="240"/>
      <c r="G83" s="240"/>
      <c r="H83" s="240"/>
      <c r="I83" s="240"/>
      <c r="J83" s="240"/>
      <c r="K83" s="240"/>
      <c r="L83" s="241"/>
    </row>
    <row r="84" spans="2:12" x14ac:dyDescent="0.25">
      <c r="B84" s="308"/>
      <c r="C84" s="240"/>
      <c r="D84" s="240"/>
      <c r="E84" s="240"/>
      <c r="F84" s="240"/>
      <c r="G84" s="240"/>
      <c r="H84" s="240"/>
      <c r="I84" s="240"/>
      <c r="J84" s="240"/>
      <c r="K84" s="240"/>
      <c r="L84" s="241"/>
    </row>
    <row r="85" spans="2:12" x14ac:dyDescent="0.25">
      <c r="B85" s="308"/>
      <c r="C85" s="240"/>
      <c r="D85" s="240"/>
      <c r="E85" s="240"/>
      <c r="F85" s="240"/>
      <c r="G85" s="240"/>
      <c r="H85" s="240"/>
      <c r="I85" s="240"/>
      <c r="J85" s="240"/>
      <c r="K85" s="240"/>
      <c r="L85" s="241"/>
    </row>
    <row r="86" spans="2:12" x14ac:dyDescent="0.25">
      <c r="B86" s="308"/>
      <c r="C86" s="240"/>
      <c r="D86" s="240"/>
      <c r="E86" s="240"/>
      <c r="F86" s="240"/>
      <c r="G86" s="240"/>
      <c r="H86" s="240"/>
      <c r="I86" s="240"/>
      <c r="J86" s="240"/>
      <c r="K86" s="240"/>
      <c r="L86" s="241"/>
    </row>
    <row r="87" spans="2:12" x14ac:dyDescent="0.25">
      <c r="B87" s="308"/>
      <c r="C87" s="240"/>
      <c r="D87" s="240"/>
      <c r="E87" s="240"/>
      <c r="F87" s="240"/>
      <c r="G87" s="240"/>
      <c r="H87" s="240"/>
      <c r="I87" s="240"/>
      <c r="J87" s="240"/>
      <c r="K87" s="240"/>
      <c r="L87" s="241"/>
    </row>
    <row r="88" spans="2:12" x14ac:dyDescent="0.25">
      <c r="B88" s="308"/>
      <c r="C88" s="240"/>
      <c r="D88" s="240"/>
      <c r="E88" s="240"/>
      <c r="F88" s="240"/>
      <c r="G88" s="240"/>
      <c r="H88" s="240"/>
      <c r="I88" s="240"/>
      <c r="J88" s="240"/>
      <c r="K88" s="240"/>
      <c r="L88" s="241"/>
    </row>
    <row r="89" spans="2:12" x14ac:dyDescent="0.25">
      <c r="B89" s="308"/>
      <c r="C89" s="240"/>
      <c r="D89" s="240"/>
      <c r="E89" s="240"/>
      <c r="F89" s="240"/>
      <c r="G89" s="240"/>
      <c r="H89" s="240"/>
      <c r="I89" s="240"/>
      <c r="J89" s="240"/>
      <c r="K89" s="240"/>
      <c r="L89" s="241"/>
    </row>
    <row r="90" spans="2:12" x14ac:dyDescent="0.25">
      <c r="B90" s="308">
        <v>2</v>
      </c>
      <c r="C90" s="240"/>
      <c r="D90" s="240"/>
      <c r="E90" s="240"/>
      <c r="F90" s="240"/>
      <c r="G90" s="240"/>
      <c r="H90" s="240"/>
      <c r="I90" s="240"/>
      <c r="J90" s="240"/>
      <c r="K90" s="240"/>
      <c r="L90" s="241"/>
    </row>
    <row r="91" spans="2:12" x14ac:dyDescent="0.25">
      <c r="B91" s="308"/>
      <c r="C91" s="240"/>
      <c r="D91" s="240"/>
      <c r="E91" s="240"/>
      <c r="F91" s="240"/>
      <c r="G91" s="240"/>
      <c r="H91" s="240"/>
      <c r="I91" s="240"/>
      <c r="J91" s="240"/>
      <c r="K91" s="240"/>
      <c r="L91" s="241"/>
    </row>
    <row r="92" spans="2:12" x14ac:dyDescent="0.25">
      <c r="B92" s="308"/>
      <c r="C92" s="240"/>
      <c r="D92" s="240"/>
      <c r="E92" s="240"/>
      <c r="F92" s="240"/>
      <c r="G92" s="240"/>
      <c r="H92" s="240"/>
      <c r="I92" s="240"/>
      <c r="J92" s="240"/>
      <c r="K92" s="240"/>
      <c r="L92" s="241"/>
    </row>
    <row r="93" spans="2:12" x14ac:dyDescent="0.25">
      <c r="B93" s="308"/>
      <c r="C93" s="240"/>
      <c r="D93" s="240"/>
      <c r="E93" s="240"/>
      <c r="F93" s="240"/>
      <c r="G93" s="240"/>
      <c r="H93" s="240"/>
      <c r="I93" s="240"/>
      <c r="J93" s="240"/>
      <c r="K93" s="240"/>
      <c r="L93" s="241"/>
    </row>
    <row r="94" spans="2:12" x14ac:dyDescent="0.25">
      <c r="B94" s="308"/>
      <c r="C94" s="240"/>
      <c r="D94" s="240"/>
      <c r="E94" s="240"/>
      <c r="F94" s="240"/>
      <c r="G94" s="240"/>
      <c r="H94" s="240"/>
      <c r="I94" s="240"/>
      <c r="J94" s="240"/>
      <c r="K94" s="240"/>
      <c r="L94" s="241"/>
    </row>
    <row r="95" spans="2:12" x14ac:dyDescent="0.25">
      <c r="B95" s="308"/>
      <c r="C95" s="240"/>
      <c r="D95" s="240"/>
      <c r="E95" s="240"/>
      <c r="F95" s="240"/>
      <c r="G95" s="240"/>
      <c r="H95" s="240"/>
      <c r="I95" s="240"/>
      <c r="J95" s="240"/>
      <c r="K95" s="240"/>
      <c r="L95" s="241"/>
    </row>
    <row r="96" spans="2:12" x14ac:dyDescent="0.25">
      <c r="B96" s="308"/>
      <c r="C96" s="240"/>
      <c r="D96" s="240"/>
      <c r="E96" s="240"/>
      <c r="F96" s="240"/>
      <c r="G96" s="240"/>
      <c r="H96" s="240"/>
      <c r="I96" s="240"/>
      <c r="J96" s="240"/>
      <c r="K96" s="240"/>
      <c r="L96" s="241"/>
    </row>
    <row r="97" spans="2:12" x14ac:dyDescent="0.25">
      <c r="B97" s="308"/>
      <c r="C97" s="240"/>
      <c r="D97" s="240"/>
      <c r="E97" s="240"/>
      <c r="F97" s="240"/>
      <c r="G97" s="240"/>
      <c r="H97" s="240"/>
      <c r="I97" s="240"/>
      <c r="J97" s="240"/>
      <c r="K97" s="240"/>
      <c r="L97" s="241"/>
    </row>
    <row r="98" spans="2:12" x14ac:dyDescent="0.25">
      <c r="B98" s="308"/>
      <c r="C98" s="240"/>
      <c r="D98" s="240"/>
      <c r="E98" s="240"/>
      <c r="F98" s="240"/>
      <c r="G98" s="240"/>
      <c r="H98" s="240"/>
      <c r="I98" s="240"/>
      <c r="J98" s="240"/>
      <c r="K98" s="240"/>
      <c r="L98" s="241"/>
    </row>
    <row r="99" spans="2:12" x14ac:dyDescent="0.25">
      <c r="B99" s="308">
        <v>3</v>
      </c>
      <c r="C99" s="240"/>
      <c r="D99" s="240"/>
      <c r="E99" s="240"/>
      <c r="F99" s="240"/>
      <c r="G99" s="240"/>
      <c r="H99" s="240"/>
      <c r="I99" s="240"/>
      <c r="J99" s="240"/>
      <c r="K99" s="240"/>
      <c r="L99" s="241"/>
    </row>
    <row r="100" spans="2:12" x14ac:dyDescent="0.25">
      <c r="B100" s="308"/>
      <c r="C100" s="240"/>
      <c r="D100" s="240"/>
      <c r="E100" s="240"/>
      <c r="F100" s="240"/>
      <c r="G100" s="240"/>
      <c r="H100" s="240"/>
      <c r="I100" s="240"/>
      <c r="J100" s="240"/>
      <c r="K100" s="240"/>
      <c r="L100" s="241"/>
    </row>
    <row r="101" spans="2:12" x14ac:dyDescent="0.25">
      <c r="B101" s="308"/>
      <c r="C101" s="240"/>
      <c r="D101" s="240"/>
      <c r="E101" s="240"/>
      <c r="F101" s="240"/>
      <c r="G101" s="240"/>
      <c r="H101" s="240"/>
      <c r="I101" s="240"/>
      <c r="J101" s="240"/>
      <c r="K101" s="240"/>
      <c r="L101" s="241"/>
    </row>
    <row r="102" spans="2:12" x14ac:dyDescent="0.25">
      <c r="B102" s="308"/>
      <c r="C102" s="240"/>
      <c r="D102" s="240"/>
      <c r="E102" s="240"/>
      <c r="F102" s="240"/>
      <c r="G102" s="240"/>
      <c r="H102" s="240"/>
      <c r="I102" s="240"/>
      <c r="J102" s="240"/>
      <c r="K102" s="240"/>
      <c r="L102" s="241"/>
    </row>
    <row r="103" spans="2:12" x14ac:dyDescent="0.25">
      <c r="B103" s="308"/>
      <c r="C103" s="240"/>
      <c r="D103" s="240"/>
      <c r="E103" s="240"/>
      <c r="F103" s="240"/>
      <c r="G103" s="240"/>
      <c r="H103" s="240"/>
      <c r="I103" s="240"/>
      <c r="J103" s="240"/>
      <c r="K103" s="240"/>
      <c r="L103" s="241"/>
    </row>
    <row r="104" spans="2:12" x14ac:dyDescent="0.25">
      <c r="B104" s="308"/>
      <c r="C104" s="240"/>
      <c r="D104" s="240"/>
      <c r="E104" s="240"/>
      <c r="F104" s="240"/>
      <c r="G104" s="240"/>
      <c r="H104" s="240"/>
      <c r="I104" s="240"/>
      <c r="J104" s="240"/>
      <c r="K104" s="240"/>
      <c r="L104" s="241"/>
    </row>
    <row r="105" spans="2:12" x14ac:dyDescent="0.25">
      <c r="B105" s="308"/>
      <c r="C105" s="240"/>
      <c r="D105" s="240"/>
      <c r="E105" s="240"/>
      <c r="F105" s="240"/>
      <c r="G105" s="240"/>
      <c r="H105" s="240"/>
      <c r="I105" s="240"/>
      <c r="J105" s="240"/>
      <c r="K105" s="240"/>
      <c r="L105" s="241"/>
    </row>
    <row r="106" spans="2:12" x14ac:dyDescent="0.25">
      <c r="B106" s="308"/>
      <c r="C106" s="240"/>
      <c r="D106" s="240"/>
      <c r="E106" s="240"/>
      <c r="F106" s="240"/>
      <c r="G106" s="240"/>
      <c r="H106" s="240"/>
      <c r="I106" s="240"/>
      <c r="J106" s="240"/>
      <c r="K106" s="240"/>
      <c r="L106" s="241"/>
    </row>
    <row r="107" spans="2:12" x14ac:dyDescent="0.25">
      <c r="B107" s="308"/>
      <c r="C107" s="240"/>
      <c r="D107" s="240"/>
      <c r="E107" s="240"/>
      <c r="F107" s="240"/>
      <c r="G107" s="240"/>
      <c r="H107" s="240"/>
      <c r="I107" s="240"/>
      <c r="J107" s="240"/>
      <c r="K107" s="240"/>
      <c r="L107" s="241"/>
    </row>
    <row r="108" spans="2:12" x14ac:dyDescent="0.25">
      <c r="B108" s="308">
        <v>4</v>
      </c>
      <c r="C108" s="240"/>
      <c r="D108" s="240"/>
      <c r="E108" s="240"/>
      <c r="F108" s="240"/>
      <c r="G108" s="240"/>
      <c r="H108" s="240"/>
      <c r="I108" s="240"/>
      <c r="J108" s="240"/>
      <c r="K108" s="240"/>
      <c r="L108" s="241"/>
    </row>
    <row r="109" spans="2:12" x14ac:dyDescent="0.25">
      <c r="B109" s="308"/>
      <c r="C109" s="240"/>
      <c r="D109" s="240"/>
      <c r="E109" s="240"/>
      <c r="F109" s="240"/>
      <c r="G109" s="240"/>
      <c r="H109" s="240"/>
      <c r="I109" s="240"/>
      <c r="J109" s="240"/>
      <c r="K109" s="240"/>
      <c r="L109" s="241"/>
    </row>
    <row r="110" spans="2:12" x14ac:dyDescent="0.25">
      <c r="B110" s="308"/>
      <c r="C110" s="240"/>
      <c r="D110" s="240"/>
      <c r="E110" s="240"/>
      <c r="F110" s="240"/>
      <c r="G110" s="240"/>
      <c r="H110" s="240"/>
      <c r="I110" s="240"/>
      <c r="J110" s="240"/>
      <c r="K110" s="240"/>
      <c r="L110" s="241"/>
    </row>
    <row r="111" spans="2:12" x14ac:dyDescent="0.25">
      <c r="B111" s="308"/>
      <c r="C111" s="240"/>
      <c r="D111" s="240"/>
      <c r="E111" s="240"/>
      <c r="F111" s="240"/>
      <c r="G111" s="240"/>
      <c r="H111" s="240"/>
      <c r="I111" s="240"/>
      <c r="J111" s="240"/>
      <c r="K111" s="240"/>
      <c r="L111" s="241"/>
    </row>
    <row r="112" spans="2:12" x14ac:dyDescent="0.25">
      <c r="B112" s="308"/>
      <c r="C112" s="240"/>
      <c r="D112" s="240"/>
      <c r="E112" s="240"/>
      <c r="F112" s="240"/>
      <c r="G112" s="240"/>
      <c r="H112" s="240"/>
      <c r="I112" s="240"/>
      <c r="J112" s="240"/>
      <c r="K112" s="240"/>
      <c r="L112" s="241"/>
    </row>
    <row r="113" spans="2:12" x14ac:dyDescent="0.25">
      <c r="B113" s="308"/>
      <c r="C113" s="240"/>
      <c r="D113" s="240"/>
      <c r="E113" s="240"/>
      <c r="F113" s="240"/>
      <c r="G113" s="240"/>
      <c r="H113" s="240"/>
      <c r="I113" s="240"/>
      <c r="J113" s="240"/>
      <c r="K113" s="240"/>
      <c r="L113" s="241"/>
    </row>
    <row r="114" spans="2:12" x14ac:dyDescent="0.25">
      <c r="B114" s="308"/>
      <c r="C114" s="240"/>
      <c r="D114" s="240"/>
      <c r="E114" s="240"/>
      <c r="F114" s="240"/>
      <c r="G114" s="240"/>
      <c r="H114" s="240"/>
      <c r="I114" s="240"/>
      <c r="J114" s="240"/>
      <c r="K114" s="240"/>
      <c r="L114" s="241"/>
    </row>
    <row r="115" spans="2:12" x14ac:dyDescent="0.25">
      <c r="B115" s="308"/>
      <c r="C115" s="240"/>
      <c r="D115" s="240"/>
      <c r="E115" s="240"/>
      <c r="F115" s="240"/>
      <c r="G115" s="240"/>
      <c r="H115" s="240"/>
      <c r="I115" s="240"/>
      <c r="J115" s="240"/>
      <c r="K115" s="240"/>
      <c r="L115" s="241"/>
    </row>
    <row r="116" spans="2:12" x14ac:dyDescent="0.25">
      <c r="B116" s="308"/>
      <c r="C116" s="240"/>
      <c r="D116" s="240"/>
      <c r="E116" s="240"/>
      <c r="F116" s="240"/>
      <c r="G116" s="240"/>
      <c r="H116" s="240"/>
      <c r="I116" s="240"/>
      <c r="J116" s="240"/>
      <c r="K116" s="240"/>
      <c r="L116" s="241"/>
    </row>
    <row r="117" spans="2:12" x14ac:dyDescent="0.25">
      <c r="B117" s="308">
        <v>5</v>
      </c>
      <c r="C117" s="240"/>
      <c r="D117" s="240"/>
      <c r="E117" s="240"/>
      <c r="F117" s="240"/>
      <c r="G117" s="240"/>
      <c r="H117" s="240"/>
      <c r="I117" s="240"/>
      <c r="J117" s="240"/>
      <c r="K117" s="240"/>
      <c r="L117" s="241"/>
    </row>
    <row r="118" spans="2:12" x14ac:dyDescent="0.25">
      <c r="B118" s="308"/>
      <c r="C118" s="240"/>
      <c r="D118" s="240"/>
      <c r="E118" s="240"/>
      <c r="F118" s="240"/>
      <c r="G118" s="240"/>
      <c r="H118" s="240"/>
      <c r="I118" s="240"/>
      <c r="J118" s="240"/>
      <c r="K118" s="240"/>
      <c r="L118" s="241"/>
    </row>
    <row r="119" spans="2:12" x14ac:dyDescent="0.25">
      <c r="B119" s="308"/>
      <c r="C119" s="240"/>
      <c r="D119" s="240"/>
      <c r="E119" s="240"/>
      <c r="F119" s="240"/>
      <c r="G119" s="240"/>
      <c r="H119" s="240"/>
      <c r="I119" s="240"/>
      <c r="J119" s="240"/>
      <c r="K119" s="240"/>
      <c r="L119" s="241"/>
    </row>
    <row r="120" spans="2:12" x14ac:dyDescent="0.25">
      <c r="B120" s="308"/>
      <c r="C120" s="240"/>
      <c r="D120" s="240"/>
      <c r="E120" s="240"/>
      <c r="F120" s="240"/>
      <c r="G120" s="240"/>
      <c r="H120" s="240"/>
      <c r="I120" s="240"/>
      <c r="J120" s="240"/>
      <c r="K120" s="240"/>
      <c r="L120" s="241"/>
    </row>
    <row r="121" spans="2:12" x14ac:dyDescent="0.25">
      <c r="B121" s="308"/>
      <c r="C121" s="240"/>
      <c r="D121" s="240"/>
      <c r="E121" s="240"/>
      <c r="F121" s="240"/>
      <c r="G121" s="240"/>
      <c r="H121" s="240"/>
      <c r="I121" s="240"/>
      <c r="J121" s="240"/>
      <c r="K121" s="240"/>
      <c r="L121" s="241"/>
    </row>
    <row r="122" spans="2:12" x14ac:dyDescent="0.25">
      <c r="B122" s="308"/>
      <c r="C122" s="240"/>
      <c r="D122" s="240"/>
      <c r="E122" s="240"/>
      <c r="F122" s="240"/>
      <c r="G122" s="240"/>
      <c r="H122" s="240"/>
      <c r="I122" s="240"/>
      <c r="J122" s="240"/>
      <c r="K122" s="240"/>
      <c r="L122" s="241"/>
    </row>
    <row r="123" spans="2:12" x14ac:dyDescent="0.25">
      <c r="B123" s="308"/>
      <c r="C123" s="240"/>
      <c r="D123" s="240"/>
      <c r="E123" s="240"/>
      <c r="F123" s="240"/>
      <c r="G123" s="240"/>
      <c r="H123" s="240"/>
      <c r="I123" s="240"/>
      <c r="J123" s="240"/>
      <c r="K123" s="240"/>
      <c r="L123" s="241"/>
    </row>
    <row r="124" spans="2:12" x14ac:dyDescent="0.25">
      <c r="B124" s="308"/>
      <c r="C124" s="240"/>
      <c r="D124" s="240"/>
      <c r="E124" s="240"/>
      <c r="F124" s="240"/>
      <c r="G124" s="240"/>
      <c r="H124" s="240"/>
      <c r="I124" s="240"/>
      <c r="J124" s="240"/>
      <c r="K124" s="240"/>
      <c r="L124" s="241"/>
    </row>
    <row r="125" spans="2:12" x14ac:dyDescent="0.25">
      <c r="B125" s="308"/>
      <c r="C125" s="240"/>
      <c r="D125" s="240"/>
      <c r="E125" s="240"/>
      <c r="F125" s="240"/>
      <c r="G125" s="240"/>
      <c r="H125" s="240"/>
      <c r="I125" s="240"/>
      <c r="J125" s="240"/>
      <c r="K125" s="240"/>
      <c r="L125" s="241"/>
    </row>
    <row r="126" spans="2:12" x14ac:dyDescent="0.25">
      <c r="B126" s="308">
        <v>6</v>
      </c>
      <c r="C126" s="240"/>
      <c r="D126" s="240"/>
      <c r="E126" s="240"/>
      <c r="F126" s="240"/>
      <c r="G126" s="240"/>
      <c r="H126" s="240"/>
      <c r="I126" s="240"/>
      <c r="J126" s="240"/>
      <c r="K126" s="240"/>
      <c r="L126" s="241"/>
    </row>
    <row r="127" spans="2:12" x14ac:dyDescent="0.25">
      <c r="B127" s="308"/>
      <c r="C127" s="240"/>
      <c r="D127" s="240"/>
      <c r="E127" s="240"/>
      <c r="F127" s="240"/>
      <c r="G127" s="240"/>
      <c r="H127" s="240"/>
      <c r="I127" s="240"/>
      <c r="J127" s="240"/>
      <c r="K127" s="240"/>
      <c r="L127" s="241"/>
    </row>
    <row r="128" spans="2:12" x14ac:dyDescent="0.25">
      <c r="B128" s="308"/>
      <c r="C128" s="240"/>
      <c r="D128" s="240"/>
      <c r="E128" s="240"/>
      <c r="F128" s="240"/>
      <c r="G128" s="240"/>
      <c r="H128" s="240"/>
      <c r="I128" s="240"/>
      <c r="J128" s="240"/>
      <c r="K128" s="240"/>
      <c r="L128" s="241"/>
    </row>
    <row r="129" spans="2:12" x14ac:dyDescent="0.25">
      <c r="B129" s="308"/>
      <c r="C129" s="240"/>
      <c r="D129" s="240"/>
      <c r="E129" s="240"/>
      <c r="F129" s="240"/>
      <c r="G129" s="240"/>
      <c r="H129" s="240"/>
      <c r="I129" s="240"/>
      <c r="J129" s="240"/>
      <c r="K129" s="240"/>
      <c r="L129" s="241"/>
    </row>
    <row r="130" spans="2:12" x14ac:dyDescent="0.25">
      <c r="B130" s="308"/>
      <c r="C130" s="240"/>
      <c r="D130" s="240"/>
      <c r="E130" s="240"/>
      <c r="F130" s="240"/>
      <c r="G130" s="240"/>
      <c r="H130" s="240"/>
      <c r="I130" s="240"/>
      <c r="J130" s="240"/>
      <c r="K130" s="240"/>
      <c r="L130" s="241"/>
    </row>
    <row r="131" spans="2:12" x14ac:dyDescent="0.25">
      <c r="B131" s="308"/>
      <c r="C131" s="240"/>
      <c r="D131" s="240"/>
      <c r="E131" s="240"/>
      <c r="F131" s="240"/>
      <c r="G131" s="240"/>
      <c r="H131" s="240"/>
      <c r="I131" s="240"/>
      <c r="J131" s="240"/>
      <c r="K131" s="240"/>
      <c r="L131" s="241"/>
    </row>
    <row r="132" spans="2:12" x14ac:dyDescent="0.25">
      <c r="B132" s="308"/>
      <c r="C132" s="240"/>
      <c r="D132" s="240"/>
      <c r="E132" s="240"/>
      <c r="F132" s="240"/>
      <c r="G132" s="240"/>
      <c r="H132" s="240"/>
      <c r="I132" s="240"/>
      <c r="J132" s="240"/>
      <c r="K132" s="240"/>
      <c r="L132" s="241"/>
    </row>
    <row r="133" spans="2:12" x14ac:dyDescent="0.25">
      <c r="B133" s="308"/>
      <c r="C133" s="240"/>
      <c r="D133" s="240"/>
      <c r="E133" s="240"/>
      <c r="F133" s="240"/>
      <c r="G133" s="240"/>
      <c r="H133" s="240"/>
      <c r="I133" s="240"/>
      <c r="J133" s="240"/>
      <c r="K133" s="240"/>
      <c r="L133" s="241"/>
    </row>
    <row r="134" spans="2:12" x14ac:dyDescent="0.25">
      <c r="B134" s="308"/>
      <c r="C134" s="240"/>
      <c r="D134" s="240"/>
      <c r="E134" s="240"/>
      <c r="F134" s="240"/>
      <c r="G134" s="240"/>
      <c r="H134" s="240"/>
      <c r="I134" s="240"/>
      <c r="J134" s="240"/>
      <c r="K134" s="240"/>
      <c r="L134" s="241"/>
    </row>
    <row r="135" spans="2:12" x14ac:dyDescent="0.25">
      <c r="B135" s="308">
        <v>7</v>
      </c>
      <c r="C135" s="240"/>
      <c r="D135" s="240"/>
      <c r="E135" s="240"/>
      <c r="F135" s="240"/>
      <c r="G135" s="240"/>
      <c r="H135" s="240"/>
      <c r="I135" s="240"/>
      <c r="J135" s="240"/>
      <c r="K135" s="240"/>
      <c r="L135" s="241"/>
    </row>
    <row r="136" spans="2:12" x14ac:dyDescent="0.25">
      <c r="B136" s="308"/>
      <c r="C136" s="240"/>
      <c r="D136" s="240"/>
      <c r="E136" s="240"/>
      <c r="F136" s="240"/>
      <c r="G136" s="240"/>
      <c r="H136" s="240"/>
      <c r="I136" s="240"/>
      <c r="J136" s="240"/>
      <c r="K136" s="240"/>
      <c r="L136" s="241"/>
    </row>
    <row r="137" spans="2:12" x14ac:dyDescent="0.25">
      <c r="B137" s="308"/>
      <c r="C137" s="240"/>
      <c r="D137" s="240"/>
      <c r="E137" s="240"/>
      <c r="F137" s="240"/>
      <c r="G137" s="240"/>
      <c r="H137" s="240"/>
      <c r="I137" s="240"/>
      <c r="J137" s="240"/>
      <c r="K137" s="240"/>
      <c r="L137" s="241"/>
    </row>
    <row r="138" spans="2:12" x14ac:dyDescent="0.25">
      <c r="B138" s="308"/>
      <c r="C138" s="240"/>
      <c r="D138" s="240"/>
      <c r="E138" s="240"/>
      <c r="F138" s="240"/>
      <c r="G138" s="240"/>
      <c r="H138" s="240"/>
      <c r="I138" s="240"/>
      <c r="J138" s="240"/>
      <c r="K138" s="240"/>
      <c r="L138" s="241"/>
    </row>
    <row r="139" spans="2:12" x14ac:dyDescent="0.25">
      <c r="B139" s="308"/>
      <c r="C139" s="240"/>
      <c r="D139" s="240"/>
      <c r="E139" s="240"/>
      <c r="F139" s="240"/>
      <c r="G139" s="240"/>
      <c r="H139" s="240"/>
      <c r="I139" s="240"/>
      <c r="J139" s="240"/>
      <c r="K139" s="240"/>
      <c r="L139" s="241"/>
    </row>
    <row r="140" spans="2:12" x14ac:dyDescent="0.25">
      <c r="B140" s="308"/>
      <c r="C140" s="240"/>
      <c r="D140" s="240"/>
      <c r="E140" s="240"/>
      <c r="F140" s="240"/>
      <c r="G140" s="240"/>
      <c r="H140" s="240"/>
      <c r="I140" s="240"/>
      <c r="J140" s="240"/>
      <c r="K140" s="240"/>
      <c r="L140" s="241"/>
    </row>
    <row r="141" spans="2:12" x14ac:dyDescent="0.25">
      <c r="B141" s="308"/>
      <c r="C141" s="240"/>
      <c r="D141" s="240"/>
      <c r="E141" s="240"/>
      <c r="F141" s="240"/>
      <c r="G141" s="240"/>
      <c r="H141" s="240"/>
      <c r="I141" s="240"/>
      <c r="J141" s="240"/>
      <c r="K141" s="240"/>
      <c r="L141" s="241"/>
    </row>
    <row r="142" spans="2:12" x14ac:dyDescent="0.25">
      <c r="B142" s="308"/>
      <c r="C142" s="240"/>
      <c r="D142" s="240"/>
      <c r="E142" s="240"/>
      <c r="F142" s="240"/>
      <c r="G142" s="240"/>
      <c r="H142" s="240"/>
      <c r="I142" s="240"/>
      <c r="J142" s="240"/>
      <c r="K142" s="240"/>
      <c r="L142" s="241"/>
    </row>
    <row r="143" spans="2:12" x14ac:dyDescent="0.25">
      <c r="B143" s="308"/>
      <c r="C143" s="240"/>
      <c r="D143" s="240"/>
      <c r="E143" s="240"/>
      <c r="F143" s="240"/>
      <c r="G143" s="240"/>
      <c r="H143" s="240"/>
      <c r="I143" s="240"/>
      <c r="J143" s="240"/>
      <c r="K143" s="240"/>
      <c r="L143" s="241"/>
    </row>
    <row r="144" spans="2:12" x14ac:dyDescent="0.25">
      <c r="B144" s="308">
        <v>8</v>
      </c>
      <c r="C144" s="240"/>
      <c r="D144" s="240"/>
      <c r="E144" s="240"/>
      <c r="F144" s="240"/>
      <c r="G144" s="240"/>
      <c r="H144" s="240"/>
      <c r="I144" s="240"/>
      <c r="J144" s="240"/>
      <c r="K144" s="240"/>
      <c r="L144" s="241"/>
    </row>
    <row r="145" spans="2:12" x14ac:dyDescent="0.25">
      <c r="B145" s="308"/>
      <c r="C145" s="240"/>
      <c r="D145" s="240"/>
      <c r="E145" s="240"/>
      <c r="F145" s="240"/>
      <c r="G145" s="240"/>
      <c r="H145" s="240"/>
      <c r="I145" s="240"/>
      <c r="J145" s="240"/>
      <c r="K145" s="240"/>
      <c r="L145" s="241"/>
    </row>
    <row r="146" spans="2:12" x14ac:dyDescent="0.25">
      <c r="B146" s="308"/>
      <c r="C146" s="240"/>
      <c r="D146" s="240"/>
      <c r="E146" s="240"/>
      <c r="F146" s="240"/>
      <c r="G146" s="240"/>
      <c r="H146" s="240"/>
      <c r="I146" s="240"/>
      <c r="J146" s="240"/>
      <c r="K146" s="240"/>
      <c r="L146" s="241"/>
    </row>
    <row r="147" spans="2:12" x14ac:dyDescent="0.25">
      <c r="B147" s="308"/>
      <c r="C147" s="240"/>
      <c r="D147" s="240"/>
      <c r="E147" s="240"/>
      <c r="F147" s="240"/>
      <c r="G147" s="240"/>
      <c r="H147" s="240"/>
      <c r="I147" s="240"/>
      <c r="J147" s="240"/>
      <c r="K147" s="240"/>
      <c r="L147" s="241"/>
    </row>
    <row r="148" spans="2:12" x14ac:dyDescent="0.25">
      <c r="B148" s="308"/>
      <c r="C148" s="240"/>
      <c r="D148" s="240"/>
      <c r="E148" s="240"/>
      <c r="F148" s="240"/>
      <c r="G148" s="240"/>
      <c r="H148" s="240"/>
      <c r="I148" s="240"/>
      <c r="J148" s="240"/>
      <c r="K148" s="240"/>
      <c r="L148" s="241"/>
    </row>
    <row r="149" spans="2:12" x14ac:dyDescent="0.25">
      <c r="B149" s="308"/>
      <c r="C149" s="240"/>
      <c r="D149" s="240"/>
      <c r="E149" s="240"/>
      <c r="F149" s="240"/>
      <c r="G149" s="240"/>
      <c r="H149" s="240"/>
      <c r="I149" s="240"/>
      <c r="J149" s="240"/>
      <c r="K149" s="240"/>
      <c r="L149" s="241"/>
    </row>
    <row r="150" spans="2:12" x14ac:dyDescent="0.25">
      <c r="B150" s="308"/>
      <c r="C150" s="240"/>
      <c r="D150" s="240"/>
      <c r="E150" s="240"/>
      <c r="F150" s="240"/>
      <c r="G150" s="240"/>
      <c r="H150" s="240"/>
      <c r="I150" s="240"/>
      <c r="J150" s="240"/>
      <c r="K150" s="240"/>
      <c r="L150" s="241"/>
    </row>
    <row r="151" spans="2:12" x14ac:dyDescent="0.25">
      <c r="B151" s="308"/>
      <c r="C151" s="240"/>
      <c r="D151" s="240"/>
      <c r="E151" s="240"/>
      <c r="F151" s="240"/>
      <c r="G151" s="240"/>
      <c r="H151" s="240"/>
      <c r="I151" s="240"/>
      <c r="J151" s="240"/>
      <c r="K151" s="240"/>
      <c r="L151" s="241"/>
    </row>
    <row r="152" spans="2:12" x14ac:dyDescent="0.25">
      <c r="B152" s="308"/>
      <c r="C152" s="240"/>
      <c r="D152" s="240"/>
      <c r="E152" s="240"/>
      <c r="F152" s="240"/>
      <c r="G152" s="240"/>
      <c r="H152" s="240"/>
      <c r="I152" s="240"/>
      <c r="J152" s="240"/>
      <c r="K152" s="240"/>
      <c r="L152" s="241"/>
    </row>
    <row r="153" spans="2:12" x14ac:dyDescent="0.25">
      <c r="B153" s="308">
        <v>9</v>
      </c>
      <c r="C153" s="240"/>
      <c r="D153" s="240"/>
      <c r="E153" s="240"/>
      <c r="F153" s="240"/>
      <c r="G153" s="240"/>
      <c r="H153" s="240"/>
      <c r="I153" s="240"/>
      <c r="J153" s="240"/>
      <c r="K153" s="240"/>
      <c r="L153" s="241"/>
    </row>
    <row r="154" spans="2:12" x14ac:dyDescent="0.25">
      <c r="B154" s="308"/>
      <c r="C154" s="240"/>
      <c r="D154" s="240"/>
      <c r="E154" s="240"/>
      <c r="F154" s="240"/>
      <c r="G154" s="240"/>
      <c r="H154" s="240"/>
      <c r="I154" s="240"/>
      <c r="J154" s="240"/>
      <c r="K154" s="240"/>
      <c r="L154" s="241"/>
    </row>
    <row r="155" spans="2:12" x14ac:dyDescent="0.25">
      <c r="B155" s="308"/>
      <c r="C155" s="240"/>
      <c r="D155" s="240"/>
      <c r="E155" s="240"/>
      <c r="F155" s="240"/>
      <c r="G155" s="240"/>
      <c r="H155" s="240"/>
      <c r="I155" s="240"/>
      <c r="J155" s="240"/>
      <c r="K155" s="240"/>
      <c r="L155" s="241"/>
    </row>
    <row r="156" spans="2:12" x14ac:dyDescent="0.25">
      <c r="B156" s="308"/>
      <c r="C156" s="240"/>
      <c r="D156" s="240"/>
      <c r="E156" s="240"/>
      <c r="F156" s="240"/>
      <c r="G156" s="240"/>
      <c r="H156" s="240"/>
      <c r="I156" s="240"/>
      <c r="J156" s="240"/>
      <c r="K156" s="240"/>
      <c r="L156" s="241"/>
    </row>
    <row r="157" spans="2:12" x14ac:dyDescent="0.25">
      <c r="B157" s="308"/>
      <c r="C157" s="240"/>
      <c r="D157" s="240"/>
      <c r="E157" s="240"/>
      <c r="F157" s="240"/>
      <c r="G157" s="240"/>
      <c r="H157" s="240"/>
      <c r="I157" s="240"/>
      <c r="J157" s="240"/>
      <c r="K157" s="240"/>
      <c r="L157" s="241"/>
    </row>
    <row r="158" spans="2:12" x14ac:dyDescent="0.25">
      <c r="B158" s="308"/>
      <c r="C158" s="240"/>
      <c r="D158" s="240"/>
      <c r="E158" s="240"/>
      <c r="F158" s="240"/>
      <c r="G158" s="240"/>
      <c r="H158" s="240"/>
      <c r="I158" s="240"/>
      <c r="J158" s="240"/>
      <c r="K158" s="240"/>
      <c r="L158" s="241"/>
    </row>
    <row r="159" spans="2:12" x14ac:dyDescent="0.25">
      <c r="B159" s="308"/>
      <c r="C159" s="240"/>
      <c r="D159" s="240"/>
      <c r="E159" s="240"/>
      <c r="F159" s="240"/>
      <c r="G159" s="240"/>
      <c r="H159" s="240"/>
      <c r="I159" s="240"/>
      <c r="J159" s="240"/>
      <c r="K159" s="240"/>
      <c r="L159" s="241"/>
    </row>
    <row r="160" spans="2:12" x14ac:dyDescent="0.25">
      <c r="B160" s="308"/>
      <c r="C160" s="240"/>
      <c r="D160" s="240"/>
      <c r="E160" s="240"/>
      <c r="F160" s="240"/>
      <c r="G160" s="240"/>
      <c r="H160" s="240"/>
      <c r="I160" s="240"/>
      <c r="J160" s="240"/>
      <c r="K160" s="240"/>
      <c r="L160" s="241"/>
    </row>
    <row r="161" spans="1:17" x14ac:dyDescent="0.25">
      <c r="B161" s="308"/>
      <c r="C161" s="240"/>
      <c r="D161" s="240"/>
      <c r="E161" s="240"/>
      <c r="F161" s="240"/>
      <c r="G161" s="240"/>
      <c r="H161" s="240"/>
      <c r="I161" s="240"/>
      <c r="J161" s="240"/>
      <c r="K161" s="240"/>
      <c r="L161" s="241"/>
    </row>
    <row r="162" spans="1:17" x14ac:dyDescent="0.25">
      <c r="B162" s="308">
        <v>10</v>
      </c>
      <c r="C162" s="240"/>
      <c r="D162" s="240"/>
      <c r="E162" s="240"/>
      <c r="F162" s="240"/>
      <c r="G162" s="240"/>
      <c r="H162" s="240"/>
      <c r="I162" s="240"/>
      <c r="J162" s="240"/>
      <c r="K162" s="240"/>
      <c r="L162" s="241"/>
    </row>
    <row r="163" spans="1:17" x14ac:dyDescent="0.25">
      <c r="B163" s="308"/>
      <c r="C163" s="240"/>
      <c r="D163" s="240"/>
      <c r="E163" s="240"/>
      <c r="F163" s="240"/>
      <c r="G163" s="240"/>
      <c r="H163" s="240"/>
      <c r="I163" s="240"/>
      <c r="J163" s="240"/>
      <c r="K163" s="240"/>
      <c r="L163" s="241"/>
    </row>
    <row r="164" spans="1:17" x14ac:dyDescent="0.25">
      <c r="B164" s="308"/>
      <c r="C164" s="240"/>
      <c r="D164" s="240"/>
      <c r="E164" s="240"/>
      <c r="F164" s="240"/>
      <c r="G164" s="240"/>
      <c r="H164" s="240"/>
      <c r="I164" s="240"/>
      <c r="J164" s="240"/>
      <c r="K164" s="240"/>
      <c r="L164" s="241"/>
    </row>
    <row r="165" spans="1:17" x14ac:dyDescent="0.25">
      <c r="B165" s="308"/>
      <c r="C165" s="240"/>
      <c r="D165" s="240"/>
      <c r="E165" s="240"/>
      <c r="F165" s="240"/>
      <c r="G165" s="240"/>
      <c r="H165" s="240"/>
      <c r="I165" s="240"/>
      <c r="J165" s="240"/>
      <c r="K165" s="240"/>
      <c r="L165" s="241"/>
    </row>
    <row r="166" spans="1:17" x14ac:dyDescent="0.25">
      <c r="B166" s="308"/>
      <c r="C166" s="240"/>
      <c r="D166" s="240"/>
      <c r="E166" s="240"/>
      <c r="F166" s="240"/>
      <c r="G166" s="240"/>
      <c r="H166" s="240"/>
      <c r="I166" s="240"/>
      <c r="J166" s="240"/>
      <c r="K166" s="240"/>
      <c r="L166" s="241"/>
    </row>
    <row r="167" spans="1:17" x14ac:dyDescent="0.25">
      <c r="B167" s="308"/>
      <c r="C167" s="240"/>
      <c r="D167" s="240"/>
      <c r="E167" s="240"/>
      <c r="F167" s="240"/>
      <c r="G167" s="240"/>
      <c r="H167" s="240"/>
      <c r="I167" s="240"/>
      <c r="J167" s="240"/>
      <c r="K167" s="240"/>
      <c r="L167" s="241"/>
    </row>
    <row r="168" spans="1:17" x14ac:dyDescent="0.25">
      <c r="B168" s="308"/>
      <c r="C168" s="240"/>
      <c r="D168" s="240"/>
      <c r="E168" s="240"/>
      <c r="F168" s="240"/>
      <c r="G168" s="240"/>
      <c r="H168" s="240"/>
      <c r="I168" s="240"/>
      <c r="J168" s="240"/>
      <c r="K168" s="240"/>
      <c r="L168" s="241"/>
    </row>
    <row r="169" spans="1:17" x14ac:dyDescent="0.25">
      <c r="B169" s="308"/>
      <c r="C169" s="240"/>
      <c r="D169" s="240"/>
      <c r="E169" s="240"/>
      <c r="F169" s="240"/>
      <c r="G169" s="240"/>
      <c r="H169" s="240"/>
      <c r="I169" s="240"/>
      <c r="J169" s="240"/>
      <c r="K169" s="240"/>
      <c r="L169" s="241"/>
    </row>
    <row r="170" spans="1:17" x14ac:dyDescent="0.25">
      <c r="B170" s="308"/>
      <c r="C170" s="240"/>
      <c r="D170" s="240"/>
      <c r="E170" s="240"/>
      <c r="F170" s="240"/>
      <c r="G170" s="240"/>
      <c r="H170" s="240"/>
      <c r="I170" s="240"/>
      <c r="J170" s="240"/>
      <c r="K170" s="240"/>
      <c r="L170" s="241"/>
    </row>
    <row r="171" spans="1:17" s="43" customFormat="1" x14ac:dyDescent="0.25">
      <c r="A171" s="66"/>
      <c r="B171" s="77"/>
      <c r="C171" s="78"/>
      <c r="D171" s="78"/>
      <c r="E171" s="78"/>
      <c r="F171" s="78"/>
      <c r="G171" s="78"/>
      <c r="H171" s="78"/>
      <c r="I171" s="78"/>
      <c r="J171" s="78"/>
      <c r="K171" s="78"/>
      <c r="L171" s="79"/>
      <c r="O171" s="3"/>
      <c r="P171" s="3"/>
      <c r="Q171" s="3"/>
    </row>
    <row r="172" spans="1:17" s="26" customFormat="1" x14ac:dyDescent="0.25">
      <c r="A172" s="25"/>
      <c r="B172" s="309" t="s">
        <v>26</v>
      </c>
      <c r="C172" s="310"/>
      <c r="D172" s="310"/>
      <c r="E172" s="310"/>
      <c r="F172" s="310"/>
      <c r="G172" s="310"/>
      <c r="H172" s="310"/>
      <c r="I172" s="310"/>
      <c r="J172" s="310"/>
      <c r="K172" s="310"/>
      <c r="L172" s="311"/>
      <c r="M172" s="75"/>
    </row>
    <row r="173" spans="1:17" s="43" customFormat="1" x14ac:dyDescent="0.25">
      <c r="A173" s="66"/>
      <c r="B173" s="76"/>
      <c r="C173" s="67"/>
      <c r="D173" s="67"/>
      <c r="E173" s="67"/>
      <c r="F173" s="67"/>
      <c r="G173" s="67"/>
      <c r="H173" s="67"/>
      <c r="I173" s="67"/>
      <c r="J173" s="67"/>
      <c r="K173" s="67"/>
      <c r="L173" s="68"/>
      <c r="O173" s="3"/>
      <c r="P173" s="3"/>
      <c r="Q173" s="3"/>
    </row>
    <row r="174" spans="1:17" s="43" customFormat="1" ht="14.65" customHeight="1" x14ac:dyDescent="0.25">
      <c r="A174" s="66"/>
      <c r="B174" s="313" t="str">
        <f>IF(Intro!$G$21="English",O174,P174)</f>
        <v>Décrivez les processus de production de votre entreprise pour les marchandises et fournissez des organigrammes illustrant les processus.</v>
      </c>
      <c r="C174" s="314"/>
      <c r="D174" s="314"/>
      <c r="E174" s="314"/>
      <c r="F174" s="314"/>
      <c r="G174" s="314"/>
      <c r="H174" s="314"/>
      <c r="I174" s="314"/>
      <c r="J174" s="314"/>
      <c r="K174" s="314"/>
      <c r="L174" s="315"/>
      <c r="O174" s="3" t="s">
        <v>160</v>
      </c>
      <c r="P174" s="3" t="s">
        <v>161</v>
      </c>
      <c r="Q174" s="3"/>
    </row>
    <row r="175" spans="1:17" s="43" customFormat="1" x14ac:dyDescent="0.25">
      <c r="A175" s="66"/>
      <c r="B175" s="76"/>
      <c r="C175" s="67"/>
      <c r="D175" s="67"/>
      <c r="E175" s="67"/>
      <c r="F175" s="67"/>
      <c r="G175" s="67"/>
      <c r="H175" s="67"/>
      <c r="I175" s="67"/>
      <c r="J175" s="67"/>
      <c r="K175" s="67"/>
      <c r="L175" s="68"/>
      <c r="O175" s="3"/>
      <c r="P175" s="3"/>
      <c r="Q175" s="3"/>
    </row>
    <row r="176" spans="1:17" s="26" customFormat="1" x14ac:dyDescent="0.25">
      <c r="A176" s="25"/>
      <c r="B176" s="316"/>
      <c r="C176" s="317"/>
      <c r="D176" s="317"/>
      <c r="E176" s="317"/>
      <c r="F176" s="317"/>
      <c r="G176" s="317"/>
      <c r="H176" s="317"/>
      <c r="I176" s="317"/>
      <c r="J176" s="317"/>
      <c r="K176" s="317"/>
      <c r="L176" s="318"/>
      <c r="M176" s="43"/>
    </row>
    <row r="177" spans="1:17" s="26" customFormat="1" x14ac:dyDescent="0.25">
      <c r="A177" s="25"/>
      <c r="B177" s="316"/>
      <c r="C177" s="317"/>
      <c r="D177" s="317"/>
      <c r="E177" s="317"/>
      <c r="F177" s="317"/>
      <c r="G177" s="317"/>
      <c r="H177" s="317"/>
      <c r="I177" s="317"/>
      <c r="J177" s="317"/>
      <c r="K177" s="317"/>
      <c r="L177" s="318"/>
      <c r="M177" s="43"/>
    </row>
    <row r="178" spans="1:17" s="26" customFormat="1" x14ac:dyDescent="0.25">
      <c r="A178" s="25"/>
      <c r="B178" s="316"/>
      <c r="C178" s="317"/>
      <c r="D178" s="317"/>
      <c r="E178" s="317"/>
      <c r="F178" s="317"/>
      <c r="G178" s="317"/>
      <c r="H178" s="317"/>
      <c r="I178" s="317"/>
      <c r="J178" s="317"/>
      <c r="K178" s="317"/>
      <c r="L178" s="318"/>
      <c r="M178" s="43"/>
    </row>
    <row r="179" spans="1:17" s="26" customFormat="1" x14ac:dyDescent="0.25">
      <c r="A179" s="25"/>
      <c r="B179" s="316"/>
      <c r="C179" s="317"/>
      <c r="D179" s="317"/>
      <c r="E179" s="317"/>
      <c r="F179" s="317"/>
      <c r="G179" s="317"/>
      <c r="H179" s="317"/>
      <c r="I179" s="317"/>
      <c r="J179" s="317"/>
      <c r="K179" s="317"/>
      <c r="L179" s="318"/>
      <c r="M179" s="43"/>
    </row>
    <row r="180" spans="1:17" s="26" customFormat="1" x14ac:dyDescent="0.25">
      <c r="A180" s="25"/>
      <c r="B180" s="316"/>
      <c r="C180" s="317"/>
      <c r="D180" s="317"/>
      <c r="E180" s="317"/>
      <c r="F180" s="317"/>
      <c r="G180" s="317"/>
      <c r="H180" s="317"/>
      <c r="I180" s="317"/>
      <c r="J180" s="317"/>
      <c r="K180" s="317"/>
      <c r="L180" s="318"/>
      <c r="M180" s="43"/>
    </row>
    <row r="181" spans="1:17" s="26" customFormat="1" x14ac:dyDescent="0.25">
      <c r="A181" s="25"/>
      <c r="B181" s="316"/>
      <c r="C181" s="317"/>
      <c r="D181" s="317"/>
      <c r="E181" s="317"/>
      <c r="F181" s="317"/>
      <c r="G181" s="317"/>
      <c r="H181" s="317"/>
      <c r="I181" s="317"/>
      <c r="J181" s="317"/>
      <c r="K181" s="317"/>
      <c r="L181" s="318"/>
      <c r="M181" s="43"/>
    </row>
    <row r="182" spans="1:17" s="26" customFormat="1" x14ac:dyDescent="0.25">
      <c r="A182" s="25"/>
      <c r="B182" s="316"/>
      <c r="C182" s="317"/>
      <c r="D182" s="317"/>
      <c r="E182" s="317"/>
      <c r="F182" s="317"/>
      <c r="G182" s="317"/>
      <c r="H182" s="317"/>
      <c r="I182" s="317"/>
      <c r="J182" s="317"/>
      <c r="K182" s="317"/>
      <c r="L182" s="318"/>
      <c r="M182" s="43"/>
    </row>
    <row r="183" spans="1:17" s="26" customFormat="1" x14ac:dyDescent="0.25">
      <c r="A183" s="25"/>
      <c r="B183" s="316"/>
      <c r="C183" s="317"/>
      <c r="D183" s="317"/>
      <c r="E183" s="317"/>
      <c r="F183" s="317"/>
      <c r="G183" s="317"/>
      <c r="H183" s="317"/>
      <c r="I183" s="317"/>
      <c r="J183" s="317"/>
      <c r="K183" s="317"/>
      <c r="L183" s="318"/>
      <c r="M183" s="43"/>
    </row>
    <row r="184" spans="1:17" s="43" customFormat="1" x14ac:dyDescent="0.25">
      <c r="A184" s="66"/>
      <c r="B184" s="77"/>
      <c r="C184" s="78"/>
      <c r="D184" s="78"/>
      <c r="E184" s="78"/>
      <c r="F184" s="78"/>
      <c r="G184" s="78"/>
      <c r="H184" s="78"/>
      <c r="I184" s="78"/>
      <c r="J184" s="78"/>
      <c r="K184" s="78"/>
      <c r="L184" s="79"/>
      <c r="O184" s="3"/>
      <c r="P184" s="3"/>
      <c r="Q184" s="3"/>
    </row>
    <row r="186" spans="1:17" x14ac:dyDescent="0.25">
      <c r="B186" s="322" t="str">
        <f>IF(Intro!$G$21="English",O186,P186)</f>
        <v>VENTES</v>
      </c>
      <c r="C186" s="323"/>
      <c r="D186" s="323"/>
      <c r="E186" s="323"/>
      <c r="F186" s="323"/>
      <c r="G186" s="323"/>
      <c r="H186" s="323"/>
      <c r="I186" s="323"/>
      <c r="J186" s="323"/>
      <c r="K186" s="323"/>
      <c r="L186" s="324"/>
      <c r="M186" s="43"/>
      <c r="O186" s="3" t="s">
        <v>257</v>
      </c>
      <c r="P186" s="3" t="s">
        <v>258</v>
      </c>
    </row>
    <row r="187" spans="1:17" s="26" customFormat="1" x14ac:dyDescent="0.25">
      <c r="A187" s="25"/>
      <c r="B187" s="309" t="s">
        <v>27</v>
      </c>
      <c r="C187" s="310"/>
      <c r="D187" s="310"/>
      <c r="E187" s="310"/>
      <c r="F187" s="310"/>
      <c r="G187" s="310"/>
      <c r="H187" s="310"/>
      <c r="I187" s="310"/>
      <c r="J187" s="310"/>
      <c r="K187" s="310"/>
      <c r="L187" s="311"/>
      <c r="M187" s="75"/>
    </row>
    <row r="188" spans="1:17" s="43" customFormat="1" x14ac:dyDescent="0.25">
      <c r="A188" s="66"/>
      <c r="B188" s="76"/>
      <c r="C188" s="67"/>
      <c r="D188" s="67"/>
      <c r="E188" s="67"/>
      <c r="F188" s="67"/>
      <c r="G188" s="67"/>
      <c r="H188" s="67"/>
      <c r="I188" s="67"/>
      <c r="J188" s="67"/>
      <c r="K188" s="67"/>
      <c r="L188" s="68"/>
      <c r="O188" s="3"/>
      <c r="P188" s="3"/>
      <c r="Q188" s="3"/>
    </row>
    <row r="189" spans="1:17" s="43" customFormat="1" ht="14.25" customHeight="1" x14ac:dyDescent="0.25">
      <c r="A189" s="66"/>
      <c r="B189" s="266" t="str">
        <f>IF(Intro!$G$21="English",O189,P189)</f>
        <v>Comment votre entreprise favorise-t-elle les ventes des marchandises sur le marché canadien? Vos méthodes ont-elles changées depuis le 1er janvier 2022?</v>
      </c>
      <c r="C189" s="267"/>
      <c r="D189" s="267"/>
      <c r="E189" s="267"/>
      <c r="F189" s="267"/>
      <c r="G189" s="267"/>
      <c r="H189" s="267"/>
      <c r="I189" s="267"/>
      <c r="J189" s="267"/>
      <c r="K189" s="267"/>
      <c r="L189" s="275"/>
      <c r="O189" s="3" t="str">
        <f>"How does your firm promote sales of the goods in the Canadian market? Have these methods changed since January 1, "&amp;Variables!B6&amp;"?"</f>
        <v>How does your firm promote sales of the goods in the Canadian market? Have these methods changed since January 1, 2022?</v>
      </c>
      <c r="P18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2022?</v>
      </c>
      <c r="Q189" s="3"/>
    </row>
    <row r="190" spans="1:17" s="43" customFormat="1" x14ac:dyDescent="0.25">
      <c r="A190" s="66"/>
      <c r="B190" s="266"/>
      <c r="C190" s="267"/>
      <c r="D190" s="267"/>
      <c r="E190" s="267"/>
      <c r="F190" s="267"/>
      <c r="G190" s="267"/>
      <c r="H190" s="267"/>
      <c r="I190" s="267"/>
      <c r="J190" s="267"/>
      <c r="K190" s="267"/>
      <c r="L190" s="275"/>
      <c r="O190" s="3"/>
      <c r="P190" s="3"/>
      <c r="Q190" s="3"/>
    </row>
    <row r="191" spans="1:17" s="43" customFormat="1" x14ac:dyDescent="0.25">
      <c r="A191" s="66"/>
      <c r="B191" s="76"/>
      <c r="C191" s="67"/>
      <c r="D191" s="67"/>
      <c r="E191" s="67"/>
      <c r="F191" s="67"/>
      <c r="G191" s="67"/>
      <c r="H191" s="67"/>
      <c r="I191" s="67"/>
      <c r="J191" s="67"/>
      <c r="K191" s="67"/>
      <c r="L191" s="68"/>
      <c r="O191" s="3"/>
      <c r="P191" s="3"/>
      <c r="Q191" s="3"/>
    </row>
    <row r="192" spans="1:17" s="26" customFormat="1" x14ac:dyDescent="0.25">
      <c r="A192" s="25"/>
      <c r="B192" s="316"/>
      <c r="C192" s="317"/>
      <c r="D192" s="317"/>
      <c r="E192" s="317"/>
      <c r="F192" s="317"/>
      <c r="G192" s="317"/>
      <c r="H192" s="317"/>
      <c r="I192" s="317"/>
      <c r="J192" s="317"/>
      <c r="K192" s="317"/>
      <c r="L192" s="318"/>
      <c r="M192" s="43"/>
    </row>
    <row r="193" spans="1:17" s="26" customFormat="1" x14ac:dyDescent="0.25">
      <c r="A193" s="25"/>
      <c r="B193" s="316"/>
      <c r="C193" s="317"/>
      <c r="D193" s="317"/>
      <c r="E193" s="317"/>
      <c r="F193" s="317"/>
      <c r="G193" s="317"/>
      <c r="H193" s="317"/>
      <c r="I193" s="317"/>
      <c r="J193" s="317"/>
      <c r="K193" s="317"/>
      <c r="L193" s="318"/>
      <c r="M193" s="43"/>
    </row>
    <row r="194" spans="1:17" s="26" customFormat="1" x14ac:dyDescent="0.25">
      <c r="A194" s="25"/>
      <c r="B194" s="316"/>
      <c r="C194" s="317"/>
      <c r="D194" s="317"/>
      <c r="E194" s="317"/>
      <c r="F194" s="317"/>
      <c r="G194" s="317"/>
      <c r="H194" s="317"/>
      <c r="I194" s="317"/>
      <c r="J194" s="317"/>
      <c r="K194" s="317"/>
      <c r="L194" s="318"/>
      <c r="M194" s="43"/>
    </row>
    <row r="195" spans="1:17" s="26" customFormat="1" x14ac:dyDescent="0.25">
      <c r="A195" s="25"/>
      <c r="B195" s="316"/>
      <c r="C195" s="317"/>
      <c r="D195" s="317"/>
      <c r="E195" s="317"/>
      <c r="F195" s="317"/>
      <c r="G195" s="317"/>
      <c r="H195" s="317"/>
      <c r="I195" s="317"/>
      <c r="J195" s="317"/>
      <c r="K195" s="317"/>
      <c r="L195" s="318"/>
      <c r="M195" s="43"/>
    </row>
    <row r="196" spans="1:17" s="26" customFormat="1" x14ac:dyDescent="0.25">
      <c r="A196" s="25"/>
      <c r="B196" s="316"/>
      <c r="C196" s="317"/>
      <c r="D196" s="317"/>
      <c r="E196" s="317"/>
      <c r="F196" s="317"/>
      <c r="G196" s="317"/>
      <c r="H196" s="317"/>
      <c r="I196" s="317"/>
      <c r="J196" s="317"/>
      <c r="K196" s="317"/>
      <c r="L196" s="318"/>
      <c r="M196" s="43"/>
    </row>
    <row r="197" spans="1:17" s="26" customFormat="1" x14ac:dyDescent="0.25">
      <c r="A197" s="25"/>
      <c r="B197" s="316"/>
      <c r="C197" s="317"/>
      <c r="D197" s="317"/>
      <c r="E197" s="317"/>
      <c r="F197" s="317"/>
      <c r="G197" s="317"/>
      <c r="H197" s="317"/>
      <c r="I197" s="317"/>
      <c r="J197" s="317"/>
      <c r="K197" s="317"/>
      <c r="L197" s="318"/>
      <c r="M197" s="43"/>
    </row>
    <row r="198" spans="1:17" s="26" customFormat="1" x14ac:dyDescent="0.25">
      <c r="A198" s="25"/>
      <c r="B198" s="316"/>
      <c r="C198" s="317"/>
      <c r="D198" s="317"/>
      <c r="E198" s="317"/>
      <c r="F198" s="317"/>
      <c r="G198" s="317"/>
      <c r="H198" s="317"/>
      <c r="I198" s="317"/>
      <c r="J198" s="317"/>
      <c r="K198" s="317"/>
      <c r="L198" s="318"/>
      <c r="M198" s="43"/>
    </row>
    <row r="199" spans="1:17" s="43" customFormat="1" x14ac:dyDescent="0.25">
      <c r="A199" s="66"/>
      <c r="B199" s="77"/>
      <c r="C199" s="78"/>
      <c r="D199" s="78"/>
      <c r="E199" s="78"/>
      <c r="F199" s="78"/>
      <c r="G199" s="78"/>
      <c r="H199" s="78"/>
      <c r="I199" s="78"/>
      <c r="J199" s="78"/>
      <c r="K199" s="78"/>
      <c r="L199" s="79"/>
      <c r="O199" s="3"/>
      <c r="P199" s="3"/>
      <c r="Q199" s="3"/>
    </row>
    <row r="201" spans="1:17" x14ac:dyDescent="0.25">
      <c r="B201" s="257" t="str">
        <f>IF(Intro!$G$21="English",O201,P201)</f>
        <v>MARCHÉS</v>
      </c>
      <c r="C201" s="258"/>
      <c r="D201" s="258"/>
      <c r="E201" s="258"/>
      <c r="F201" s="258"/>
      <c r="G201" s="258"/>
      <c r="H201" s="258"/>
      <c r="I201" s="258"/>
      <c r="J201" s="258"/>
      <c r="K201" s="258"/>
      <c r="L201" s="259"/>
      <c r="M201" s="43"/>
      <c r="O201" s="97" t="s">
        <v>259</v>
      </c>
      <c r="P201" s="97" t="s">
        <v>260</v>
      </c>
    </row>
    <row r="202" spans="1:17" x14ac:dyDescent="0.25">
      <c r="B202" s="319" t="s">
        <v>30</v>
      </c>
      <c r="C202" s="320"/>
      <c r="D202" s="320"/>
      <c r="E202" s="320"/>
      <c r="F202" s="320"/>
      <c r="G202" s="320"/>
      <c r="H202" s="320"/>
      <c r="I202" s="320"/>
      <c r="J202" s="320"/>
      <c r="K202" s="320"/>
      <c r="L202" s="321"/>
    </row>
    <row r="203" spans="1:17" x14ac:dyDescent="0.25">
      <c r="B203" s="32"/>
      <c r="C203" s="33"/>
      <c r="D203" s="33"/>
      <c r="E203" s="34"/>
      <c r="F203" s="34"/>
      <c r="G203" s="34"/>
      <c r="H203" s="34"/>
      <c r="I203" s="34"/>
      <c r="J203" s="34"/>
      <c r="K203" s="34"/>
      <c r="L203" s="35"/>
    </row>
    <row r="204" spans="1:17" ht="14.25" customHeight="1" x14ac:dyDescent="0.25">
      <c r="B204" s="235" t="str">
        <f>IF(Intro!$G$21="English",O204,P204)</f>
        <v>Décrivez les marchés des marchandises dans votre pays de production, au Canada et dans le monde depuis le 1er janvier 2022. Les facteurs à prendre en compte dans votre réponse comprennent, sans s'y limiter, la demande, les ventes, les prix, l'utilisation de la capacité et les volumes d'exportations des marchandises.</v>
      </c>
      <c r="C204" s="236"/>
      <c r="D204" s="236"/>
      <c r="E204" s="236"/>
      <c r="F204" s="236"/>
      <c r="G204" s="236"/>
      <c r="H204" s="236"/>
      <c r="I204" s="236"/>
      <c r="J204" s="236"/>
      <c r="K204" s="236"/>
      <c r="L204" s="237"/>
      <c r="O204" s="36"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2022. Factors to consider in your response include, but are not limited to, demand, sales, prices, capacity utilization and export volumes of the goods.</v>
      </c>
      <c r="P20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2022. Les facteurs à prendre en compte dans votre réponse comprennent, sans s'y limiter, la demande, les ventes, les prix, l'utilisation de la capacité et les volumes d'exportations des marchandises.</v>
      </c>
    </row>
    <row r="205" spans="1:17" x14ac:dyDescent="0.25">
      <c r="B205" s="235"/>
      <c r="C205" s="236"/>
      <c r="D205" s="236"/>
      <c r="E205" s="236"/>
      <c r="F205" s="236"/>
      <c r="G205" s="236"/>
      <c r="H205" s="236"/>
      <c r="I205" s="236"/>
      <c r="J205" s="236"/>
      <c r="K205" s="236"/>
      <c r="L205" s="237"/>
      <c r="O205" s="36"/>
    </row>
    <row r="206" spans="1:17" s="43" customFormat="1" x14ac:dyDescent="0.25">
      <c r="A206" s="66"/>
      <c r="B206" s="76"/>
      <c r="C206" s="67"/>
      <c r="D206" s="67"/>
      <c r="E206" s="67"/>
      <c r="F206" s="67"/>
      <c r="G206" s="67"/>
      <c r="H206" s="67"/>
      <c r="I206" s="67"/>
      <c r="J206" s="67"/>
      <c r="K206" s="67"/>
      <c r="L206" s="68"/>
      <c r="O206" s="3"/>
      <c r="P206" s="3"/>
      <c r="Q206" s="3"/>
    </row>
    <row r="207" spans="1:17" s="26" customFormat="1" x14ac:dyDescent="0.25">
      <c r="A207" s="25"/>
      <c r="B207" s="316"/>
      <c r="C207" s="317"/>
      <c r="D207" s="317"/>
      <c r="E207" s="317"/>
      <c r="F207" s="317"/>
      <c r="G207" s="317"/>
      <c r="H207" s="317"/>
      <c r="I207" s="317"/>
      <c r="J207" s="317"/>
      <c r="K207" s="317"/>
      <c r="L207" s="318"/>
      <c r="M207" s="43"/>
    </row>
    <row r="208" spans="1:17" s="26" customFormat="1" x14ac:dyDescent="0.25">
      <c r="A208" s="25"/>
      <c r="B208" s="316"/>
      <c r="C208" s="317"/>
      <c r="D208" s="317"/>
      <c r="E208" s="317"/>
      <c r="F208" s="317"/>
      <c r="G208" s="317"/>
      <c r="H208" s="317"/>
      <c r="I208" s="317"/>
      <c r="J208" s="317"/>
      <c r="K208" s="317"/>
      <c r="L208" s="318"/>
      <c r="M208" s="43"/>
    </row>
    <row r="209" spans="1:17" s="26" customFormat="1" x14ac:dyDescent="0.25">
      <c r="A209" s="25"/>
      <c r="B209" s="316"/>
      <c r="C209" s="317"/>
      <c r="D209" s="317"/>
      <c r="E209" s="317"/>
      <c r="F209" s="317"/>
      <c r="G209" s="317"/>
      <c r="H209" s="317"/>
      <c r="I209" s="317"/>
      <c r="J209" s="317"/>
      <c r="K209" s="317"/>
      <c r="L209" s="318"/>
      <c r="M209" s="43"/>
    </row>
    <row r="210" spans="1:17" s="26" customFormat="1" x14ac:dyDescent="0.25">
      <c r="A210" s="25"/>
      <c r="B210" s="316"/>
      <c r="C210" s="317"/>
      <c r="D210" s="317"/>
      <c r="E210" s="317"/>
      <c r="F210" s="317"/>
      <c r="G210" s="317"/>
      <c r="H210" s="317"/>
      <c r="I210" s="317"/>
      <c r="J210" s="317"/>
      <c r="K210" s="317"/>
      <c r="L210" s="318"/>
      <c r="M210" s="43"/>
    </row>
    <row r="211" spans="1:17" s="26" customFormat="1" x14ac:dyDescent="0.25">
      <c r="A211" s="25"/>
      <c r="B211" s="316"/>
      <c r="C211" s="317"/>
      <c r="D211" s="317"/>
      <c r="E211" s="317"/>
      <c r="F211" s="317"/>
      <c r="G211" s="317"/>
      <c r="H211" s="317"/>
      <c r="I211" s="317"/>
      <c r="J211" s="317"/>
      <c r="K211" s="317"/>
      <c r="L211" s="318"/>
      <c r="M211" s="43"/>
    </row>
    <row r="212" spans="1:17" s="26" customFormat="1" x14ac:dyDescent="0.25">
      <c r="A212" s="25"/>
      <c r="B212" s="316"/>
      <c r="C212" s="317"/>
      <c r="D212" s="317"/>
      <c r="E212" s="317"/>
      <c r="F212" s="317"/>
      <c r="G212" s="317"/>
      <c r="H212" s="317"/>
      <c r="I212" s="317"/>
      <c r="J212" s="317"/>
      <c r="K212" s="317"/>
      <c r="L212" s="318"/>
      <c r="M212" s="43"/>
    </row>
    <row r="213" spans="1:17" s="26" customFormat="1" x14ac:dyDescent="0.25">
      <c r="A213" s="25"/>
      <c r="B213" s="316"/>
      <c r="C213" s="317"/>
      <c r="D213" s="317"/>
      <c r="E213" s="317"/>
      <c r="F213" s="317"/>
      <c r="G213" s="317"/>
      <c r="H213" s="317"/>
      <c r="I213" s="317"/>
      <c r="J213" s="317"/>
      <c r="K213" s="317"/>
      <c r="L213" s="318"/>
      <c r="M213" s="43"/>
    </row>
    <row r="214" spans="1:17" s="26" customFormat="1" x14ac:dyDescent="0.25">
      <c r="A214" s="25"/>
      <c r="B214" s="316"/>
      <c r="C214" s="317"/>
      <c r="D214" s="317"/>
      <c r="E214" s="317"/>
      <c r="F214" s="317"/>
      <c r="G214" s="317"/>
      <c r="H214" s="317"/>
      <c r="I214" s="317"/>
      <c r="J214" s="317"/>
      <c r="K214" s="317"/>
      <c r="L214" s="318"/>
      <c r="M214" s="43"/>
    </row>
    <row r="215" spans="1:17" s="43" customFormat="1" x14ac:dyDescent="0.25">
      <c r="A215" s="66"/>
      <c r="B215" s="77"/>
      <c r="C215" s="78"/>
      <c r="D215" s="78"/>
      <c r="E215" s="78"/>
      <c r="F215" s="78"/>
      <c r="G215" s="78"/>
      <c r="H215" s="78"/>
      <c r="I215" s="78"/>
      <c r="J215" s="78"/>
      <c r="K215" s="78"/>
      <c r="L215" s="79"/>
      <c r="O215" s="3"/>
      <c r="P215" s="3"/>
      <c r="Q215" s="3"/>
    </row>
    <row r="216" spans="1:17" x14ac:dyDescent="0.25">
      <c r="B216" s="309" t="s">
        <v>31</v>
      </c>
      <c r="C216" s="310"/>
      <c r="D216" s="310"/>
      <c r="E216" s="310"/>
      <c r="F216" s="310"/>
      <c r="G216" s="310"/>
      <c r="H216" s="310"/>
      <c r="I216" s="310"/>
      <c r="J216" s="310"/>
      <c r="K216" s="310"/>
      <c r="L216" s="311"/>
    </row>
    <row r="217" spans="1:17" x14ac:dyDescent="0.25">
      <c r="B217" s="32"/>
      <c r="C217" s="33"/>
      <c r="D217" s="33"/>
      <c r="E217" s="34"/>
      <c r="F217" s="34"/>
      <c r="G217" s="34"/>
      <c r="H217" s="34"/>
      <c r="I217" s="34"/>
      <c r="J217" s="34"/>
      <c r="K217" s="34"/>
      <c r="L217" s="35"/>
    </row>
    <row r="218" spans="1:17" ht="14.25" customHeight="1" x14ac:dyDescent="0.25">
      <c r="B218" s="235" t="str">
        <f>IF(Intro!$G$21="English",O218,P218)</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 ou tout autre facteur.</v>
      </c>
      <c r="C218" s="236"/>
      <c r="D218" s="236"/>
      <c r="E218" s="236"/>
      <c r="F218" s="236"/>
      <c r="G218" s="236"/>
      <c r="H218" s="236"/>
      <c r="I218" s="236"/>
      <c r="J218" s="236"/>
      <c r="K218" s="236"/>
      <c r="L218" s="237"/>
      <c r="O218" s="36" t="str">
        <f>"Explain any changes you expect to see in your home market, in the Canadian market and in other markets globally for the goods over the next two years with respect to demand, prices, capacity utilization, import volumes or any other factor."</f>
        <v>Explain any changes you expect to see in your home market, in the Canadian market and in other markets globally for the goods over the next two years with respect to demand, prices, capacity utilization, import volumes or any other factor.</v>
      </c>
      <c r="P218" s="3" t="s">
        <v>158</v>
      </c>
    </row>
    <row r="219" spans="1:17" x14ac:dyDescent="0.25">
      <c r="B219" s="235"/>
      <c r="C219" s="236"/>
      <c r="D219" s="236"/>
      <c r="E219" s="236"/>
      <c r="F219" s="236"/>
      <c r="G219" s="236"/>
      <c r="H219" s="236"/>
      <c r="I219" s="236"/>
      <c r="J219" s="236"/>
      <c r="K219" s="236"/>
      <c r="L219" s="237"/>
      <c r="O219" s="36"/>
    </row>
    <row r="220" spans="1:17" s="43" customFormat="1" x14ac:dyDescent="0.25">
      <c r="A220" s="66"/>
      <c r="B220" s="76"/>
      <c r="C220" s="67"/>
      <c r="D220" s="67"/>
      <c r="E220" s="67"/>
      <c r="F220" s="67"/>
      <c r="G220" s="67"/>
      <c r="H220" s="67"/>
      <c r="I220" s="67"/>
      <c r="J220" s="67"/>
      <c r="K220" s="67"/>
      <c r="L220" s="68"/>
      <c r="O220" s="3"/>
      <c r="P220" s="3"/>
      <c r="Q220" s="3"/>
    </row>
    <row r="221" spans="1:17" s="26" customFormat="1" x14ac:dyDescent="0.25">
      <c r="A221" s="25"/>
      <c r="B221" s="316"/>
      <c r="C221" s="317"/>
      <c r="D221" s="317"/>
      <c r="E221" s="317"/>
      <c r="F221" s="317"/>
      <c r="G221" s="317"/>
      <c r="H221" s="317"/>
      <c r="I221" s="317"/>
      <c r="J221" s="317"/>
      <c r="K221" s="317"/>
      <c r="L221" s="318"/>
      <c r="M221" s="43"/>
    </row>
    <row r="222" spans="1:17" s="26" customFormat="1" x14ac:dyDescent="0.25">
      <c r="A222" s="25"/>
      <c r="B222" s="316"/>
      <c r="C222" s="317"/>
      <c r="D222" s="317"/>
      <c r="E222" s="317"/>
      <c r="F222" s="317"/>
      <c r="G222" s="317"/>
      <c r="H222" s="317"/>
      <c r="I222" s="317"/>
      <c r="J222" s="317"/>
      <c r="K222" s="317"/>
      <c r="L222" s="318"/>
      <c r="M222" s="43"/>
    </row>
    <row r="223" spans="1:17" s="26" customFormat="1" x14ac:dyDescent="0.25">
      <c r="A223" s="25"/>
      <c r="B223" s="316"/>
      <c r="C223" s="317"/>
      <c r="D223" s="317"/>
      <c r="E223" s="317"/>
      <c r="F223" s="317"/>
      <c r="G223" s="317"/>
      <c r="H223" s="317"/>
      <c r="I223" s="317"/>
      <c r="J223" s="317"/>
      <c r="K223" s="317"/>
      <c r="L223" s="318"/>
      <c r="M223" s="43"/>
    </row>
    <row r="224" spans="1:17" s="26" customFormat="1" x14ac:dyDescent="0.25">
      <c r="A224" s="25"/>
      <c r="B224" s="316"/>
      <c r="C224" s="317"/>
      <c r="D224" s="317"/>
      <c r="E224" s="317"/>
      <c r="F224" s="317"/>
      <c r="G224" s="317"/>
      <c r="H224" s="317"/>
      <c r="I224" s="317"/>
      <c r="J224" s="317"/>
      <c r="K224" s="317"/>
      <c r="L224" s="318"/>
      <c r="M224" s="43"/>
    </row>
    <row r="225" spans="1:17" s="26" customFormat="1" x14ac:dyDescent="0.25">
      <c r="A225" s="25"/>
      <c r="B225" s="316"/>
      <c r="C225" s="317"/>
      <c r="D225" s="317"/>
      <c r="E225" s="317"/>
      <c r="F225" s="317"/>
      <c r="G225" s="317"/>
      <c r="H225" s="317"/>
      <c r="I225" s="317"/>
      <c r="J225" s="317"/>
      <c r="K225" s="317"/>
      <c r="L225" s="318"/>
      <c r="M225" s="43"/>
    </row>
    <row r="226" spans="1:17" s="26" customFormat="1" x14ac:dyDescent="0.25">
      <c r="A226" s="25"/>
      <c r="B226" s="316"/>
      <c r="C226" s="317"/>
      <c r="D226" s="317"/>
      <c r="E226" s="317"/>
      <c r="F226" s="317"/>
      <c r="G226" s="317"/>
      <c r="H226" s="317"/>
      <c r="I226" s="317"/>
      <c r="J226" s="317"/>
      <c r="K226" s="317"/>
      <c r="L226" s="318"/>
      <c r="M226" s="43"/>
    </row>
    <row r="227" spans="1:17" s="26" customFormat="1" x14ac:dyDescent="0.25">
      <c r="A227" s="25"/>
      <c r="B227" s="316"/>
      <c r="C227" s="317"/>
      <c r="D227" s="317"/>
      <c r="E227" s="317"/>
      <c r="F227" s="317"/>
      <c r="G227" s="317"/>
      <c r="H227" s="317"/>
      <c r="I227" s="317"/>
      <c r="J227" s="317"/>
      <c r="K227" s="317"/>
      <c r="L227" s="318"/>
      <c r="M227" s="43"/>
    </row>
    <row r="228" spans="1:17" s="26" customFormat="1" x14ac:dyDescent="0.25">
      <c r="A228" s="25"/>
      <c r="B228" s="316"/>
      <c r="C228" s="317"/>
      <c r="D228" s="317"/>
      <c r="E228" s="317"/>
      <c r="F228" s="317"/>
      <c r="G228" s="317"/>
      <c r="H228" s="317"/>
      <c r="I228" s="317"/>
      <c r="J228" s="317"/>
      <c r="K228" s="317"/>
      <c r="L228" s="318"/>
      <c r="M228" s="43"/>
    </row>
    <row r="229" spans="1:17" s="43" customFormat="1" x14ac:dyDescent="0.25">
      <c r="A229" s="66"/>
      <c r="B229" s="77"/>
      <c r="C229" s="78"/>
      <c r="D229" s="78"/>
      <c r="E229" s="78"/>
      <c r="F229" s="78"/>
      <c r="G229" s="78"/>
      <c r="H229" s="78"/>
      <c r="I229" s="78"/>
      <c r="J229" s="78"/>
      <c r="K229" s="78"/>
      <c r="L229" s="79"/>
      <c r="O229" s="3"/>
      <c r="P229" s="3"/>
      <c r="Q229" s="3"/>
    </row>
  </sheetData>
  <sheetProtection algorithmName="SHA-512" hashValue="u6CIuMeRIMWyi/TPkqD8eXAwkHlibgkdZOJZtbGYc2CcTXC49LFLdoa8miFJNgUzjkJDIKFI6/GteoBzxDgo5g==" saltValue="SdTB96jK6eoTXSma3MaOKQ==" spinCount="100000" sheet="1" objects="1" scenarios="1" selectLockedCells="1"/>
  <mergeCells count="153">
    <mergeCell ref="C99:D107"/>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99:H107"/>
    <mergeCell ref="I99:J107"/>
    <mergeCell ref="K99:L107"/>
    <mergeCell ref="G58:I59"/>
    <mergeCell ref="J58:L59"/>
    <mergeCell ref="B62:B63"/>
    <mergeCell ref="C62:D63"/>
    <mergeCell ref="E62:F63"/>
    <mergeCell ref="G62:I63"/>
    <mergeCell ref="E108:F116"/>
    <mergeCell ref="G108:H116"/>
    <mergeCell ref="I108:J116"/>
    <mergeCell ref="K108:L116"/>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89"/>
    <mergeCell ref="C90:D98"/>
    <mergeCell ref="B221:L22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17:B125"/>
    <mergeCell ref="C117:D125"/>
    <mergeCell ref="E117:F125"/>
    <mergeCell ref="G117:H125"/>
    <mergeCell ref="I117:J125"/>
    <mergeCell ref="K117:L125"/>
    <mergeCell ref="E90:F98"/>
    <mergeCell ref="G90:H98"/>
    <mergeCell ref="I90:J98"/>
    <mergeCell ref="K90:L98"/>
    <mergeCell ref="E81:F89"/>
    <mergeCell ref="G81:H89"/>
    <mergeCell ref="I81:J89"/>
    <mergeCell ref="K81:L89"/>
    <mergeCell ref="B81:B89"/>
    <mergeCell ref="B90:B98"/>
    <mergeCell ref="B99:B107"/>
    <mergeCell ref="E99:F107"/>
    <mergeCell ref="B108:B116"/>
    <mergeCell ref="C108:D116"/>
    <mergeCell ref="B218:L219"/>
    <mergeCell ref="B153:B161"/>
    <mergeCell ref="C153:D161"/>
    <mergeCell ref="E153:F161"/>
    <mergeCell ref="G153:H161"/>
    <mergeCell ref="I153:J161"/>
    <mergeCell ref="K153:L161"/>
    <mergeCell ref="B162:B170"/>
    <mergeCell ref="C162:D170"/>
    <mergeCell ref="E162:F170"/>
    <mergeCell ref="G162:H170"/>
    <mergeCell ref="I162:J170"/>
    <mergeCell ref="K162:L170"/>
    <mergeCell ref="B174:L174"/>
    <mergeCell ref="B187:L187"/>
    <mergeCell ref="B201:L201"/>
    <mergeCell ref="B176:L183"/>
    <mergeCell ref="B192:L198"/>
    <mergeCell ref="B207:L214"/>
    <mergeCell ref="B202:L202"/>
    <mergeCell ref="B172:L172"/>
    <mergeCell ref="B186:L186"/>
    <mergeCell ref="B144:B152"/>
    <mergeCell ref="C144:D152"/>
    <mergeCell ref="E144:F152"/>
    <mergeCell ref="G144:H152"/>
    <mergeCell ref="I144:J152"/>
    <mergeCell ref="K144:L152"/>
    <mergeCell ref="B189:L190"/>
    <mergeCell ref="B71:L71"/>
    <mergeCell ref="B216:L216"/>
    <mergeCell ref="B204:L205"/>
    <mergeCell ref="B126:B134"/>
    <mergeCell ref="C126:D134"/>
    <mergeCell ref="E126:F134"/>
    <mergeCell ref="G126:H134"/>
    <mergeCell ref="I126:J134"/>
    <mergeCell ref="K126:L134"/>
    <mergeCell ref="B135:B143"/>
    <mergeCell ref="C135:D143"/>
    <mergeCell ref="E135:F143"/>
    <mergeCell ref="G135:H143"/>
    <mergeCell ref="I135:J143"/>
    <mergeCell ref="K135:L143"/>
    <mergeCell ref="C75:D80"/>
    <mergeCell ref="E75:F80"/>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21 B192 B207 B17 B31 B176" xr:uid="{5A90EE5E-CE92-437E-935D-D903CD4181A5}">
      <formula1>1000</formula1>
    </dataValidation>
    <dataValidation allowBlank="1" sqref="C48:L67 C81:L170" xr:uid="{D648FBB3-B83B-4A07-8907-938EABECD3FA}"/>
  </dataValidations>
  <printOptions horizontalCentered="1"/>
  <pageMargins left="0.25" right="0.25" top="0.75" bottom="0.75" header="0.3" footer="0.3"/>
  <pageSetup scale="63" firstPageNumber="4" fitToHeight="0" orientation="portrait" r:id="rId1"/>
  <headerFooter>
    <oddFooter>&amp;L&amp;A</oddFooter>
  </headerFooter>
  <rowBreaks count="4" manualBreakCount="4">
    <brk id="39" min="1" max="11" man="1"/>
    <brk id="68" min="1" max="11" man="1"/>
    <brk id="116" min="1" max="11" man="1"/>
    <brk id="171" min="1" max="11"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6EFF-A3A9-47CD-BC5B-2300A48EF613}">
  <sheetPr>
    <tabColor rgb="FF00B0F0"/>
    <pageSetUpPr fitToPage="1"/>
  </sheetPr>
  <dimension ref="A1:AZ62"/>
  <sheetViews>
    <sheetView zoomScale="85" zoomScaleNormal="85" workbookViewId="0">
      <selection activeCell="O1" sqref="O1:P1048576"/>
    </sheetView>
  </sheetViews>
  <sheetFormatPr defaultColWidth="8.7109375" defaultRowHeight="14.25" x14ac:dyDescent="0.25"/>
  <cols>
    <col min="1" max="1" width="2.28515625" style="130" customWidth="1"/>
    <col min="2" max="12" width="12.28515625" style="132" customWidth="1"/>
    <col min="13" max="14" width="8.7109375" style="31"/>
    <col min="15" max="15" width="10.7109375" style="29" hidden="1" customWidth="1"/>
    <col min="16" max="16" width="0" style="29" hidden="1" customWidth="1"/>
    <col min="17" max="17" width="8.7109375" style="13"/>
    <col min="18" max="52" width="8.7109375" style="31"/>
    <col min="53" max="16384" width="8.7109375" style="126"/>
  </cols>
  <sheetData>
    <row r="1" spans="1:52" s="121" customFormat="1" x14ac:dyDescent="0.25">
      <c r="A1" s="28"/>
      <c r="C1" s="122"/>
      <c r="O1" s="116"/>
      <c r="P1" s="116"/>
      <c r="Q1" s="8"/>
    </row>
    <row r="2" spans="1:52" s="121" customFormat="1" x14ac:dyDescent="0.25">
      <c r="A2" s="28"/>
      <c r="B2" s="122" t="s">
        <v>0</v>
      </c>
      <c r="C2" s="122"/>
      <c r="O2" s="116"/>
      <c r="P2" s="116"/>
      <c r="Q2" s="8"/>
    </row>
    <row r="3" spans="1:52" s="121" customFormat="1" x14ac:dyDescent="0.25">
      <c r="A3" s="28"/>
      <c r="B3" s="122"/>
      <c r="C3" s="122"/>
      <c r="O3" s="116"/>
      <c r="P3" s="116"/>
      <c r="Q3" s="8"/>
    </row>
    <row r="4" spans="1:52" s="121" customFormat="1" x14ac:dyDescent="0.25">
      <c r="A4" s="28"/>
      <c r="B4" s="339" t="str">
        <f>Info!B4</f>
        <v>QUESTIONNAIRE À L'INTENTION DES PRODUCTEURS ÉTRANGERS</v>
      </c>
      <c r="C4" s="339"/>
      <c r="D4" s="339"/>
      <c r="E4" s="339"/>
      <c r="F4" s="339"/>
      <c r="G4" s="339"/>
      <c r="H4" s="339"/>
      <c r="I4" s="339"/>
      <c r="J4" s="339"/>
      <c r="K4" s="339"/>
      <c r="L4" s="339"/>
      <c r="O4" s="116"/>
      <c r="P4" s="116"/>
      <c r="Q4" s="8"/>
    </row>
    <row r="5" spans="1:52" s="121" customFormat="1" x14ac:dyDescent="0.25">
      <c r="A5" s="28"/>
      <c r="B5" s="339" t="str">
        <f>Intro!B5</f>
        <v>NQ-2025-008</v>
      </c>
      <c r="C5" s="285"/>
      <c r="D5" s="285"/>
      <c r="E5" s="285"/>
      <c r="F5" s="285"/>
      <c r="G5" s="285"/>
      <c r="H5" s="285"/>
      <c r="I5" s="285"/>
      <c r="J5" s="285"/>
      <c r="K5" s="285"/>
      <c r="L5" s="285"/>
      <c r="O5" s="116"/>
      <c r="P5" s="116"/>
      <c r="Q5" s="8"/>
    </row>
    <row r="6" spans="1:52" s="121" customFormat="1" x14ac:dyDescent="0.25">
      <c r="A6" s="28"/>
      <c r="B6" s="339" t="str">
        <f>Intro!B6</f>
        <v>THERMOFORMED MOLDED FIBRE TABLEWARE | VAISSELLE EN FIBRE MOULÉE THERMOFORMÉE</v>
      </c>
      <c r="C6" s="285"/>
      <c r="D6" s="285"/>
      <c r="E6" s="285"/>
      <c r="F6" s="285"/>
      <c r="G6" s="285"/>
      <c r="H6" s="285"/>
      <c r="I6" s="285"/>
      <c r="J6" s="285"/>
      <c r="K6" s="285"/>
      <c r="L6" s="285"/>
      <c r="O6" s="116"/>
      <c r="P6" s="116"/>
      <c r="Q6" s="8"/>
    </row>
    <row r="7" spans="1:52" s="121" customFormat="1" x14ac:dyDescent="0.25">
      <c r="A7" s="28"/>
      <c r="B7" s="123"/>
      <c r="C7" s="119"/>
      <c r="D7" s="119"/>
      <c r="E7" s="119"/>
      <c r="F7" s="119"/>
      <c r="G7" s="119"/>
      <c r="H7" s="119"/>
      <c r="I7" s="119"/>
      <c r="J7" s="119"/>
      <c r="K7" s="119"/>
      <c r="L7" s="119"/>
      <c r="O7" s="116"/>
      <c r="P7" s="116"/>
      <c r="Q7" s="8"/>
    </row>
    <row r="8" spans="1:52" s="121" customFormat="1" ht="14.25" customHeight="1" x14ac:dyDescent="0.25">
      <c r="A8" s="28"/>
      <c r="B8" s="340" t="str">
        <f>Public!B8</f>
        <v>Les questions suivantes font référence aux marchandises comme définies dans la description du produit de l'onglet Intro.</v>
      </c>
      <c r="C8" s="340"/>
      <c r="D8" s="340"/>
      <c r="E8" s="340"/>
      <c r="F8" s="340"/>
      <c r="G8" s="340"/>
      <c r="H8" s="340"/>
      <c r="I8" s="340"/>
      <c r="J8" s="340"/>
      <c r="K8" s="340"/>
      <c r="L8" s="340"/>
      <c r="O8" s="116"/>
      <c r="P8" s="116"/>
      <c r="Q8" s="8"/>
    </row>
    <row r="9" spans="1:52" s="121" customFormat="1" x14ac:dyDescent="0.25">
      <c r="A9" s="28"/>
      <c r="B9" s="340"/>
      <c r="C9" s="340"/>
      <c r="D9" s="340"/>
      <c r="E9" s="340"/>
      <c r="F9" s="340"/>
      <c r="G9" s="340"/>
      <c r="H9" s="340"/>
      <c r="I9" s="340"/>
      <c r="J9" s="340"/>
      <c r="K9" s="340"/>
      <c r="L9" s="340"/>
      <c r="O9" s="116"/>
      <c r="P9" s="116"/>
      <c r="Q9" s="8"/>
    </row>
    <row r="10" spans="1:52" s="121" customFormat="1" x14ac:dyDescent="0.25">
      <c r="A10" s="124"/>
      <c r="O10" s="116"/>
      <c r="P10" s="116"/>
      <c r="Q10" s="8"/>
    </row>
    <row r="11" spans="1:52" x14ac:dyDescent="0.25">
      <c r="A11" s="125"/>
      <c r="B11" s="341" t="str">
        <f>IF(Intro!$G$22="English",O11,P11)</f>
        <v>NUANCES</v>
      </c>
      <c r="C11" s="341"/>
      <c r="D11" s="341"/>
      <c r="E11" s="341"/>
      <c r="F11" s="341"/>
      <c r="G11" s="341"/>
      <c r="H11" s="341"/>
      <c r="I11" s="341"/>
      <c r="J11" s="341"/>
      <c r="K11" s="341"/>
      <c r="L11" s="342"/>
      <c r="O11" s="29" t="s">
        <v>302</v>
      </c>
      <c r="P11" s="29" t="s">
        <v>303</v>
      </c>
    </row>
    <row r="12" spans="1:52" s="129" customFormat="1" x14ac:dyDescent="0.25">
      <c r="A12" s="125"/>
      <c r="B12" s="343" t="s">
        <v>22</v>
      </c>
      <c r="C12" s="344"/>
      <c r="D12" s="344"/>
      <c r="E12" s="344"/>
      <c r="F12" s="344"/>
      <c r="G12" s="344"/>
      <c r="H12" s="344"/>
      <c r="I12" s="344"/>
      <c r="J12" s="344"/>
      <c r="K12" s="344"/>
      <c r="L12" s="345"/>
      <c r="M12" s="127"/>
      <c r="N12" s="127"/>
      <c r="O12" s="29"/>
      <c r="P12" s="29"/>
      <c r="Q12" s="128"/>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row>
    <row r="13" spans="1:52" s="129" customFormat="1" x14ac:dyDescent="0.25">
      <c r="A13" s="125"/>
      <c r="B13" s="332" t="str">
        <f>IF(Intro!$G$22="English",O13,P13)</f>
        <v>Indiquez les nuances fabriquées au Canada par votre entreprise du 1er janvier 2022 au 30 septembre, 2025.</v>
      </c>
      <c r="C13" s="333"/>
      <c r="D13" s="333"/>
      <c r="E13" s="333"/>
      <c r="F13" s="333"/>
      <c r="G13" s="333"/>
      <c r="H13" s="333"/>
      <c r="I13" s="333"/>
      <c r="J13" s="333"/>
      <c r="K13" s="333"/>
      <c r="L13" s="334"/>
      <c r="M13" s="127"/>
      <c r="N13" s="127"/>
      <c r="O13" s="29" t="str">
        <f>"Provide the grades produced by your firm in Canada between January 1, "&amp;Variables!B6&amp;" and "&amp;Variables!B7&amp;", "&amp;Variables!B8&amp;". "</f>
        <v xml:space="preserve">Provide the grades produced by your firm in Canada between January 1, 2022 and September 30, 2025. </v>
      </c>
      <c r="P13" s="29" t="str">
        <f>"Indiquez les nuances fabriquées au Canada par votre entreprise du 1er janvier "&amp;Variables!C6&amp;" au "&amp;Variables!C7&amp;", "&amp;Variables!C8&amp;"."</f>
        <v>Indiquez les nuances fabriquées au Canada par votre entreprise du 1er janvier 2022 au 30 septembre, 2025.</v>
      </c>
      <c r="Q13" s="128"/>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row>
    <row r="14" spans="1:52" x14ac:dyDescent="0.25">
      <c r="B14" s="131"/>
      <c r="L14" s="133"/>
    </row>
    <row r="15" spans="1:52" x14ac:dyDescent="0.25">
      <c r="B15" s="335" t="str">
        <f>IF(Intro!$G$22="English",O15,P15)</f>
        <v>Nuance d'acier</v>
      </c>
      <c r="C15" s="336"/>
      <c r="D15" s="336" t="str">
        <f>IF(Intro!$G$22="English",O16,P16)</f>
        <v>Traitement de la surface 
(c.-à.d. recouverts ou non recouverts)</v>
      </c>
      <c r="E15" s="336"/>
      <c r="F15" s="336" t="str">
        <f>IF(Intro!$G$22="English",O17,P17)</f>
        <v>Vendus au Canada ou exportés</v>
      </c>
      <c r="G15" s="336" t="str">
        <f>IF(Intro!$G$22="English",O18,P18)</f>
        <v>Diamètre extérieur (mm)</v>
      </c>
      <c r="H15" s="336"/>
      <c r="I15" s="336" t="str">
        <f>IF(Intro!$G$22="English",O19,P19)</f>
        <v>Épaisseur de la paroi (mm)</v>
      </c>
      <c r="J15" s="336"/>
      <c r="K15" s="337" t="str">
        <f>IF(Intro!$G$22="English",O20,P20)</f>
        <v>Longueur (m)</v>
      </c>
      <c r="L15" s="338"/>
      <c r="O15" s="29" t="s">
        <v>304</v>
      </c>
      <c r="P15" s="29" t="s">
        <v>305</v>
      </c>
    </row>
    <row r="16" spans="1:52" x14ac:dyDescent="0.25">
      <c r="B16" s="335"/>
      <c r="C16" s="336"/>
      <c r="D16" s="336"/>
      <c r="E16" s="336"/>
      <c r="F16" s="336"/>
      <c r="G16" s="336"/>
      <c r="H16" s="336"/>
      <c r="I16" s="336"/>
      <c r="J16" s="336"/>
      <c r="K16" s="337"/>
      <c r="L16" s="338"/>
      <c r="O16" s="29" t="s">
        <v>306</v>
      </c>
      <c r="P16" s="29" t="s">
        <v>307</v>
      </c>
    </row>
    <row r="17" spans="1:17" x14ac:dyDescent="0.25">
      <c r="B17" s="335"/>
      <c r="C17" s="336"/>
      <c r="D17" s="336"/>
      <c r="E17" s="336"/>
      <c r="F17" s="336"/>
      <c r="G17" s="134" t="s">
        <v>308</v>
      </c>
      <c r="H17" s="134" t="s">
        <v>309</v>
      </c>
      <c r="I17" s="134" t="s">
        <v>308</v>
      </c>
      <c r="J17" s="134" t="s">
        <v>309</v>
      </c>
      <c r="K17" s="134" t="s">
        <v>308</v>
      </c>
      <c r="L17" s="135" t="s">
        <v>309</v>
      </c>
      <c r="O17" s="29" t="s">
        <v>310</v>
      </c>
      <c r="P17" s="29" t="s">
        <v>311</v>
      </c>
    </row>
    <row r="18" spans="1:17" x14ac:dyDescent="0.25">
      <c r="B18" s="348"/>
      <c r="C18" s="349"/>
      <c r="D18" s="349"/>
      <c r="E18" s="349"/>
      <c r="F18" s="349"/>
      <c r="G18" s="346"/>
      <c r="H18" s="346"/>
      <c r="I18" s="346"/>
      <c r="J18" s="346"/>
      <c r="K18" s="346"/>
      <c r="L18" s="347"/>
      <c r="O18" s="29" t="s">
        <v>312</v>
      </c>
      <c r="P18" s="29" t="s">
        <v>313</v>
      </c>
    </row>
    <row r="19" spans="1:17" x14ac:dyDescent="0.25">
      <c r="B19" s="348"/>
      <c r="C19" s="349"/>
      <c r="D19" s="349"/>
      <c r="E19" s="349"/>
      <c r="F19" s="349"/>
      <c r="G19" s="346"/>
      <c r="H19" s="346"/>
      <c r="I19" s="346"/>
      <c r="J19" s="346"/>
      <c r="K19" s="346"/>
      <c r="L19" s="347"/>
      <c r="O19" s="29" t="s">
        <v>314</v>
      </c>
      <c r="P19" s="29" t="s">
        <v>315</v>
      </c>
    </row>
    <row r="20" spans="1:17" x14ac:dyDescent="0.25">
      <c r="B20" s="348"/>
      <c r="C20" s="349"/>
      <c r="D20" s="349"/>
      <c r="E20" s="349"/>
      <c r="F20" s="349"/>
      <c r="G20" s="346"/>
      <c r="H20" s="346"/>
      <c r="I20" s="346"/>
      <c r="J20" s="346"/>
      <c r="K20" s="346"/>
      <c r="L20" s="347"/>
      <c r="O20" s="29" t="s">
        <v>316</v>
      </c>
      <c r="P20" s="29" t="s">
        <v>317</v>
      </c>
    </row>
    <row r="21" spans="1:17" x14ac:dyDescent="0.25">
      <c r="B21" s="348"/>
      <c r="C21" s="349"/>
      <c r="D21" s="349"/>
      <c r="E21" s="349"/>
      <c r="F21" s="349"/>
      <c r="G21" s="346"/>
      <c r="H21" s="346"/>
      <c r="I21" s="346"/>
      <c r="J21" s="346"/>
      <c r="K21" s="346"/>
      <c r="L21" s="347"/>
      <c r="O21" s="136"/>
      <c r="P21" s="136"/>
    </row>
    <row r="22" spans="1:17" x14ac:dyDescent="0.25">
      <c r="B22" s="348"/>
      <c r="C22" s="349"/>
      <c r="D22" s="349"/>
      <c r="E22" s="349"/>
      <c r="F22" s="349"/>
      <c r="G22" s="346"/>
      <c r="H22" s="346"/>
      <c r="I22" s="346"/>
      <c r="J22" s="346"/>
      <c r="K22" s="346"/>
      <c r="L22" s="347"/>
    </row>
    <row r="23" spans="1:17" x14ac:dyDescent="0.25">
      <c r="B23" s="348"/>
      <c r="C23" s="349"/>
      <c r="D23" s="349"/>
      <c r="E23" s="349"/>
      <c r="F23" s="349"/>
      <c r="G23" s="346"/>
      <c r="H23" s="346"/>
      <c r="I23" s="346"/>
      <c r="J23" s="346"/>
      <c r="K23" s="346"/>
      <c r="L23" s="347"/>
    </row>
    <row r="24" spans="1:17" x14ac:dyDescent="0.25">
      <c r="B24" s="348"/>
      <c r="C24" s="349"/>
      <c r="D24" s="349"/>
      <c r="E24" s="349"/>
      <c r="F24" s="349"/>
      <c r="G24" s="346"/>
      <c r="H24" s="346"/>
      <c r="I24" s="346"/>
      <c r="J24" s="346"/>
      <c r="K24" s="346"/>
      <c r="L24" s="347"/>
      <c r="O24" s="136"/>
      <c r="P24" s="136"/>
    </row>
    <row r="25" spans="1:17" x14ac:dyDescent="0.25">
      <c r="B25" s="348"/>
      <c r="C25" s="349"/>
      <c r="D25" s="349"/>
      <c r="E25" s="349"/>
      <c r="F25" s="349"/>
      <c r="G25" s="346"/>
      <c r="H25" s="346"/>
      <c r="I25" s="346"/>
      <c r="J25" s="346"/>
      <c r="K25" s="346"/>
      <c r="L25" s="347"/>
    </row>
    <row r="26" spans="1:17" x14ac:dyDescent="0.25">
      <c r="B26" s="348"/>
      <c r="C26" s="349"/>
      <c r="D26" s="349"/>
      <c r="E26" s="349"/>
      <c r="F26" s="349"/>
      <c r="G26" s="346"/>
      <c r="H26" s="346"/>
      <c r="I26" s="346"/>
      <c r="J26" s="346"/>
      <c r="K26" s="346"/>
      <c r="L26" s="347"/>
    </row>
    <row r="27" spans="1:17" s="31" customFormat="1" x14ac:dyDescent="0.25">
      <c r="A27" s="130"/>
      <c r="B27" s="348"/>
      <c r="C27" s="349"/>
      <c r="D27" s="349"/>
      <c r="E27" s="349"/>
      <c r="F27" s="349"/>
      <c r="G27" s="346"/>
      <c r="H27" s="346"/>
      <c r="I27" s="346"/>
      <c r="J27" s="346"/>
      <c r="K27" s="346"/>
      <c r="L27" s="347"/>
      <c r="O27" s="136"/>
      <c r="P27" s="136"/>
      <c r="Q27" s="13"/>
    </row>
    <row r="28" spans="1:17" s="31" customFormat="1" x14ac:dyDescent="0.25">
      <c r="A28" s="130"/>
      <c r="B28" s="348"/>
      <c r="C28" s="349"/>
      <c r="D28" s="349"/>
      <c r="E28" s="349"/>
      <c r="F28" s="349"/>
      <c r="G28" s="346"/>
      <c r="H28" s="346"/>
      <c r="I28" s="346"/>
      <c r="J28" s="346"/>
      <c r="K28" s="346"/>
      <c r="L28" s="347"/>
      <c r="O28" s="29"/>
      <c r="P28" s="29"/>
      <c r="Q28" s="13"/>
    </row>
    <row r="29" spans="1:17" s="31" customFormat="1" x14ac:dyDescent="0.25">
      <c r="A29" s="130"/>
      <c r="B29" s="348"/>
      <c r="C29" s="349"/>
      <c r="D29" s="349"/>
      <c r="E29" s="349"/>
      <c r="F29" s="349"/>
      <c r="G29" s="346"/>
      <c r="H29" s="346"/>
      <c r="I29" s="346"/>
      <c r="J29" s="346"/>
      <c r="K29" s="346"/>
      <c r="L29" s="347"/>
      <c r="O29" s="29"/>
      <c r="P29" s="29"/>
      <c r="Q29" s="13"/>
    </row>
    <row r="30" spans="1:17" s="31" customFormat="1" x14ac:dyDescent="0.25">
      <c r="A30" s="130"/>
      <c r="B30" s="348"/>
      <c r="C30" s="349"/>
      <c r="D30" s="349"/>
      <c r="E30" s="349"/>
      <c r="F30" s="349"/>
      <c r="G30" s="346"/>
      <c r="H30" s="346"/>
      <c r="I30" s="346"/>
      <c r="J30" s="346"/>
      <c r="K30" s="346"/>
      <c r="L30" s="347"/>
      <c r="O30" s="29"/>
      <c r="P30" s="29"/>
      <c r="Q30" s="13"/>
    </row>
    <row r="31" spans="1:17" s="31" customFormat="1" x14ac:dyDescent="0.25">
      <c r="A31" s="130"/>
      <c r="B31" s="348"/>
      <c r="C31" s="349"/>
      <c r="D31" s="349"/>
      <c r="E31" s="349"/>
      <c r="F31" s="349"/>
      <c r="G31" s="346"/>
      <c r="H31" s="346"/>
      <c r="I31" s="346"/>
      <c r="J31" s="346"/>
      <c r="K31" s="346"/>
      <c r="L31" s="347"/>
      <c r="O31" s="29"/>
      <c r="P31" s="29"/>
      <c r="Q31" s="13"/>
    </row>
    <row r="32" spans="1:17" s="31" customFormat="1" x14ac:dyDescent="0.25">
      <c r="A32" s="130"/>
      <c r="B32" s="348"/>
      <c r="C32" s="349"/>
      <c r="D32" s="349"/>
      <c r="E32" s="349"/>
      <c r="F32" s="349"/>
      <c r="G32" s="346"/>
      <c r="H32" s="346"/>
      <c r="I32" s="346"/>
      <c r="J32" s="346"/>
      <c r="K32" s="346"/>
      <c r="L32" s="347"/>
      <c r="O32" s="29"/>
      <c r="P32" s="29"/>
      <c r="Q32" s="13"/>
    </row>
    <row r="33" spans="1:17" s="31" customFormat="1" x14ac:dyDescent="0.25">
      <c r="A33" s="130"/>
      <c r="B33" s="348"/>
      <c r="C33" s="349"/>
      <c r="D33" s="349"/>
      <c r="E33" s="349"/>
      <c r="F33" s="349"/>
      <c r="G33" s="346"/>
      <c r="H33" s="346"/>
      <c r="I33" s="346"/>
      <c r="J33" s="346"/>
      <c r="K33" s="346"/>
      <c r="L33" s="347"/>
      <c r="O33" s="29"/>
      <c r="P33" s="29"/>
      <c r="Q33" s="13"/>
    </row>
    <row r="34" spans="1:17" s="31" customFormat="1" x14ac:dyDescent="0.25">
      <c r="A34" s="130"/>
      <c r="B34" s="348"/>
      <c r="C34" s="349"/>
      <c r="D34" s="349"/>
      <c r="E34" s="349"/>
      <c r="F34" s="349"/>
      <c r="G34" s="346"/>
      <c r="H34" s="346"/>
      <c r="I34" s="346"/>
      <c r="J34" s="346"/>
      <c r="K34" s="346"/>
      <c r="L34" s="347"/>
      <c r="O34" s="29"/>
      <c r="P34" s="29"/>
      <c r="Q34" s="13"/>
    </row>
    <row r="35" spans="1:17" s="31" customFormat="1" x14ac:dyDescent="0.25">
      <c r="A35" s="130"/>
      <c r="B35" s="348"/>
      <c r="C35" s="349"/>
      <c r="D35" s="349"/>
      <c r="E35" s="349"/>
      <c r="F35" s="349"/>
      <c r="G35" s="346"/>
      <c r="H35" s="346"/>
      <c r="I35" s="346"/>
      <c r="J35" s="346"/>
      <c r="K35" s="346"/>
      <c r="L35" s="347"/>
      <c r="O35" s="29"/>
      <c r="P35" s="29"/>
      <c r="Q35" s="13"/>
    </row>
    <row r="36" spans="1:17" s="31" customFormat="1" x14ac:dyDescent="0.25">
      <c r="A36" s="130"/>
      <c r="B36" s="348"/>
      <c r="C36" s="349"/>
      <c r="D36" s="349"/>
      <c r="E36" s="349"/>
      <c r="F36" s="349"/>
      <c r="G36" s="346"/>
      <c r="H36" s="346"/>
      <c r="I36" s="346"/>
      <c r="J36" s="346"/>
      <c r="K36" s="346"/>
      <c r="L36" s="347"/>
      <c r="O36" s="29"/>
      <c r="P36" s="29"/>
      <c r="Q36" s="13"/>
    </row>
    <row r="37" spans="1:17" s="31" customFormat="1" x14ac:dyDescent="0.25">
      <c r="A37" s="130"/>
      <c r="B37" s="348"/>
      <c r="C37" s="349"/>
      <c r="D37" s="349"/>
      <c r="E37" s="349"/>
      <c r="F37" s="349"/>
      <c r="G37" s="346"/>
      <c r="H37" s="346"/>
      <c r="I37" s="346"/>
      <c r="J37" s="346"/>
      <c r="K37" s="346"/>
      <c r="L37" s="347"/>
      <c r="O37" s="29"/>
      <c r="P37" s="29"/>
      <c r="Q37" s="13"/>
    </row>
    <row r="38" spans="1:17" s="31" customFormat="1" x14ac:dyDescent="0.25">
      <c r="A38" s="130"/>
      <c r="B38" s="348"/>
      <c r="C38" s="349"/>
      <c r="D38" s="349"/>
      <c r="E38" s="349"/>
      <c r="F38" s="349"/>
      <c r="G38" s="346"/>
      <c r="H38" s="346"/>
      <c r="I38" s="346"/>
      <c r="J38" s="346"/>
      <c r="K38" s="346"/>
      <c r="L38" s="347"/>
      <c r="O38" s="29"/>
      <c r="P38" s="29"/>
      <c r="Q38" s="13"/>
    </row>
    <row r="39" spans="1:17" x14ac:dyDescent="0.25">
      <c r="B39" s="348"/>
      <c r="C39" s="349"/>
      <c r="D39" s="349"/>
      <c r="E39" s="349"/>
      <c r="F39" s="349"/>
      <c r="G39" s="346"/>
      <c r="H39" s="346"/>
      <c r="I39" s="346"/>
      <c r="J39" s="346"/>
      <c r="K39" s="346"/>
      <c r="L39" s="347"/>
    </row>
    <row r="40" spans="1:17" x14ac:dyDescent="0.25">
      <c r="B40" s="348"/>
      <c r="C40" s="349"/>
      <c r="D40" s="349"/>
      <c r="E40" s="349"/>
      <c r="F40" s="349"/>
      <c r="G40" s="346"/>
      <c r="H40" s="346"/>
      <c r="I40" s="346"/>
      <c r="J40" s="346"/>
      <c r="K40" s="346"/>
      <c r="L40" s="347"/>
    </row>
    <row r="41" spans="1:17" x14ac:dyDescent="0.25">
      <c r="B41" s="348"/>
      <c r="C41" s="349"/>
      <c r="D41" s="349"/>
      <c r="E41" s="349"/>
      <c r="F41" s="349"/>
      <c r="G41" s="346"/>
      <c r="H41" s="346"/>
      <c r="I41" s="346"/>
      <c r="J41" s="346"/>
      <c r="K41" s="346"/>
      <c r="L41" s="347"/>
    </row>
    <row r="42" spans="1:17" x14ac:dyDescent="0.25">
      <c r="B42" s="348"/>
      <c r="C42" s="349"/>
      <c r="D42" s="349"/>
      <c r="E42" s="349"/>
      <c r="F42" s="349"/>
      <c r="G42" s="346"/>
      <c r="H42" s="346"/>
      <c r="I42" s="346"/>
      <c r="J42" s="346"/>
      <c r="K42" s="346"/>
      <c r="L42" s="347"/>
    </row>
    <row r="43" spans="1:17" x14ac:dyDescent="0.25">
      <c r="B43" s="348"/>
      <c r="C43" s="349"/>
      <c r="D43" s="349"/>
      <c r="E43" s="349"/>
      <c r="F43" s="349"/>
      <c r="G43" s="346"/>
      <c r="H43" s="346"/>
      <c r="I43" s="346"/>
      <c r="J43" s="346"/>
      <c r="K43" s="346"/>
      <c r="L43" s="347"/>
    </row>
    <row r="44" spans="1:17" x14ac:dyDescent="0.25">
      <c r="B44" s="348"/>
      <c r="C44" s="349"/>
      <c r="D44" s="349"/>
      <c r="E44" s="349"/>
      <c r="F44" s="349"/>
      <c r="G44" s="346"/>
      <c r="H44" s="346"/>
      <c r="I44" s="346"/>
      <c r="J44" s="346"/>
      <c r="K44" s="346"/>
      <c r="L44" s="347"/>
    </row>
    <row r="45" spans="1:17" x14ac:dyDescent="0.25">
      <c r="B45" s="348"/>
      <c r="C45" s="349"/>
      <c r="D45" s="349"/>
      <c r="E45" s="349"/>
      <c r="F45" s="349"/>
      <c r="G45" s="346"/>
      <c r="H45" s="346"/>
      <c r="I45" s="346"/>
      <c r="J45" s="346"/>
      <c r="K45" s="346"/>
      <c r="L45" s="347"/>
    </row>
    <row r="46" spans="1:17" x14ac:dyDescent="0.25">
      <c r="B46" s="348"/>
      <c r="C46" s="349"/>
      <c r="D46" s="349"/>
      <c r="E46" s="349"/>
      <c r="F46" s="349"/>
      <c r="G46" s="346"/>
      <c r="H46" s="346"/>
      <c r="I46" s="346"/>
      <c r="J46" s="346"/>
      <c r="K46" s="346"/>
      <c r="L46" s="347"/>
    </row>
    <row r="47" spans="1:17" x14ac:dyDescent="0.25">
      <c r="B47" s="348"/>
      <c r="C47" s="349"/>
      <c r="D47" s="349"/>
      <c r="E47" s="349"/>
      <c r="F47" s="349"/>
      <c r="G47" s="346"/>
      <c r="H47" s="346"/>
      <c r="I47" s="346"/>
      <c r="J47" s="346"/>
      <c r="K47" s="346"/>
      <c r="L47" s="347"/>
    </row>
    <row r="48" spans="1:17" x14ac:dyDescent="0.25">
      <c r="B48" s="348"/>
      <c r="C48" s="349"/>
      <c r="D48" s="349"/>
      <c r="E48" s="349"/>
      <c r="F48" s="349"/>
      <c r="G48" s="346"/>
      <c r="H48" s="346"/>
      <c r="I48" s="346"/>
      <c r="J48" s="346"/>
      <c r="K48" s="346"/>
      <c r="L48" s="347"/>
    </row>
    <row r="49" spans="2:12" x14ac:dyDescent="0.25">
      <c r="B49" s="348"/>
      <c r="C49" s="349"/>
      <c r="D49" s="349"/>
      <c r="E49" s="349"/>
      <c r="F49" s="349"/>
      <c r="G49" s="346"/>
      <c r="H49" s="346"/>
      <c r="I49" s="346"/>
      <c r="J49" s="346"/>
      <c r="K49" s="346"/>
      <c r="L49" s="347"/>
    </row>
    <row r="50" spans="2:12" x14ac:dyDescent="0.25">
      <c r="B50" s="348"/>
      <c r="C50" s="349"/>
      <c r="D50" s="349"/>
      <c r="E50" s="349"/>
      <c r="F50" s="349"/>
      <c r="G50" s="346"/>
      <c r="H50" s="346"/>
      <c r="I50" s="346"/>
      <c r="J50" s="346"/>
      <c r="K50" s="346"/>
      <c r="L50" s="347"/>
    </row>
    <row r="51" spans="2:12" x14ac:dyDescent="0.25">
      <c r="B51" s="348"/>
      <c r="C51" s="349"/>
      <c r="D51" s="349"/>
      <c r="E51" s="349"/>
      <c r="F51" s="349"/>
      <c r="G51" s="346"/>
      <c r="H51" s="346"/>
      <c r="I51" s="346"/>
      <c r="J51" s="346"/>
      <c r="K51" s="346"/>
      <c r="L51" s="347"/>
    </row>
    <row r="52" spans="2:12" x14ac:dyDescent="0.25">
      <c r="B52" s="348"/>
      <c r="C52" s="349"/>
      <c r="D52" s="349"/>
      <c r="E52" s="349"/>
      <c r="F52" s="349"/>
      <c r="G52" s="346"/>
      <c r="H52" s="346"/>
      <c r="I52" s="346"/>
      <c r="J52" s="346"/>
      <c r="K52" s="346"/>
      <c r="L52" s="347"/>
    </row>
    <row r="53" spans="2:12" x14ac:dyDescent="0.25">
      <c r="B53" s="348"/>
      <c r="C53" s="349"/>
      <c r="D53" s="349"/>
      <c r="E53" s="349"/>
      <c r="F53" s="349"/>
      <c r="G53" s="346"/>
      <c r="H53" s="346"/>
      <c r="I53" s="346"/>
      <c r="J53" s="346"/>
      <c r="K53" s="346"/>
      <c r="L53" s="347"/>
    </row>
    <row r="54" spans="2:12" x14ac:dyDescent="0.25">
      <c r="B54" s="348"/>
      <c r="C54" s="349"/>
      <c r="D54" s="349"/>
      <c r="E54" s="349"/>
      <c r="F54" s="349"/>
      <c r="G54" s="346"/>
      <c r="H54" s="346"/>
      <c r="I54" s="346"/>
      <c r="J54" s="346"/>
      <c r="K54" s="346"/>
      <c r="L54" s="347"/>
    </row>
    <row r="55" spans="2:12" x14ac:dyDescent="0.25">
      <c r="B55" s="348"/>
      <c r="C55" s="349"/>
      <c r="D55" s="349"/>
      <c r="E55" s="349"/>
      <c r="F55" s="349"/>
      <c r="G55" s="346"/>
      <c r="H55" s="346"/>
      <c r="I55" s="346"/>
      <c r="J55" s="346"/>
      <c r="K55" s="346"/>
      <c r="L55" s="347"/>
    </row>
    <row r="56" spans="2:12" x14ac:dyDescent="0.25">
      <c r="B56" s="348"/>
      <c r="C56" s="349"/>
      <c r="D56" s="349"/>
      <c r="E56" s="349"/>
      <c r="F56" s="349"/>
      <c r="G56" s="346"/>
      <c r="H56" s="346"/>
      <c r="I56" s="346"/>
      <c r="J56" s="346"/>
      <c r="K56" s="346"/>
      <c r="L56" s="347"/>
    </row>
    <row r="57" spans="2:12" x14ac:dyDescent="0.25">
      <c r="B57" s="348"/>
      <c r="C57" s="349"/>
      <c r="D57" s="349"/>
      <c r="E57" s="349"/>
      <c r="F57" s="349"/>
      <c r="G57" s="346"/>
      <c r="H57" s="346"/>
      <c r="I57" s="346"/>
      <c r="J57" s="346"/>
      <c r="K57" s="346"/>
      <c r="L57" s="347"/>
    </row>
    <row r="58" spans="2:12" x14ac:dyDescent="0.25">
      <c r="B58" s="348"/>
      <c r="C58" s="349"/>
      <c r="D58" s="349"/>
      <c r="E58" s="349"/>
      <c r="F58" s="349"/>
      <c r="G58" s="346"/>
      <c r="H58" s="346"/>
      <c r="I58" s="346"/>
      <c r="J58" s="346"/>
      <c r="K58" s="346"/>
      <c r="L58" s="347"/>
    </row>
    <row r="59" spans="2:12" x14ac:dyDescent="0.25">
      <c r="B59" s="348"/>
      <c r="C59" s="349"/>
      <c r="D59" s="349"/>
      <c r="E59" s="349"/>
      <c r="F59" s="349"/>
      <c r="G59" s="346"/>
      <c r="H59" s="346"/>
      <c r="I59" s="346"/>
      <c r="J59" s="346"/>
      <c r="K59" s="346"/>
      <c r="L59" s="347"/>
    </row>
    <row r="60" spans="2:12" x14ac:dyDescent="0.25">
      <c r="B60" s="348"/>
      <c r="C60" s="349"/>
      <c r="D60" s="349"/>
      <c r="E60" s="349"/>
      <c r="F60" s="349"/>
      <c r="G60" s="346"/>
      <c r="H60" s="346"/>
      <c r="I60" s="346"/>
      <c r="J60" s="346"/>
      <c r="K60" s="346"/>
      <c r="L60" s="347"/>
    </row>
    <row r="61" spans="2:12" x14ac:dyDescent="0.25">
      <c r="B61" s="348"/>
      <c r="C61" s="349"/>
      <c r="D61" s="349"/>
      <c r="E61" s="349"/>
      <c r="F61" s="349"/>
      <c r="G61" s="346"/>
      <c r="H61" s="346"/>
      <c r="I61" s="346"/>
      <c r="J61" s="346"/>
      <c r="K61" s="346"/>
      <c r="L61" s="347"/>
    </row>
    <row r="62" spans="2:12" x14ac:dyDescent="0.25">
      <c r="B62" s="351"/>
      <c r="C62" s="352"/>
      <c r="D62" s="352"/>
      <c r="E62" s="352"/>
      <c r="F62" s="352"/>
      <c r="G62" s="353"/>
      <c r="H62" s="353"/>
      <c r="I62" s="353"/>
      <c r="J62" s="353"/>
      <c r="K62" s="353"/>
      <c r="L62" s="350"/>
    </row>
  </sheetData>
  <sheetProtection algorithmName="SHA-512" hashValue="xAV6Kh+JXsjj7uhRmUITpiGJ4/HglZAp1kQVJRtpVbgfH2et/Doo+4IyAIsfn6/IuL9LVnGGkng10koB2hellQ==" saltValue="jE8irrThdMa1LDuMX2fyjQ==" spinCount="100000" sheet="1" objects="1" scenarios="1" selectLockedCells="1"/>
  <mergeCells count="148">
    <mergeCell ref="L60:L62"/>
    <mergeCell ref="K57:K59"/>
    <mergeCell ref="L57:L59"/>
    <mergeCell ref="B60:C62"/>
    <mergeCell ref="D60:E62"/>
    <mergeCell ref="F60:F62"/>
    <mergeCell ref="G60:G62"/>
    <mergeCell ref="H60:H62"/>
    <mergeCell ref="I60:I62"/>
    <mergeCell ref="J60:J62"/>
    <mergeCell ref="K60:K62"/>
    <mergeCell ref="J54:J56"/>
    <mergeCell ref="K54:K56"/>
    <mergeCell ref="L54:L56"/>
    <mergeCell ref="B57:C59"/>
    <mergeCell ref="D57:E59"/>
    <mergeCell ref="F57:F59"/>
    <mergeCell ref="G57:G59"/>
    <mergeCell ref="H57:H59"/>
    <mergeCell ref="I57:I59"/>
    <mergeCell ref="J57:J59"/>
    <mergeCell ref="B54:C56"/>
    <mergeCell ref="D54:E56"/>
    <mergeCell ref="F54:F56"/>
    <mergeCell ref="G54:G56"/>
    <mergeCell ref="H54:H56"/>
    <mergeCell ref="I54:I56"/>
    <mergeCell ref="B51:C53"/>
    <mergeCell ref="D51:E53"/>
    <mergeCell ref="F51:F53"/>
    <mergeCell ref="G51:G53"/>
    <mergeCell ref="H51:H53"/>
    <mergeCell ref="I51:I53"/>
    <mergeCell ref="J51:J53"/>
    <mergeCell ref="K51:K53"/>
    <mergeCell ref="L51:L53"/>
    <mergeCell ref="B48:C50"/>
    <mergeCell ref="D48:E50"/>
    <mergeCell ref="F48:F50"/>
    <mergeCell ref="G48:G50"/>
    <mergeCell ref="H48:H50"/>
    <mergeCell ref="I48:I50"/>
    <mergeCell ref="J48:J50"/>
    <mergeCell ref="K48:K50"/>
    <mergeCell ref="L48:L50"/>
    <mergeCell ref="J42:J44"/>
    <mergeCell ref="K42:K44"/>
    <mergeCell ref="L42:L44"/>
    <mergeCell ref="B45:C47"/>
    <mergeCell ref="D45:E47"/>
    <mergeCell ref="F45:F47"/>
    <mergeCell ref="G45:G47"/>
    <mergeCell ref="H45:H47"/>
    <mergeCell ref="I45:I47"/>
    <mergeCell ref="J45:J47"/>
    <mergeCell ref="B42:C44"/>
    <mergeCell ref="D42:E44"/>
    <mergeCell ref="F42:F44"/>
    <mergeCell ref="G42:G44"/>
    <mergeCell ref="H42:H44"/>
    <mergeCell ref="I42:I44"/>
    <mergeCell ref="K45:K47"/>
    <mergeCell ref="L45:L47"/>
    <mergeCell ref="B39:C41"/>
    <mergeCell ref="D39:E41"/>
    <mergeCell ref="F39:F41"/>
    <mergeCell ref="G39:G41"/>
    <mergeCell ref="H39:H41"/>
    <mergeCell ref="I39:I41"/>
    <mergeCell ref="J39:J41"/>
    <mergeCell ref="K39:K41"/>
    <mergeCell ref="L39:L41"/>
    <mergeCell ref="B36:C38"/>
    <mergeCell ref="D36:E38"/>
    <mergeCell ref="F36:F38"/>
    <mergeCell ref="G36:G38"/>
    <mergeCell ref="H36:H38"/>
    <mergeCell ref="I36:I38"/>
    <mergeCell ref="J36:J38"/>
    <mergeCell ref="K36:K38"/>
    <mergeCell ref="L36:L38"/>
    <mergeCell ref="J30:J32"/>
    <mergeCell ref="K30:K32"/>
    <mergeCell ref="L30:L32"/>
    <mergeCell ref="B33:C35"/>
    <mergeCell ref="D33:E35"/>
    <mergeCell ref="F33:F35"/>
    <mergeCell ref="G33:G35"/>
    <mergeCell ref="H33:H35"/>
    <mergeCell ref="I33:I35"/>
    <mergeCell ref="J33:J35"/>
    <mergeCell ref="B30:C32"/>
    <mergeCell ref="D30:E32"/>
    <mergeCell ref="F30:F32"/>
    <mergeCell ref="G30:G32"/>
    <mergeCell ref="H30:H32"/>
    <mergeCell ref="I30:I32"/>
    <mergeCell ref="K33:K35"/>
    <mergeCell ref="L33:L35"/>
    <mergeCell ref="B27:C29"/>
    <mergeCell ref="D27:E29"/>
    <mergeCell ref="F27:F29"/>
    <mergeCell ref="G27:G29"/>
    <mergeCell ref="H27:H29"/>
    <mergeCell ref="I27:I29"/>
    <mergeCell ref="J27:J29"/>
    <mergeCell ref="K27:K29"/>
    <mergeCell ref="L27:L29"/>
    <mergeCell ref="B24:C26"/>
    <mergeCell ref="D24:E26"/>
    <mergeCell ref="F24:F26"/>
    <mergeCell ref="G24:G26"/>
    <mergeCell ref="H24:H26"/>
    <mergeCell ref="I24:I26"/>
    <mergeCell ref="J24:J26"/>
    <mergeCell ref="K24:K26"/>
    <mergeCell ref="L24:L26"/>
    <mergeCell ref="J18:J20"/>
    <mergeCell ref="K18:K20"/>
    <mergeCell ref="L18:L20"/>
    <mergeCell ref="B21:C23"/>
    <mergeCell ref="D21:E23"/>
    <mergeCell ref="F21:F23"/>
    <mergeCell ref="G21:G23"/>
    <mergeCell ref="H21:H23"/>
    <mergeCell ref="I21:I23"/>
    <mergeCell ref="J21:J23"/>
    <mergeCell ref="B18:C20"/>
    <mergeCell ref="D18:E20"/>
    <mergeCell ref="F18:F20"/>
    <mergeCell ref="G18:G20"/>
    <mergeCell ref="H18:H20"/>
    <mergeCell ref="I18:I20"/>
    <mergeCell ref="K21:K23"/>
    <mergeCell ref="L21:L23"/>
    <mergeCell ref="B13:L13"/>
    <mergeCell ref="B15:C17"/>
    <mergeCell ref="D15:E17"/>
    <mergeCell ref="F15:F17"/>
    <mergeCell ref="G15:H16"/>
    <mergeCell ref="I15:J16"/>
    <mergeCell ref="K15:L16"/>
    <mergeCell ref="B4:L4"/>
    <mergeCell ref="B5:L5"/>
    <mergeCell ref="B6:L6"/>
    <mergeCell ref="B8:L9"/>
    <mergeCell ref="B11:L11"/>
    <mergeCell ref="B12:L12"/>
  </mergeCells>
  <printOptions horizontalCentered="1"/>
  <pageMargins left="0.7" right="0.7" top="0.75" bottom="0.75" header="0.3" footer="0.3"/>
  <pageSetup scale="67" orientation="portrait" r:id="rId1"/>
  <headerFooter>
    <oddFooter>&amp;L&amp;A</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11.7109375" style="3" hidden="1" customWidth="1"/>
    <col min="17" max="17" width="11.7109375" style="3" customWidth="1"/>
    <col min="18" max="16384" width="9.42578125" style="3"/>
  </cols>
  <sheetData>
    <row r="1" spans="1:16" ht="14.25" customHeight="1" x14ac:dyDescent="0.25">
      <c r="O1" s="26" t="s">
        <v>65</v>
      </c>
      <c r="P1" s="26" t="s">
        <v>77</v>
      </c>
    </row>
    <row r="2" spans="1:16" x14ac:dyDescent="0.25">
      <c r="B2" s="27" t="s">
        <v>0</v>
      </c>
      <c r="C2" s="27"/>
      <c r="D2" s="27"/>
      <c r="O2" s="8"/>
      <c r="P2" s="8"/>
    </row>
    <row r="3" spans="1:16" x14ac:dyDescent="0.25">
      <c r="B3" s="5"/>
      <c r="C3" s="5"/>
      <c r="D3" s="5"/>
      <c r="O3" s="8"/>
      <c r="P3" s="8"/>
    </row>
    <row r="4" spans="1:16" s="8" customFormat="1" x14ac:dyDescent="0.25">
      <c r="A4" s="28"/>
      <c r="B4" s="285" t="str">
        <f>Info!B4</f>
        <v>QUESTIONNAIRE À L'INTENTION DES PRODUCTEURS ÉTRANGERS</v>
      </c>
      <c r="C4" s="285"/>
      <c r="D4" s="285"/>
      <c r="E4" s="285"/>
      <c r="F4" s="285"/>
      <c r="G4" s="285"/>
      <c r="H4" s="285"/>
      <c r="I4" s="285"/>
      <c r="J4" s="285"/>
      <c r="K4" s="285"/>
      <c r="L4" s="285"/>
      <c r="M4" s="14"/>
      <c r="N4" s="14"/>
      <c r="O4" s="13"/>
      <c r="P4" s="13"/>
    </row>
    <row r="5" spans="1:16" s="8" customFormat="1" x14ac:dyDescent="0.25">
      <c r="A5" s="28"/>
      <c r="B5" s="285" t="str">
        <f>Info!B5</f>
        <v>NQ-2025-008</v>
      </c>
      <c r="C5" s="285"/>
      <c r="D5" s="285"/>
      <c r="E5" s="285"/>
      <c r="F5" s="285"/>
      <c r="G5" s="285"/>
      <c r="H5" s="285"/>
      <c r="I5" s="285"/>
      <c r="J5" s="285"/>
      <c r="K5" s="285"/>
      <c r="L5" s="285"/>
      <c r="M5" s="14"/>
      <c r="N5" s="14"/>
      <c r="O5" s="13"/>
      <c r="P5" s="13"/>
    </row>
    <row r="6" spans="1:16" s="13" customFormat="1" ht="14.1" customHeight="1" x14ac:dyDescent="0.25">
      <c r="A6" s="28"/>
      <c r="B6" s="285" t="str">
        <f>Info!B6</f>
        <v>VAISSELLE EN FIBRE MOULÉE THERMOFORMÉE</v>
      </c>
      <c r="C6" s="285"/>
      <c r="D6" s="285"/>
      <c r="E6" s="285"/>
      <c r="F6" s="285"/>
      <c r="G6" s="285"/>
      <c r="H6" s="285"/>
      <c r="I6" s="285"/>
      <c r="J6" s="285"/>
      <c r="K6" s="285"/>
      <c r="L6" s="285"/>
      <c r="O6" s="29"/>
      <c r="P6" s="29"/>
    </row>
    <row r="7" spans="1:16" s="13" customFormat="1" x14ac:dyDescent="0.25">
      <c r="A7" s="28"/>
      <c r="B7" s="30"/>
      <c r="C7" s="30"/>
      <c r="D7" s="30"/>
      <c r="E7" s="31"/>
      <c r="F7" s="31"/>
      <c r="G7" s="31"/>
      <c r="H7" s="31"/>
      <c r="I7" s="31"/>
      <c r="J7" s="31"/>
      <c r="K7" s="31"/>
      <c r="L7" s="31"/>
      <c r="O7" s="29"/>
      <c r="P7" s="29"/>
    </row>
    <row r="8" spans="1:16" x14ac:dyDescent="0.25">
      <c r="B8" s="366" t="str">
        <f>IF(Intro!$G$21="English",O8,P8)</f>
        <v>COMMENTAIRES PUBLICS</v>
      </c>
      <c r="C8" s="367"/>
      <c r="D8" s="367"/>
      <c r="E8" s="367"/>
      <c r="F8" s="367"/>
      <c r="G8" s="367"/>
      <c r="H8" s="367"/>
      <c r="I8" s="367"/>
      <c r="J8" s="367"/>
      <c r="K8" s="367"/>
      <c r="L8" s="368"/>
      <c r="O8" s="3" t="s">
        <v>54</v>
      </c>
      <c r="P8" s="3" t="s">
        <v>55</v>
      </c>
    </row>
    <row r="9" spans="1:16" x14ac:dyDescent="0.25">
      <c r="B9" s="32"/>
      <c r="C9" s="33"/>
      <c r="D9" s="33"/>
      <c r="E9" s="34"/>
      <c r="F9" s="34"/>
      <c r="G9" s="34"/>
      <c r="H9" s="34"/>
      <c r="I9" s="34"/>
      <c r="J9" s="34"/>
      <c r="K9" s="34"/>
      <c r="L9" s="35"/>
    </row>
    <row r="10" spans="1:16" x14ac:dyDescent="0.25">
      <c r="B10" s="235" t="str">
        <f>IF(Intro!$G$21="English",O10,P10)</f>
        <v>Si votre entreprise désire ajouter des commentaires concernant vos réponses, vous les inscrivez ici. Indiquez à quelle question se rapportent vos commentaires.</v>
      </c>
      <c r="C10" s="236"/>
      <c r="D10" s="236"/>
      <c r="E10" s="236"/>
      <c r="F10" s="236"/>
      <c r="G10" s="236"/>
      <c r="H10" s="236"/>
      <c r="I10" s="236"/>
      <c r="J10" s="236"/>
      <c r="K10" s="236"/>
      <c r="L10" s="237"/>
      <c r="O10" s="36" t="s">
        <v>56</v>
      </c>
      <c r="P10" s="3" t="s">
        <v>172</v>
      </c>
    </row>
    <row r="11" spans="1:16" x14ac:dyDescent="0.25">
      <c r="B11" s="58"/>
      <c r="C11" s="33"/>
      <c r="D11" s="33"/>
      <c r="E11" s="34"/>
      <c r="F11" s="34"/>
      <c r="G11" s="34"/>
      <c r="H11" s="34"/>
      <c r="I11" s="34"/>
      <c r="J11" s="34"/>
      <c r="K11" s="34"/>
      <c r="L11" s="35"/>
      <c r="O11" s="36"/>
    </row>
    <row r="12" spans="1:16" x14ac:dyDescent="0.25">
      <c r="B12" s="58"/>
      <c r="C12" s="33"/>
      <c r="D12" s="106" t="s">
        <v>96</v>
      </c>
      <c r="E12" s="364" t="str">
        <f>IF(Intro!$G$21="English",O12,P12)</f>
        <v>Commentaires</v>
      </c>
      <c r="F12" s="364"/>
      <c r="G12" s="364"/>
      <c r="H12" s="364"/>
      <c r="I12" s="364"/>
      <c r="J12" s="364"/>
      <c r="K12" s="364"/>
      <c r="L12" s="365"/>
      <c r="O12" s="36" t="s">
        <v>97</v>
      </c>
      <c r="P12" s="3" t="s">
        <v>98</v>
      </c>
    </row>
    <row r="13" spans="1:16" x14ac:dyDescent="0.25">
      <c r="A13" s="74"/>
      <c r="B13" s="354" t="str">
        <f>IF(Intro!$G$21="English",O13,P13)</f>
        <v>Commentaire 1</v>
      </c>
      <c r="C13" s="355"/>
      <c r="D13" s="358"/>
      <c r="E13" s="360"/>
      <c r="F13" s="360"/>
      <c r="G13" s="360"/>
      <c r="H13" s="360"/>
      <c r="I13" s="360"/>
      <c r="J13" s="360"/>
      <c r="K13" s="360"/>
      <c r="L13" s="361"/>
      <c r="O13" s="36" t="s">
        <v>99</v>
      </c>
      <c r="P13" s="3" t="s">
        <v>100</v>
      </c>
    </row>
    <row r="14" spans="1:16" x14ac:dyDescent="0.25">
      <c r="A14" s="74"/>
      <c r="B14" s="354"/>
      <c r="C14" s="355"/>
      <c r="D14" s="358"/>
      <c r="E14" s="360"/>
      <c r="F14" s="360"/>
      <c r="G14" s="360"/>
      <c r="H14" s="360"/>
      <c r="I14" s="360"/>
      <c r="J14" s="360"/>
      <c r="K14" s="360"/>
      <c r="L14" s="361"/>
      <c r="O14" s="36"/>
    </row>
    <row r="15" spans="1:16" x14ac:dyDescent="0.25">
      <c r="A15" s="74"/>
      <c r="B15" s="354"/>
      <c r="C15" s="355"/>
      <c r="D15" s="358"/>
      <c r="E15" s="360"/>
      <c r="F15" s="360"/>
      <c r="G15" s="360"/>
      <c r="H15" s="360"/>
      <c r="I15" s="360"/>
      <c r="J15" s="360"/>
      <c r="K15" s="360"/>
      <c r="L15" s="361"/>
      <c r="O15" s="36"/>
    </row>
    <row r="16" spans="1:16" x14ac:dyDescent="0.25">
      <c r="A16" s="74"/>
      <c r="B16" s="354"/>
      <c r="C16" s="355"/>
      <c r="D16" s="358"/>
      <c r="E16" s="360"/>
      <c r="F16" s="360"/>
      <c r="G16" s="360"/>
      <c r="H16" s="360"/>
      <c r="I16" s="360"/>
      <c r="J16" s="360"/>
      <c r="K16" s="360"/>
      <c r="L16" s="361"/>
      <c r="O16" s="36"/>
    </row>
    <row r="17" spans="1:16" x14ac:dyDescent="0.25">
      <c r="A17" s="74"/>
      <c r="B17" s="354"/>
      <c r="C17" s="355"/>
      <c r="D17" s="358"/>
      <c r="E17" s="360"/>
      <c r="F17" s="360"/>
      <c r="G17" s="360"/>
      <c r="H17" s="360"/>
      <c r="I17" s="360"/>
      <c r="J17" s="360"/>
      <c r="K17" s="360"/>
      <c r="L17" s="361"/>
      <c r="O17" s="36"/>
    </row>
    <row r="18" spans="1:16" x14ac:dyDescent="0.25">
      <c r="A18" s="74"/>
      <c r="B18" s="354"/>
      <c r="C18" s="355"/>
      <c r="D18" s="358"/>
      <c r="E18" s="360"/>
      <c r="F18" s="360"/>
      <c r="G18" s="360"/>
      <c r="H18" s="360"/>
      <c r="I18" s="360"/>
      <c r="J18" s="360"/>
      <c r="K18" s="360"/>
      <c r="L18" s="361"/>
      <c r="O18" s="36"/>
    </row>
    <row r="19" spans="1:16" x14ac:dyDescent="0.25">
      <c r="A19" s="74"/>
      <c r="B19" s="354"/>
      <c r="C19" s="355"/>
      <c r="D19" s="358"/>
      <c r="E19" s="360"/>
      <c r="F19" s="360"/>
      <c r="G19" s="360"/>
      <c r="H19" s="360"/>
      <c r="I19" s="360"/>
      <c r="J19" s="360"/>
      <c r="K19" s="360"/>
      <c r="L19" s="361"/>
      <c r="O19" s="36"/>
    </row>
    <row r="20" spans="1:16" x14ac:dyDescent="0.25">
      <c r="A20" s="74"/>
      <c r="B20" s="354"/>
      <c r="C20" s="355"/>
      <c r="D20" s="358"/>
      <c r="E20" s="360"/>
      <c r="F20" s="360"/>
      <c r="G20" s="360"/>
      <c r="H20" s="360"/>
      <c r="I20" s="360"/>
      <c r="J20" s="360"/>
      <c r="K20" s="360"/>
      <c r="L20" s="361"/>
      <c r="O20" s="36"/>
    </row>
    <row r="21" spans="1:16" x14ac:dyDescent="0.25">
      <c r="A21" s="74"/>
      <c r="B21" s="354"/>
      <c r="C21" s="355"/>
      <c r="D21" s="358"/>
      <c r="E21" s="360"/>
      <c r="F21" s="360"/>
      <c r="G21" s="360"/>
      <c r="H21" s="360"/>
      <c r="I21" s="360"/>
      <c r="J21" s="360"/>
      <c r="K21" s="360"/>
      <c r="L21" s="361"/>
      <c r="O21" s="36"/>
    </row>
    <row r="22" spans="1:16" x14ac:dyDescent="0.25">
      <c r="A22" s="74"/>
      <c r="B22" s="354"/>
      <c r="C22" s="355"/>
      <c r="D22" s="358"/>
      <c r="E22" s="360"/>
      <c r="F22" s="360"/>
      <c r="G22" s="360"/>
      <c r="H22" s="360"/>
      <c r="I22" s="360"/>
      <c r="J22" s="360"/>
      <c r="K22" s="360"/>
      <c r="L22" s="361"/>
      <c r="O22" s="36"/>
    </row>
    <row r="23" spans="1:16" x14ac:dyDescent="0.25">
      <c r="A23" s="74"/>
      <c r="B23" s="354" t="str">
        <f>IF(Intro!$G$21="English",O23,P23)</f>
        <v>Commentaire 2</v>
      </c>
      <c r="C23" s="355"/>
      <c r="D23" s="358"/>
      <c r="E23" s="360"/>
      <c r="F23" s="360"/>
      <c r="G23" s="360"/>
      <c r="H23" s="360"/>
      <c r="I23" s="360"/>
      <c r="J23" s="360"/>
      <c r="K23" s="360"/>
      <c r="L23" s="361"/>
      <c r="O23" s="36" t="s">
        <v>101</v>
      </c>
      <c r="P23" s="3" t="s">
        <v>102</v>
      </c>
    </row>
    <row r="24" spans="1:16" x14ac:dyDescent="0.25">
      <c r="A24" s="74"/>
      <c r="B24" s="354"/>
      <c r="C24" s="355"/>
      <c r="D24" s="358"/>
      <c r="E24" s="360"/>
      <c r="F24" s="360"/>
      <c r="G24" s="360"/>
      <c r="H24" s="360"/>
      <c r="I24" s="360"/>
      <c r="J24" s="360"/>
      <c r="K24" s="360"/>
      <c r="L24" s="361"/>
    </row>
    <row r="25" spans="1:16" x14ac:dyDescent="0.25">
      <c r="A25" s="74"/>
      <c r="B25" s="354"/>
      <c r="C25" s="355"/>
      <c r="D25" s="358"/>
      <c r="E25" s="360"/>
      <c r="F25" s="360"/>
      <c r="G25" s="360"/>
      <c r="H25" s="360"/>
      <c r="I25" s="360"/>
      <c r="J25" s="360"/>
      <c r="K25" s="360"/>
      <c r="L25" s="361"/>
    </row>
    <row r="26" spans="1:16" x14ac:dyDescent="0.25">
      <c r="A26" s="74"/>
      <c r="B26" s="354"/>
      <c r="C26" s="355"/>
      <c r="D26" s="358"/>
      <c r="E26" s="360"/>
      <c r="F26" s="360"/>
      <c r="G26" s="360"/>
      <c r="H26" s="360"/>
      <c r="I26" s="360"/>
      <c r="J26" s="360"/>
      <c r="K26" s="360"/>
      <c r="L26" s="361"/>
      <c r="O26" s="36"/>
    </row>
    <row r="27" spans="1:16" x14ac:dyDescent="0.25">
      <c r="A27" s="74"/>
      <c r="B27" s="354"/>
      <c r="C27" s="355"/>
      <c r="D27" s="358"/>
      <c r="E27" s="360"/>
      <c r="F27" s="360"/>
      <c r="G27" s="360"/>
      <c r="H27" s="360"/>
      <c r="I27" s="360"/>
      <c r="J27" s="360"/>
      <c r="K27" s="360"/>
      <c r="L27" s="361"/>
      <c r="O27" s="36"/>
    </row>
    <row r="28" spans="1:16" x14ac:dyDescent="0.25">
      <c r="A28" s="74"/>
      <c r="B28" s="354"/>
      <c r="C28" s="355"/>
      <c r="D28" s="358"/>
      <c r="E28" s="360"/>
      <c r="F28" s="360"/>
      <c r="G28" s="360"/>
      <c r="H28" s="360"/>
      <c r="I28" s="360"/>
      <c r="J28" s="360"/>
      <c r="K28" s="360"/>
      <c r="L28" s="361"/>
    </row>
    <row r="29" spans="1:16" x14ac:dyDescent="0.25">
      <c r="A29" s="74"/>
      <c r="B29" s="354"/>
      <c r="C29" s="355"/>
      <c r="D29" s="358"/>
      <c r="E29" s="360"/>
      <c r="F29" s="360"/>
      <c r="G29" s="360"/>
      <c r="H29" s="360"/>
      <c r="I29" s="360"/>
      <c r="J29" s="360"/>
      <c r="K29" s="360"/>
      <c r="L29" s="361"/>
      <c r="O29" s="36"/>
    </row>
    <row r="30" spans="1:16" x14ac:dyDescent="0.25">
      <c r="A30" s="74"/>
      <c r="B30" s="354"/>
      <c r="C30" s="355"/>
      <c r="D30" s="358"/>
      <c r="E30" s="360"/>
      <c r="F30" s="360"/>
      <c r="G30" s="360"/>
      <c r="H30" s="360"/>
      <c r="I30" s="360"/>
      <c r="J30" s="360"/>
      <c r="K30" s="360"/>
      <c r="L30" s="361"/>
      <c r="O30" s="36"/>
    </row>
    <row r="31" spans="1:16" x14ac:dyDescent="0.25">
      <c r="A31" s="74"/>
      <c r="B31" s="354"/>
      <c r="C31" s="355"/>
      <c r="D31" s="358"/>
      <c r="E31" s="360"/>
      <c r="F31" s="360"/>
      <c r="G31" s="360"/>
      <c r="H31" s="360"/>
      <c r="I31" s="360"/>
      <c r="J31" s="360"/>
      <c r="K31" s="360"/>
      <c r="L31" s="361"/>
      <c r="O31" s="36"/>
    </row>
    <row r="32" spans="1:16" x14ac:dyDescent="0.25">
      <c r="A32" s="74"/>
      <c r="B32" s="354"/>
      <c r="C32" s="355"/>
      <c r="D32" s="358"/>
      <c r="E32" s="360"/>
      <c r="F32" s="360"/>
      <c r="G32" s="360"/>
      <c r="H32" s="360"/>
      <c r="I32" s="360"/>
      <c r="J32" s="360"/>
      <c r="K32" s="360"/>
      <c r="L32" s="361"/>
      <c r="O32" s="36"/>
    </row>
    <row r="33" spans="1:16" x14ac:dyDescent="0.25">
      <c r="A33" s="74"/>
      <c r="B33" s="354" t="str">
        <f>IF(Intro!$G$21="English",O33,P33)</f>
        <v>Commentaire 3</v>
      </c>
      <c r="C33" s="355"/>
      <c r="D33" s="358"/>
      <c r="E33" s="360"/>
      <c r="F33" s="360"/>
      <c r="G33" s="360"/>
      <c r="H33" s="360"/>
      <c r="I33" s="360"/>
      <c r="J33" s="360"/>
      <c r="K33" s="360"/>
      <c r="L33" s="361"/>
      <c r="O33" s="36" t="s">
        <v>103</v>
      </c>
      <c r="P33" s="3" t="s">
        <v>104</v>
      </c>
    </row>
    <row r="34" spans="1:16" x14ac:dyDescent="0.25">
      <c r="A34" s="74"/>
      <c r="B34" s="354"/>
      <c r="C34" s="355"/>
      <c r="D34" s="358"/>
      <c r="E34" s="360"/>
      <c r="F34" s="360"/>
      <c r="G34" s="360"/>
      <c r="H34" s="360"/>
      <c r="I34" s="360"/>
      <c r="J34" s="360"/>
      <c r="K34" s="360"/>
      <c r="L34" s="361"/>
    </row>
    <row r="35" spans="1:16" x14ac:dyDescent="0.25">
      <c r="A35" s="74"/>
      <c r="B35" s="354"/>
      <c r="C35" s="355"/>
      <c r="D35" s="358"/>
      <c r="E35" s="360"/>
      <c r="F35" s="360"/>
      <c r="G35" s="360"/>
      <c r="H35" s="360"/>
      <c r="I35" s="360"/>
      <c r="J35" s="360"/>
      <c r="K35" s="360"/>
      <c r="L35" s="361"/>
    </row>
    <row r="36" spans="1:16" x14ac:dyDescent="0.25">
      <c r="A36" s="74"/>
      <c r="B36" s="354"/>
      <c r="C36" s="355"/>
      <c r="D36" s="358"/>
      <c r="E36" s="360"/>
      <c r="F36" s="360"/>
      <c r="G36" s="360"/>
      <c r="H36" s="360"/>
      <c r="I36" s="360"/>
      <c r="J36" s="360"/>
      <c r="K36" s="360"/>
      <c r="L36" s="361"/>
      <c r="O36" s="36"/>
    </row>
    <row r="37" spans="1:16" x14ac:dyDescent="0.25">
      <c r="A37" s="74"/>
      <c r="B37" s="354"/>
      <c r="C37" s="355"/>
      <c r="D37" s="358"/>
      <c r="E37" s="360"/>
      <c r="F37" s="360"/>
      <c r="G37" s="360"/>
      <c r="H37" s="360"/>
      <c r="I37" s="360"/>
      <c r="J37" s="360"/>
      <c r="K37" s="360"/>
      <c r="L37" s="361"/>
      <c r="O37" s="36"/>
    </row>
    <row r="38" spans="1:16" x14ac:dyDescent="0.25">
      <c r="A38" s="74"/>
      <c r="B38" s="354"/>
      <c r="C38" s="355"/>
      <c r="D38" s="358"/>
      <c r="E38" s="360"/>
      <c r="F38" s="360"/>
      <c r="G38" s="360"/>
      <c r="H38" s="360"/>
      <c r="I38" s="360"/>
      <c r="J38" s="360"/>
      <c r="K38" s="360"/>
      <c r="L38" s="361"/>
      <c r="O38" s="36"/>
    </row>
    <row r="39" spans="1:16" x14ac:dyDescent="0.25">
      <c r="A39" s="74"/>
      <c r="B39" s="354"/>
      <c r="C39" s="355"/>
      <c r="D39" s="358"/>
      <c r="E39" s="360"/>
      <c r="F39" s="360"/>
      <c r="G39" s="360"/>
      <c r="H39" s="360"/>
      <c r="I39" s="360"/>
      <c r="J39" s="360"/>
      <c r="K39" s="360"/>
      <c r="L39" s="361"/>
      <c r="O39" s="36"/>
    </row>
    <row r="40" spans="1:16" x14ac:dyDescent="0.25">
      <c r="A40" s="74"/>
      <c r="B40" s="354"/>
      <c r="C40" s="355"/>
      <c r="D40" s="358"/>
      <c r="E40" s="360"/>
      <c r="F40" s="360"/>
      <c r="G40" s="360"/>
      <c r="H40" s="360"/>
      <c r="I40" s="360"/>
      <c r="J40" s="360"/>
      <c r="K40" s="360"/>
      <c r="L40" s="361"/>
      <c r="O40" s="36"/>
    </row>
    <row r="41" spans="1:16" x14ac:dyDescent="0.25">
      <c r="A41" s="74"/>
      <c r="B41" s="354"/>
      <c r="C41" s="355"/>
      <c r="D41" s="358"/>
      <c r="E41" s="360"/>
      <c r="F41" s="360"/>
      <c r="G41" s="360"/>
      <c r="H41" s="360"/>
      <c r="I41" s="360"/>
      <c r="J41" s="360"/>
      <c r="K41" s="360"/>
      <c r="L41" s="361"/>
      <c r="O41" s="36"/>
    </row>
    <row r="42" spans="1:16" x14ac:dyDescent="0.25">
      <c r="A42" s="74"/>
      <c r="B42" s="354"/>
      <c r="C42" s="355"/>
      <c r="D42" s="358"/>
      <c r="E42" s="360"/>
      <c r="F42" s="360"/>
      <c r="G42" s="360"/>
      <c r="H42" s="360"/>
      <c r="I42" s="360"/>
      <c r="J42" s="360"/>
      <c r="K42" s="360"/>
      <c r="L42" s="361"/>
      <c r="O42" s="36"/>
    </row>
    <row r="43" spans="1:16" x14ac:dyDescent="0.25">
      <c r="A43" s="74"/>
      <c r="B43" s="354" t="str">
        <f>IF(Intro!$G$21="English",O43,P43)</f>
        <v>Commentaire 4</v>
      </c>
      <c r="C43" s="355"/>
      <c r="D43" s="358"/>
      <c r="E43" s="360"/>
      <c r="F43" s="360"/>
      <c r="G43" s="360"/>
      <c r="H43" s="360"/>
      <c r="I43" s="360"/>
      <c r="J43" s="360"/>
      <c r="K43" s="360"/>
      <c r="L43" s="361"/>
      <c r="O43" s="36" t="s">
        <v>105</v>
      </c>
      <c r="P43" s="3" t="s">
        <v>106</v>
      </c>
    </row>
    <row r="44" spans="1:16" x14ac:dyDescent="0.25">
      <c r="A44" s="74"/>
      <c r="B44" s="354"/>
      <c r="C44" s="355"/>
      <c r="D44" s="358"/>
      <c r="E44" s="360"/>
      <c r="F44" s="360"/>
      <c r="G44" s="360"/>
      <c r="H44" s="360"/>
      <c r="I44" s="360"/>
      <c r="J44" s="360"/>
      <c r="K44" s="360"/>
      <c r="L44" s="361"/>
      <c r="O44" s="36"/>
    </row>
    <row r="45" spans="1:16" x14ac:dyDescent="0.25">
      <c r="A45" s="74"/>
      <c r="B45" s="354"/>
      <c r="C45" s="355"/>
      <c r="D45" s="358"/>
      <c r="E45" s="360"/>
      <c r="F45" s="360"/>
      <c r="G45" s="360"/>
      <c r="H45" s="360"/>
      <c r="I45" s="360"/>
      <c r="J45" s="360"/>
      <c r="K45" s="360"/>
      <c r="L45" s="361"/>
      <c r="O45" s="36"/>
    </row>
    <row r="46" spans="1:16" x14ac:dyDescent="0.25">
      <c r="A46" s="74"/>
      <c r="B46" s="354"/>
      <c r="C46" s="355"/>
      <c r="D46" s="358"/>
      <c r="E46" s="360"/>
      <c r="F46" s="360"/>
      <c r="G46" s="360"/>
      <c r="H46" s="360"/>
      <c r="I46" s="360"/>
      <c r="J46" s="360"/>
      <c r="K46" s="360"/>
      <c r="L46" s="361"/>
      <c r="O46" s="36"/>
    </row>
    <row r="47" spans="1:16" x14ac:dyDescent="0.25">
      <c r="A47" s="74"/>
      <c r="B47" s="354"/>
      <c r="C47" s="355"/>
      <c r="D47" s="358"/>
      <c r="E47" s="360"/>
      <c r="F47" s="360"/>
      <c r="G47" s="360"/>
      <c r="H47" s="360"/>
      <c r="I47" s="360"/>
      <c r="J47" s="360"/>
      <c r="K47" s="360"/>
      <c r="L47" s="361"/>
      <c r="O47" s="36"/>
    </row>
    <row r="48" spans="1:16" x14ac:dyDescent="0.25">
      <c r="A48" s="74"/>
      <c r="B48" s="354"/>
      <c r="C48" s="355"/>
      <c r="D48" s="358"/>
      <c r="E48" s="360"/>
      <c r="F48" s="360"/>
      <c r="G48" s="360"/>
      <c r="H48" s="360"/>
      <c r="I48" s="360"/>
      <c r="J48" s="360"/>
      <c r="K48" s="360"/>
      <c r="L48" s="361"/>
      <c r="O48" s="36"/>
    </row>
    <row r="49" spans="1:16" x14ac:dyDescent="0.25">
      <c r="A49" s="74"/>
      <c r="B49" s="354"/>
      <c r="C49" s="355"/>
      <c r="D49" s="358"/>
      <c r="E49" s="360"/>
      <c r="F49" s="360"/>
      <c r="G49" s="360"/>
      <c r="H49" s="360"/>
      <c r="I49" s="360"/>
      <c r="J49" s="360"/>
      <c r="K49" s="360"/>
      <c r="L49" s="361"/>
      <c r="O49" s="36"/>
    </row>
    <row r="50" spans="1:16" x14ac:dyDescent="0.25">
      <c r="A50" s="74"/>
      <c r="B50" s="354"/>
      <c r="C50" s="355"/>
      <c r="D50" s="358"/>
      <c r="E50" s="360"/>
      <c r="F50" s="360"/>
      <c r="G50" s="360"/>
      <c r="H50" s="360"/>
      <c r="I50" s="360"/>
      <c r="J50" s="360"/>
      <c r="K50" s="360"/>
      <c r="L50" s="361"/>
      <c r="O50" s="36"/>
    </row>
    <row r="51" spans="1:16" x14ac:dyDescent="0.25">
      <c r="A51" s="74"/>
      <c r="B51" s="354"/>
      <c r="C51" s="355"/>
      <c r="D51" s="358"/>
      <c r="E51" s="360"/>
      <c r="F51" s="360"/>
      <c r="G51" s="360"/>
      <c r="H51" s="360"/>
      <c r="I51" s="360"/>
      <c r="J51" s="360"/>
      <c r="K51" s="360"/>
      <c r="L51" s="361"/>
      <c r="O51" s="36"/>
    </row>
    <row r="52" spans="1:16" x14ac:dyDescent="0.25">
      <c r="A52" s="74"/>
      <c r="B52" s="354"/>
      <c r="C52" s="355"/>
      <c r="D52" s="358"/>
      <c r="E52" s="360"/>
      <c r="F52" s="360"/>
      <c r="G52" s="360"/>
      <c r="H52" s="360"/>
      <c r="I52" s="360"/>
      <c r="J52" s="360"/>
      <c r="K52" s="360"/>
      <c r="L52" s="361"/>
      <c r="O52" s="36"/>
    </row>
    <row r="53" spans="1:16" x14ac:dyDescent="0.25">
      <c r="A53" s="74"/>
      <c r="B53" s="354" t="str">
        <f>IF(Intro!$G$21="English",O53,P53)</f>
        <v>Commentaire 5</v>
      </c>
      <c r="C53" s="355"/>
      <c r="D53" s="358"/>
      <c r="E53" s="360"/>
      <c r="F53" s="360"/>
      <c r="G53" s="360"/>
      <c r="H53" s="360"/>
      <c r="I53" s="360"/>
      <c r="J53" s="360"/>
      <c r="K53" s="360"/>
      <c r="L53" s="361"/>
      <c r="O53" s="36" t="s">
        <v>107</v>
      </c>
      <c r="P53" s="3" t="s">
        <v>108</v>
      </c>
    </row>
    <row r="54" spans="1:16" x14ac:dyDescent="0.25">
      <c r="A54" s="74"/>
      <c r="B54" s="354"/>
      <c r="C54" s="355"/>
      <c r="D54" s="358"/>
      <c r="E54" s="360"/>
      <c r="F54" s="360"/>
      <c r="G54" s="360"/>
      <c r="H54" s="360"/>
      <c r="I54" s="360"/>
      <c r="J54" s="360"/>
      <c r="K54" s="360"/>
      <c r="L54" s="361"/>
      <c r="O54" s="36"/>
    </row>
    <row r="55" spans="1:16" x14ac:dyDescent="0.25">
      <c r="A55" s="74"/>
      <c r="B55" s="354"/>
      <c r="C55" s="355"/>
      <c r="D55" s="358"/>
      <c r="E55" s="360"/>
      <c r="F55" s="360"/>
      <c r="G55" s="360"/>
      <c r="H55" s="360"/>
      <c r="I55" s="360"/>
      <c r="J55" s="360"/>
      <c r="K55" s="360"/>
      <c r="L55" s="361"/>
      <c r="O55" s="36"/>
    </row>
    <row r="56" spans="1:16" x14ac:dyDescent="0.25">
      <c r="A56" s="74"/>
      <c r="B56" s="354"/>
      <c r="C56" s="355"/>
      <c r="D56" s="358"/>
      <c r="E56" s="360"/>
      <c r="F56" s="360"/>
      <c r="G56" s="360"/>
      <c r="H56" s="360"/>
      <c r="I56" s="360"/>
      <c r="J56" s="360"/>
      <c r="K56" s="360"/>
      <c r="L56" s="361"/>
      <c r="O56" s="36"/>
    </row>
    <row r="57" spans="1:16" x14ac:dyDescent="0.25">
      <c r="A57" s="74"/>
      <c r="B57" s="354"/>
      <c r="C57" s="355"/>
      <c r="D57" s="358"/>
      <c r="E57" s="360"/>
      <c r="F57" s="360"/>
      <c r="G57" s="360"/>
      <c r="H57" s="360"/>
      <c r="I57" s="360"/>
      <c r="J57" s="360"/>
      <c r="K57" s="360"/>
      <c r="L57" s="361"/>
      <c r="O57" s="36"/>
    </row>
    <row r="58" spans="1:16" x14ac:dyDescent="0.25">
      <c r="A58" s="74"/>
      <c r="B58" s="354"/>
      <c r="C58" s="355"/>
      <c r="D58" s="358"/>
      <c r="E58" s="360"/>
      <c r="F58" s="360"/>
      <c r="G58" s="360"/>
      <c r="H58" s="360"/>
      <c r="I58" s="360"/>
      <c r="J58" s="360"/>
      <c r="K58" s="360"/>
      <c r="L58" s="361"/>
      <c r="O58" s="36"/>
    </row>
    <row r="59" spans="1:16" x14ac:dyDescent="0.25">
      <c r="A59" s="74"/>
      <c r="B59" s="354"/>
      <c r="C59" s="355"/>
      <c r="D59" s="358"/>
      <c r="E59" s="360"/>
      <c r="F59" s="360"/>
      <c r="G59" s="360"/>
      <c r="H59" s="360"/>
      <c r="I59" s="360"/>
      <c r="J59" s="360"/>
      <c r="K59" s="360"/>
      <c r="L59" s="361"/>
      <c r="O59" s="36"/>
    </row>
    <row r="60" spans="1:16" x14ac:dyDescent="0.25">
      <c r="A60" s="74"/>
      <c r="B60" s="354"/>
      <c r="C60" s="355"/>
      <c r="D60" s="358"/>
      <c r="E60" s="360"/>
      <c r="F60" s="360"/>
      <c r="G60" s="360"/>
      <c r="H60" s="360"/>
      <c r="I60" s="360"/>
      <c r="J60" s="360"/>
      <c r="K60" s="360"/>
      <c r="L60" s="361"/>
      <c r="O60" s="36"/>
    </row>
    <row r="61" spans="1:16" x14ac:dyDescent="0.25">
      <c r="A61" s="74"/>
      <c r="B61" s="354"/>
      <c r="C61" s="355"/>
      <c r="D61" s="358"/>
      <c r="E61" s="360"/>
      <c r="F61" s="360"/>
      <c r="G61" s="360"/>
      <c r="H61" s="360"/>
      <c r="I61" s="360"/>
      <c r="J61" s="360"/>
      <c r="K61" s="360"/>
      <c r="L61" s="361"/>
      <c r="O61" s="36"/>
    </row>
    <row r="62" spans="1:16" x14ac:dyDescent="0.25">
      <c r="A62" s="74"/>
      <c r="B62" s="356"/>
      <c r="C62" s="357"/>
      <c r="D62" s="359"/>
      <c r="E62" s="362"/>
      <c r="F62" s="362"/>
      <c r="G62" s="362"/>
      <c r="H62" s="362"/>
      <c r="I62" s="362"/>
      <c r="J62" s="362"/>
      <c r="K62" s="362"/>
      <c r="L62" s="363"/>
      <c r="O62" s="36"/>
    </row>
    <row r="63" spans="1:16" s="45" customFormat="1" x14ac:dyDescent="0.25">
      <c r="A63" s="74"/>
      <c r="B63" s="28"/>
      <c r="N63" s="44"/>
    </row>
  </sheetData>
  <sheetProtection algorithmName="SHA-512" hashValue="cMRmfXLOaPUKElwZSo4YXCYJijr3cn5vpG0dy6iYY68JOuribFaQGgW8qg7Swbq8MAZhPdxvsADj8wx3SqvQ4w==" saltValue="6nO32p8BJ6ikhKPDXofFHQ=="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 allowBlank="1" sqref="D13:D62" xr:uid="{DEDB8DB7-27FD-43AA-B34D-A498E245DB48}"/>
  </dataValidations>
  <printOptions horizontalCentered="1"/>
  <pageMargins left="0.25" right="0.25" top="0.75" bottom="0.75" header="0.3" footer="0.3"/>
  <pageSetup scale="63" firstPageNumber="9"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6">
    <tabColor rgb="FF92D050"/>
    <pageSetUpPr fitToPage="1"/>
  </sheetPr>
  <dimension ref="A1:P110"/>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20.28515625" style="3" hidden="1" customWidth="1"/>
    <col min="17" max="17" width="9.5703125" style="3" customWidth="1"/>
    <col min="18" max="16384" width="9.42578125" style="3"/>
  </cols>
  <sheetData>
    <row r="1" spans="1:16" x14ac:dyDescent="0.25">
      <c r="O1" s="26" t="s">
        <v>65</v>
      </c>
      <c r="P1" s="26" t="s">
        <v>77</v>
      </c>
    </row>
    <row r="2" spans="1:16" x14ac:dyDescent="0.25">
      <c r="B2" s="27" t="str">
        <f>IF(Intro!$G$21="English",O2,P2)</f>
        <v>PROTÉGÉ</v>
      </c>
      <c r="C2" s="27"/>
      <c r="D2" s="27"/>
      <c r="O2" s="97" t="s">
        <v>261</v>
      </c>
      <c r="P2" s="97" t="s">
        <v>262</v>
      </c>
    </row>
    <row r="3" spans="1:16" x14ac:dyDescent="0.25">
      <c r="B3" s="5"/>
      <c r="C3" s="5"/>
      <c r="D3" s="5"/>
      <c r="O3" s="8"/>
      <c r="P3" s="8"/>
    </row>
    <row r="4" spans="1:16" s="8" customFormat="1" x14ac:dyDescent="0.25">
      <c r="A4" s="28"/>
      <c r="B4" s="381" t="str">
        <f>Info!B4</f>
        <v>QUESTIONNAIRE À L'INTENTION DES PRODUCTEURS ÉTRANGERS</v>
      </c>
      <c r="C4" s="381"/>
      <c r="D4" s="381"/>
      <c r="E4" s="381"/>
      <c r="F4" s="381"/>
      <c r="G4" s="381"/>
      <c r="H4" s="381"/>
      <c r="I4" s="381"/>
      <c r="J4" s="381"/>
      <c r="K4" s="381"/>
      <c r="L4" s="381"/>
      <c r="M4" s="6"/>
      <c r="N4" s="6"/>
      <c r="O4" s="13"/>
      <c r="P4" s="13"/>
    </row>
    <row r="5" spans="1:16" s="8" customFormat="1" x14ac:dyDescent="0.25">
      <c r="A5" s="28"/>
      <c r="B5" s="381" t="str">
        <f>Info!B5</f>
        <v>NQ-2025-008</v>
      </c>
      <c r="C5" s="381"/>
      <c r="D5" s="381"/>
      <c r="E5" s="381"/>
      <c r="F5" s="381"/>
      <c r="G5" s="381"/>
      <c r="H5" s="381"/>
      <c r="I5" s="381"/>
      <c r="J5" s="381"/>
      <c r="K5" s="381"/>
      <c r="L5" s="381"/>
      <c r="M5" s="6"/>
      <c r="N5" s="6"/>
      <c r="O5" s="13"/>
      <c r="P5" s="13"/>
    </row>
    <row r="6" spans="1:16" s="13" customFormat="1" x14ac:dyDescent="0.25">
      <c r="A6" s="28"/>
      <c r="B6" s="381" t="str">
        <f>Info!B6</f>
        <v>VAISSELLE EN FIBRE MOULÉE THERMOFORMÉE</v>
      </c>
      <c r="C6" s="381"/>
      <c r="D6" s="381"/>
      <c r="E6" s="381"/>
      <c r="F6" s="381"/>
      <c r="G6" s="381"/>
      <c r="H6" s="381"/>
      <c r="I6" s="381"/>
      <c r="J6" s="381"/>
      <c r="K6" s="381"/>
      <c r="L6" s="381"/>
      <c r="O6" s="29"/>
      <c r="P6" s="29"/>
    </row>
    <row r="7" spans="1:16" s="13" customFormat="1" x14ac:dyDescent="0.25">
      <c r="A7" s="28"/>
      <c r="B7" s="48"/>
      <c r="C7" s="48"/>
      <c r="D7" s="48"/>
      <c r="E7" s="48"/>
      <c r="F7" s="48"/>
      <c r="G7" s="48"/>
      <c r="H7" s="48"/>
      <c r="I7" s="48"/>
      <c r="J7" s="48"/>
      <c r="K7" s="48"/>
      <c r="L7" s="48"/>
      <c r="O7" s="41"/>
    </row>
    <row r="8" spans="1:16" s="13" customFormat="1" x14ac:dyDescent="0.25">
      <c r="A8" s="28"/>
      <c r="B8" s="382" t="str">
        <f>Public!B8</f>
        <v>Les questions suivantes font référence aux marchandises comme définies dans la description du produit de l'onglet Intro.</v>
      </c>
      <c r="C8" s="382"/>
      <c r="D8" s="382"/>
      <c r="E8" s="382"/>
      <c r="F8" s="382"/>
      <c r="G8" s="382"/>
      <c r="H8" s="382"/>
      <c r="I8" s="382"/>
      <c r="J8" s="382"/>
      <c r="K8" s="382"/>
      <c r="L8" s="382"/>
      <c r="O8" s="29"/>
      <c r="P8" s="29"/>
    </row>
    <row r="9" spans="1:16" s="13" customFormat="1" x14ac:dyDescent="0.25">
      <c r="A9" s="28"/>
      <c r="B9" s="382" t="str">
        <f>Public!B9</f>
        <v>Des informations sur le produit et un glossaire de termes sont disponibles dans l'onglet Info.</v>
      </c>
      <c r="C9" s="382"/>
      <c r="D9" s="382"/>
      <c r="E9" s="382"/>
      <c r="F9" s="382"/>
      <c r="G9" s="382"/>
      <c r="H9" s="382"/>
      <c r="I9" s="382"/>
      <c r="J9" s="382"/>
      <c r="K9" s="382"/>
      <c r="L9" s="382"/>
      <c r="O9" s="29"/>
    </row>
    <row r="10" spans="1:16" s="13" customFormat="1" x14ac:dyDescent="0.25">
      <c r="A10" s="28"/>
      <c r="B10" s="382" t="str">
        <f>IF(Intro!$G$21="English",O10,P10)</f>
        <v xml:space="preserve">Utilisez l'onglet AddPro si vous avez besoin de plus d'espace.
</v>
      </c>
      <c r="C10" s="382"/>
      <c r="D10" s="382"/>
      <c r="E10" s="382"/>
      <c r="F10" s="382"/>
      <c r="G10" s="382"/>
      <c r="H10" s="382"/>
      <c r="I10" s="382"/>
      <c r="J10" s="382"/>
      <c r="K10" s="382"/>
      <c r="L10" s="382"/>
      <c r="O10" s="29" t="s">
        <v>109</v>
      </c>
      <c r="P10" s="29" t="str">
        <f>"Utilisez l'onglet AddPro si vous avez besoin de plus d'espace."&amp;CHAR(10)</f>
        <v xml:space="preserve">Utilisez l'onglet AddPro si vous avez besoin de plus d'espace.
</v>
      </c>
    </row>
    <row r="11" spans="1:16" s="13" customFormat="1" x14ac:dyDescent="0.25">
      <c r="A11" s="28"/>
      <c r="B11" s="30"/>
      <c r="C11" s="30"/>
      <c r="D11" s="30"/>
      <c r="E11" s="31"/>
      <c r="F11" s="31"/>
      <c r="G11" s="31"/>
      <c r="H11" s="31"/>
      <c r="I11" s="31"/>
      <c r="J11" s="31"/>
      <c r="K11" s="31"/>
      <c r="L11" s="31"/>
      <c r="O11" s="29"/>
      <c r="P11" s="29"/>
    </row>
    <row r="12" spans="1:16" x14ac:dyDescent="0.25">
      <c r="B12" s="366" t="str">
        <f>IF(Intro!$G$21="English",O12,P12)</f>
        <v>PRODUCTION ET CAPACITÉ</v>
      </c>
      <c r="C12" s="367"/>
      <c r="D12" s="367"/>
      <c r="E12" s="367"/>
      <c r="F12" s="367"/>
      <c r="G12" s="367"/>
      <c r="H12" s="367"/>
      <c r="I12" s="367"/>
      <c r="J12" s="367"/>
      <c r="K12" s="367"/>
      <c r="L12" s="368"/>
      <c r="M12" s="43"/>
      <c r="O12" s="98" t="s">
        <v>263</v>
      </c>
      <c r="P12" s="98" t="s">
        <v>264</v>
      </c>
    </row>
    <row r="13" spans="1:16" x14ac:dyDescent="0.25">
      <c r="B13" s="319" t="s">
        <v>22</v>
      </c>
      <c r="C13" s="320"/>
      <c r="D13" s="320"/>
      <c r="E13" s="320"/>
      <c r="F13" s="320"/>
      <c r="G13" s="320"/>
      <c r="H13" s="320"/>
      <c r="I13" s="320"/>
      <c r="J13" s="320"/>
      <c r="K13" s="320"/>
      <c r="L13" s="321"/>
    </row>
    <row r="14" spans="1:16" x14ac:dyDescent="0.25">
      <c r="B14" s="32"/>
      <c r="C14" s="33"/>
      <c r="D14" s="33"/>
      <c r="E14" s="34"/>
      <c r="F14" s="34"/>
      <c r="G14" s="34"/>
      <c r="H14" s="34"/>
      <c r="I14" s="34"/>
      <c r="J14" s="34"/>
      <c r="K14" s="34"/>
      <c r="L14" s="35"/>
    </row>
    <row r="15" spans="1:16" x14ac:dyDescent="0.25">
      <c r="B15" s="266" t="str">
        <f>IF(Intro!$G$21="English",O15,P15)</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5" s="267"/>
      <c r="D15" s="267"/>
      <c r="E15" s="267"/>
      <c r="F15" s="267"/>
      <c r="G15" s="267"/>
      <c r="H15" s="267"/>
      <c r="I15" s="267"/>
      <c r="J15" s="267"/>
      <c r="K15" s="267"/>
      <c r="L15" s="275"/>
      <c r="O15" s="36" t="s">
        <v>198</v>
      </c>
      <c r="P15" s="3" t="s">
        <v>299</v>
      </c>
    </row>
    <row r="16" spans="1:16" x14ac:dyDescent="0.25">
      <c r="B16" s="266"/>
      <c r="C16" s="267"/>
      <c r="D16" s="267"/>
      <c r="E16" s="267"/>
      <c r="F16" s="267"/>
      <c r="G16" s="267"/>
      <c r="H16" s="267"/>
      <c r="I16" s="267"/>
      <c r="J16" s="267"/>
      <c r="K16" s="267"/>
      <c r="L16" s="275"/>
      <c r="O16" s="36"/>
    </row>
    <row r="17" spans="1:16" x14ac:dyDescent="0.25">
      <c r="B17" s="266"/>
      <c r="C17" s="267"/>
      <c r="D17" s="267"/>
      <c r="E17" s="267"/>
      <c r="F17" s="267"/>
      <c r="G17" s="267"/>
      <c r="H17" s="267"/>
      <c r="I17" s="267"/>
      <c r="J17" s="267"/>
      <c r="K17" s="267"/>
      <c r="L17" s="275"/>
      <c r="O17" s="36"/>
    </row>
    <row r="18" spans="1:16" x14ac:dyDescent="0.25">
      <c r="B18" s="58"/>
      <c r="C18" s="59"/>
      <c r="D18" s="33"/>
      <c r="E18" s="34"/>
      <c r="F18" s="34"/>
      <c r="G18" s="34"/>
      <c r="H18" s="34"/>
      <c r="I18" s="34"/>
      <c r="J18" s="34"/>
      <c r="K18" s="34"/>
      <c r="L18" s="35"/>
      <c r="O18" s="36"/>
    </row>
    <row r="19" spans="1:16" x14ac:dyDescent="0.25">
      <c r="B19" s="58"/>
      <c r="C19" s="59"/>
      <c r="F19" s="33"/>
      <c r="G19" s="383">
        <f>Variables!B6</f>
        <v>2022</v>
      </c>
      <c r="H19" s="383">
        <f>G19+1</f>
        <v>2023</v>
      </c>
      <c r="I19" s="383">
        <f>H19+1</f>
        <v>2024</v>
      </c>
      <c r="J19" s="383" t="str">
        <f>IF(Intro!$G$21="English",Variables!B9,Variables!C9)</f>
        <v>janv-sept 2024</v>
      </c>
      <c r="K19" s="383" t="str">
        <f>IF(Intro!$G$21="English",Variables!B10,Variables!C10)</f>
        <v>janv-sept 2025</v>
      </c>
      <c r="L19" s="70"/>
      <c r="O19" s="36"/>
    </row>
    <row r="20" spans="1:16" x14ac:dyDescent="0.25">
      <c r="B20" s="83"/>
      <c r="C20" s="84"/>
      <c r="F20" s="33"/>
      <c r="G20" s="383"/>
      <c r="H20" s="383"/>
      <c r="I20" s="383"/>
      <c r="J20" s="383"/>
      <c r="K20" s="383"/>
      <c r="L20" s="70"/>
      <c r="O20" s="36"/>
    </row>
    <row r="21" spans="1:16" s="43" customFormat="1" x14ac:dyDescent="0.25">
      <c r="A21" s="66"/>
      <c r="B21" s="372" t="s">
        <v>64</v>
      </c>
      <c r="C21" s="373"/>
      <c r="D21" s="373"/>
      <c r="E21" s="373"/>
      <c r="F21" s="109" t="str">
        <f>IF(Intro!$G$21="English",Variables!$B$23,Variables!$C$23)</f>
        <v>pièces</v>
      </c>
      <c r="G21" s="107"/>
      <c r="H21" s="107"/>
      <c r="I21" s="107"/>
      <c r="J21" s="107"/>
      <c r="K21" s="107"/>
      <c r="L21" s="70"/>
      <c r="O21" s="3"/>
      <c r="P21" s="3"/>
    </row>
    <row r="22" spans="1:16" s="43" customFormat="1" x14ac:dyDescent="0.25">
      <c r="A22" s="66"/>
      <c r="B22" s="238" t="str">
        <f>IF(Intro!$G$21="English",O22,P22)</f>
        <v>Production de produits fabriqués avec le même équipement autre que les marchandises</v>
      </c>
      <c r="C22" s="239"/>
      <c r="D22" s="239"/>
      <c r="E22" s="239"/>
      <c r="F22" s="374" t="str">
        <f>F21</f>
        <v>pièces</v>
      </c>
      <c r="G22" s="375"/>
      <c r="H22" s="377"/>
      <c r="I22" s="377"/>
      <c r="J22" s="377"/>
      <c r="K22" s="377"/>
      <c r="L22" s="70"/>
      <c r="O22" s="3" t="s">
        <v>219</v>
      </c>
      <c r="P22" s="3" t="s">
        <v>220</v>
      </c>
    </row>
    <row r="23" spans="1:16" s="43" customFormat="1" x14ac:dyDescent="0.25">
      <c r="A23" s="66"/>
      <c r="B23" s="238"/>
      <c r="C23" s="239"/>
      <c r="D23" s="239"/>
      <c r="E23" s="239"/>
      <c r="F23" s="374"/>
      <c r="G23" s="376"/>
      <c r="H23" s="377"/>
      <c r="I23" s="377"/>
      <c r="J23" s="377"/>
      <c r="K23" s="377"/>
      <c r="L23" s="70"/>
      <c r="O23" s="3"/>
      <c r="P23" s="3"/>
    </row>
    <row r="24" spans="1:16" s="57" customFormat="1" x14ac:dyDescent="0.25">
      <c r="A24" s="80"/>
      <c r="B24" s="379" t="str">
        <f>IF(Intro!$G$21="English",O24,P24)</f>
        <v>Totale</v>
      </c>
      <c r="C24" s="380"/>
      <c r="D24" s="378"/>
      <c r="E24" s="378"/>
      <c r="F24" s="110" t="str">
        <f>F21</f>
        <v>pièces</v>
      </c>
      <c r="G24" s="108">
        <f>SUM(G21,G22)</f>
        <v>0</v>
      </c>
      <c r="H24" s="108">
        <f>SUM(H21,H22)</f>
        <v>0</v>
      </c>
      <c r="I24" s="108">
        <f>SUM(I21,I22)</f>
        <v>0</v>
      </c>
      <c r="J24" s="108">
        <f t="shared" ref="J24:K24" si="0">SUM(J21,J22)</f>
        <v>0</v>
      </c>
      <c r="K24" s="108">
        <f t="shared" si="0"/>
        <v>0</v>
      </c>
      <c r="L24" s="70"/>
      <c r="O24" s="26" t="s">
        <v>110</v>
      </c>
      <c r="P24" s="26" t="s">
        <v>111</v>
      </c>
    </row>
    <row r="25" spans="1:16" s="43" customFormat="1" x14ac:dyDescent="0.25">
      <c r="A25" s="66"/>
      <c r="B25" s="372" t="str">
        <f>IF(Intro!$G$21="English",O25,P25)</f>
        <v>Capacité pratique des usines</v>
      </c>
      <c r="C25" s="373"/>
      <c r="D25" s="378"/>
      <c r="E25" s="378"/>
      <c r="F25" s="109" t="str">
        <f>F21</f>
        <v>pièces</v>
      </c>
      <c r="G25" s="107"/>
      <c r="H25" s="107"/>
      <c r="I25" s="107"/>
      <c r="J25" s="107"/>
      <c r="K25" s="107"/>
      <c r="L25" s="70"/>
      <c r="O25" s="3" t="s">
        <v>157</v>
      </c>
      <c r="P25" s="3" t="s">
        <v>112</v>
      </c>
    </row>
    <row r="26" spans="1:16" s="57" customFormat="1" x14ac:dyDescent="0.25">
      <c r="A26" s="80"/>
      <c r="B26" s="379" t="str">
        <f>IF(Intro!$G$21="English",O26,P26)</f>
        <v>Taux d'utilisation des capacités des marchandises</v>
      </c>
      <c r="C26" s="380"/>
      <c r="D26" s="378"/>
      <c r="E26" s="378"/>
      <c r="F26" s="110" t="s">
        <v>95</v>
      </c>
      <c r="G26" s="108" t="str">
        <f>IF(G25=0,"-",G21/G25*100)</f>
        <v>-</v>
      </c>
      <c r="H26" s="108" t="str">
        <f>IF(H25=0,"-",H21/H25*100)</f>
        <v>-</v>
      </c>
      <c r="I26" s="108" t="str">
        <f>IF(I25=0,"-",I21/I25*100)</f>
        <v>-</v>
      </c>
      <c r="J26" s="108" t="str">
        <f t="shared" ref="J26:K26" si="1">IF(J25=0,"-",J21/J25*100)</f>
        <v>-</v>
      </c>
      <c r="K26" s="108" t="str">
        <f t="shared" si="1"/>
        <v>-</v>
      </c>
      <c r="L26" s="70"/>
      <c r="O26" s="26" t="s">
        <v>113</v>
      </c>
      <c r="P26" s="26" t="s">
        <v>114</v>
      </c>
    </row>
    <row r="27" spans="1:16" s="57" customFormat="1" x14ac:dyDescent="0.25">
      <c r="A27" s="80"/>
      <c r="B27" s="379" t="str">
        <f>IF(Intro!$G$21="English",O27,P27)</f>
        <v>Taux d'utilisation total des capacités</v>
      </c>
      <c r="C27" s="380"/>
      <c r="D27" s="378"/>
      <c r="E27" s="378"/>
      <c r="F27" s="110" t="s">
        <v>95</v>
      </c>
      <c r="G27" s="108" t="str">
        <f>IF(G25=0,"-",G24/G25*100)</f>
        <v>-</v>
      </c>
      <c r="H27" s="108" t="str">
        <f>IF(H25=0,"-",H24/H25*100)</f>
        <v>-</v>
      </c>
      <c r="I27" s="108" t="str">
        <f>IF(I25=0,"-",I24/I25*100)</f>
        <v>-</v>
      </c>
      <c r="J27" s="108" t="str">
        <f t="shared" ref="J27:K27" si="2">IF(J25=0,"-",J24/J25*100)</f>
        <v>-</v>
      </c>
      <c r="K27" s="108" t="str">
        <f t="shared" si="2"/>
        <v>-</v>
      </c>
      <c r="L27" s="70"/>
      <c r="O27" s="26" t="s">
        <v>115</v>
      </c>
      <c r="P27" s="26" t="s">
        <v>116</v>
      </c>
    </row>
    <row r="28" spans="1:16" s="43" customFormat="1" x14ac:dyDescent="0.25">
      <c r="A28" s="66"/>
      <c r="B28" s="77"/>
      <c r="C28" s="78"/>
      <c r="D28" s="78"/>
      <c r="E28" s="78"/>
      <c r="F28" s="78"/>
      <c r="G28" s="78"/>
      <c r="H28" s="78"/>
      <c r="I28" s="78"/>
      <c r="J28" s="78"/>
      <c r="K28" s="78"/>
      <c r="L28" s="79"/>
      <c r="O28" s="3"/>
      <c r="P28" s="3"/>
    </row>
    <row r="29" spans="1:16" s="26" customFormat="1" x14ac:dyDescent="0.25">
      <c r="A29" s="25"/>
      <c r="B29" s="309" t="s">
        <v>23</v>
      </c>
      <c r="C29" s="310"/>
      <c r="D29" s="310"/>
      <c r="E29" s="310"/>
      <c r="F29" s="310"/>
      <c r="G29" s="310"/>
      <c r="H29" s="310"/>
      <c r="I29" s="310"/>
      <c r="J29" s="310"/>
      <c r="K29" s="310"/>
      <c r="L29" s="311"/>
      <c r="M29" s="75"/>
    </row>
    <row r="30" spans="1:16" s="43" customFormat="1" x14ac:dyDescent="0.25">
      <c r="A30" s="66"/>
      <c r="B30" s="76"/>
      <c r="C30" s="67"/>
      <c r="D30" s="67"/>
      <c r="E30" s="67"/>
      <c r="F30" s="67"/>
      <c r="G30" s="67"/>
      <c r="H30" s="67"/>
      <c r="I30" s="67"/>
      <c r="J30" s="67"/>
      <c r="K30" s="67"/>
      <c r="L30" s="68"/>
      <c r="O30" s="3"/>
      <c r="P30" s="3"/>
    </row>
    <row r="31" spans="1:16" s="43" customFormat="1" x14ac:dyDescent="0.25">
      <c r="A31" s="66"/>
      <c r="B31" s="235" t="str">
        <f>IF(Intro!$G$21="English",O31,P31)</f>
        <v xml:space="preserve">Fournissez des détails sur la façon dont votre entreprise détermine la capacité pratique des usines. </v>
      </c>
      <c r="C31" s="236"/>
      <c r="D31" s="236"/>
      <c r="E31" s="236"/>
      <c r="F31" s="236"/>
      <c r="G31" s="236"/>
      <c r="H31" s="236"/>
      <c r="I31" s="236"/>
      <c r="J31" s="236"/>
      <c r="K31" s="236"/>
      <c r="L31" s="237"/>
      <c r="O31" s="3" t="s">
        <v>57</v>
      </c>
      <c r="P31" s="3" t="s">
        <v>58</v>
      </c>
    </row>
    <row r="32" spans="1:16" s="43" customFormat="1" x14ac:dyDescent="0.25">
      <c r="A32" s="66"/>
      <c r="B32" s="76"/>
      <c r="C32" s="67"/>
      <c r="D32" s="67"/>
      <c r="E32" s="67"/>
      <c r="F32" s="67"/>
      <c r="G32" s="67"/>
      <c r="H32" s="67"/>
      <c r="I32" s="67"/>
      <c r="J32" s="67"/>
      <c r="K32" s="67"/>
      <c r="L32" s="68"/>
      <c r="O32" s="3"/>
      <c r="P32" s="3"/>
    </row>
    <row r="33" spans="1:16" s="26" customFormat="1" x14ac:dyDescent="0.25">
      <c r="A33" s="25"/>
      <c r="B33" s="316"/>
      <c r="C33" s="317"/>
      <c r="D33" s="317"/>
      <c r="E33" s="317"/>
      <c r="F33" s="317"/>
      <c r="G33" s="317"/>
      <c r="H33" s="317"/>
      <c r="I33" s="317"/>
      <c r="J33" s="317"/>
      <c r="K33" s="317"/>
      <c r="L33" s="318"/>
      <c r="M33" s="43"/>
    </row>
    <row r="34" spans="1:16" s="26" customFormat="1" x14ac:dyDescent="0.25">
      <c r="A34" s="25"/>
      <c r="B34" s="316"/>
      <c r="C34" s="317"/>
      <c r="D34" s="317"/>
      <c r="E34" s="317"/>
      <c r="F34" s="317"/>
      <c r="G34" s="317"/>
      <c r="H34" s="317"/>
      <c r="I34" s="317"/>
      <c r="J34" s="317"/>
      <c r="K34" s="317"/>
      <c r="L34" s="318"/>
      <c r="M34" s="43"/>
    </row>
    <row r="35" spans="1:16" s="26" customFormat="1" x14ac:dyDescent="0.25">
      <c r="A35" s="25"/>
      <c r="B35" s="316"/>
      <c r="C35" s="317"/>
      <c r="D35" s="317"/>
      <c r="E35" s="317"/>
      <c r="F35" s="317"/>
      <c r="G35" s="317"/>
      <c r="H35" s="317"/>
      <c r="I35" s="317"/>
      <c r="J35" s="317"/>
      <c r="K35" s="317"/>
      <c r="L35" s="318"/>
      <c r="M35" s="43"/>
    </row>
    <row r="36" spans="1:16" s="26" customFormat="1" x14ac:dyDescent="0.25">
      <c r="A36" s="25"/>
      <c r="B36" s="316"/>
      <c r="C36" s="317"/>
      <c r="D36" s="317"/>
      <c r="E36" s="317"/>
      <c r="F36" s="317"/>
      <c r="G36" s="317"/>
      <c r="H36" s="317"/>
      <c r="I36" s="317"/>
      <c r="J36" s="317"/>
      <c r="K36" s="317"/>
      <c r="L36" s="318"/>
      <c r="M36" s="43"/>
    </row>
    <row r="37" spans="1:16" s="26" customFormat="1" x14ac:dyDescent="0.25">
      <c r="A37" s="25"/>
      <c r="B37" s="316"/>
      <c r="C37" s="317"/>
      <c r="D37" s="317"/>
      <c r="E37" s="317"/>
      <c r="F37" s="317"/>
      <c r="G37" s="317"/>
      <c r="H37" s="317"/>
      <c r="I37" s="317"/>
      <c r="J37" s="317"/>
      <c r="K37" s="317"/>
      <c r="L37" s="318"/>
      <c r="M37" s="43"/>
    </row>
    <row r="38" spans="1:16" s="26" customFormat="1" x14ac:dyDescent="0.25">
      <c r="A38" s="25"/>
      <c r="B38" s="316"/>
      <c r="C38" s="317"/>
      <c r="D38" s="317"/>
      <c r="E38" s="317"/>
      <c r="F38" s="317"/>
      <c r="G38" s="317"/>
      <c r="H38" s="317"/>
      <c r="I38" s="317"/>
      <c r="J38" s="317"/>
      <c r="K38" s="317"/>
      <c r="L38" s="318"/>
      <c r="M38" s="43"/>
    </row>
    <row r="39" spans="1:16" s="26" customFormat="1" x14ac:dyDescent="0.25">
      <c r="A39" s="25"/>
      <c r="B39" s="316"/>
      <c r="C39" s="317"/>
      <c r="D39" s="317"/>
      <c r="E39" s="317"/>
      <c r="F39" s="317"/>
      <c r="G39" s="317"/>
      <c r="H39" s="317"/>
      <c r="I39" s="317"/>
      <c r="J39" s="317"/>
      <c r="K39" s="317"/>
      <c r="L39" s="318"/>
      <c r="M39" s="43"/>
    </row>
    <row r="40" spans="1:16" s="26" customFormat="1" x14ac:dyDescent="0.25">
      <c r="A40" s="25"/>
      <c r="B40" s="316"/>
      <c r="C40" s="317"/>
      <c r="D40" s="317"/>
      <c r="E40" s="317"/>
      <c r="F40" s="317"/>
      <c r="G40" s="317"/>
      <c r="H40" s="317"/>
      <c r="I40" s="317"/>
      <c r="J40" s="317"/>
      <c r="K40" s="317"/>
      <c r="L40" s="318"/>
      <c r="M40" s="43"/>
    </row>
    <row r="41" spans="1:16" s="43" customFormat="1" x14ac:dyDescent="0.25">
      <c r="A41" s="66"/>
      <c r="B41" s="77"/>
      <c r="C41" s="78"/>
      <c r="D41" s="78"/>
      <c r="E41" s="78"/>
      <c r="F41" s="78"/>
      <c r="G41" s="78"/>
      <c r="H41" s="78"/>
      <c r="I41" s="78"/>
      <c r="J41" s="78"/>
      <c r="K41" s="78"/>
      <c r="L41" s="79"/>
      <c r="O41" s="3"/>
      <c r="P41" s="3"/>
    </row>
    <row r="42" spans="1:16" s="26" customFormat="1" x14ac:dyDescent="0.25">
      <c r="A42" s="25"/>
      <c r="B42" s="309" t="s">
        <v>24</v>
      </c>
      <c r="C42" s="310"/>
      <c r="D42" s="310"/>
      <c r="E42" s="310"/>
      <c r="F42" s="310"/>
      <c r="G42" s="310"/>
      <c r="H42" s="310"/>
      <c r="I42" s="310"/>
      <c r="J42" s="310"/>
      <c r="K42" s="310"/>
      <c r="L42" s="311"/>
      <c r="M42" s="75"/>
    </row>
    <row r="43" spans="1:16" s="43" customFormat="1" x14ac:dyDescent="0.25">
      <c r="A43" s="66"/>
      <c r="B43" s="76"/>
      <c r="C43" s="67"/>
      <c r="D43" s="67"/>
      <c r="E43" s="67"/>
      <c r="F43" s="67"/>
      <c r="G43" s="67"/>
      <c r="H43" s="67"/>
      <c r="I43" s="67"/>
      <c r="J43" s="67"/>
      <c r="K43" s="67"/>
      <c r="L43" s="68"/>
      <c r="O43" s="3"/>
      <c r="P43" s="3"/>
    </row>
    <row r="44" spans="1:16" s="43" customFormat="1" x14ac:dyDescent="0.25">
      <c r="A44" s="66"/>
      <c r="B44" s="235" t="str">
        <f>IF(Intro!$G$21="English",O44,P44)</f>
        <v>Si l'un ou l'autre des taux d'utilisation de la capacité, tel que calculé, est supérieur à 100 %, expliquez.</v>
      </c>
      <c r="C44" s="236"/>
      <c r="D44" s="236"/>
      <c r="E44" s="236"/>
      <c r="F44" s="236"/>
      <c r="G44" s="236"/>
      <c r="H44" s="236"/>
      <c r="I44" s="236"/>
      <c r="J44" s="236"/>
      <c r="K44" s="236"/>
      <c r="L44" s="237"/>
      <c r="O44" s="3" t="s">
        <v>117</v>
      </c>
      <c r="P44" s="3" t="s">
        <v>296</v>
      </c>
    </row>
    <row r="45" spans="1:16" s="43" customFormat="1" x14ac:dyDescent="0.25">
      <c r="A45" s="66"/>
      <c r="B45" s="76"/>
      <c r="C45" s="67"/>
      <c r="D45" s="67"/>
      <c r="E45" s="67"/>
      <c r="F45" s="67"/>
      <c r="G45" s="67"/>
      <c r="H45" s="67"/>
      <c r="I45" s="67"/>
      <c r="J45" s="67"/>
      <c r="K45" s="67"/>
      <c r="L45" s="68"/>
      <c r="O45" s="3"/>
      <c r="P45" s="3"/>
    </row>
    <row r="46" spans="1:16" s="26" customFormat="1" x14ac:dyDescent="0.25">
      <c r="A46" s="25"/>
      <c r="B46" s="316"/>
      <c r="C46" s="317"/>
      <c r="D46" s="317"/>
      <c r="E46" s="317"/>
      <c r="F46" s="317"/>
      <c r="G46" s="317"/>
      <c r="H46" s="317"/>
      <c r="I46" s="317"/>
      <c r="J46" s="317"/>
      <c r="K46" s="317"/>
      <c r="L46" s="318"/>
      <c r="M46" s="43"/>
    </row>
    <row r="47" spans="1:16" s="26" customFormat="1" x14ac:dyDescent="0.25">
      <c r="A47" s="25"/>
      <c r="B47" s="316"/>
      <c r="C47" s="317"/>
      <c r="D47" s="317"/>
      <c r="E47" s="317"/>
      <c r="F47" s="317"/>
      <c r="G47" s="317"/>
      <c r="H47" s="317"/>
      <c r="I47" s="317"/>
      <c r="J47" s="317"/>
      <c r="K47" s="317"/>
      <c r="L47" s="318"/>
      <c r="M47" s="43"/>
    </row>
    <row r="48" spans="1:16" s="26" customFormat="1" x14ac:dyDescent="0.25">
      <c r="A48" s="25"/>
      <c r="B48" s="316"/>
      <c r="C48" s="317"/>
      <c r="D48" s="317"/>
      <c r="E48" s="317"/>
      <c r="F48" s="317"/>
      <c r="G48" s="317"/>
      <c r="H48" s="317"/>
      <c r="I48" s="317"/>
      <c r="J48" s="317"/>
      <c r="K48" s="317"/>
      <c r="L48" s="318"/>
      <c r="M48" s="43"/>
    </row>
    <row r="49" spans="1:16" s="26" customFormat="1" x14ac:dyDescent="0.25">
      <c r="A49" s="25"/>
      <c r="B49" s="316"/>
      <c r="C49" s="317"/>
      <c r="D49" s="317"/>
      <c r="E49" s="317"/>
      <c r="F49" s="317"/>
      <c r="G49" s="317"/>
      <c r="H49" s="317"/>
      <c r="I49" s="317"/>
      <c r="J49" s="317"/>
      <c r="K49" s="317"/>
      <c r="L49" s="318"/>
      <c r="M49" s="43"/>
    </row>
    <row r="50" spans="1:16" s="26" customFormat="1" x14ac:dyDescent="0.25">
      <c r="A50" s="25"/>
      <c r="B50" s="316"/>
      <c r="C50" s="317"/>
      <c r="D50" s="317"/>
      <c r="E50" s="317"/>
      <c r="F50" s="317"/>
      <c r="G50" s="317"/>
      <c r="H50" s="317"/>
      <c r="I50" s="317"/>
      <c r="J50" s="317"/>
      <c r="K50" s="317"/>
      <c r="L50" s="318"/>
      <c r="M50" s="43"/>
    </row>
    <row r="51" spans="1:16" s="26" customFormat="1" x14ac:dyDescent="0.25">
      <c r="A51" s="25"/>
      <c r="B51" s="316"/>
      <c r="C51" s="317"/>
      <c r="D51" s="317"/>
      <c r="E51" s="317"/>
      <c r="F51" s="317"/>
      <c r="G51" s="317"/>
      <c r="H51" s="317"/>
      <c r="I51" s="317"/>
      <c r="J51" s="317"/>
      <c r="K51" s="317"/>
      <c r="L51" s="318"/>
      <c r="M51" s="43"/>
    </row>
    <row r="52" spans="1:16" s="26" customFormat="1" x14ac:dyDescent="0.25">
      <c r="A52" s="25"/>
      <c r="B52" s="316"/>
      <c r="C52" s="317"/>
      <c r="D52" s="317"/>
      <c r="E52" s="317"/>
      <c r="F52" s="317"/>
      <c r="G52" s="317"/>
      <c r="H52" s="317"/>
      <c r="I52" s="317"/>
      <c r="J52" s="317"/>
      <c r="K52" s="317"/>
      <c r="L52" s="318"/>
      <c r="M52" s="43"/>
    </row>
    <row r="53" spans="1:16" s="26" customFormat="1" x14ac:dyDescent="0.25">
      <c r="A53" s="25"/>
      <c r="B53" s="316"/>
      <c r="C53" s="317"/>
      <c r="D53" s="317"/>
      <c r="E53" s="317"/>
      <c r="F53" s="317"/>
      <c r="G53" s="317"/>
      <c r="H53" s="317"/>
      <c r="I53" s="317"/>
      <c r="J53" s="317"/>
      <c r="K53" s="317"/>
      <c r="L53" s="318"/>
      <c r="M53" s="43"/>
    </row>
    <row r="54" spans="1:16" s="43" customFormat="1" x14ac:dyDescent="0.25">
      <c r="A54" s="66"/>
      <c r="B54" s="77"/>
      <c r="C54" s="78"/>
      <c r="D54" s="78"/>
      <c r="E54" s="78"/>
      <c r="F54" s="78"/>
      <c r="G54" s="78"/>
      <c r="H54" s="78"/>
      <c r="I54" s="78"/>
      <c r="J54" s="78"/>
      <c r="K54" s="78"/>
      <c r="L54" s="79"/>
      <c r="O54" s="3"/>
      <c r="P54" s="3"/>
    </row>
    <row r="55" spans="1:16" s="26" customFormat="1" x14ac:dyDescent="0.25">
      <c r="A55" s="25"/>
      <c r="B55" s="309" t="s">
        <v>25</v>
      </c>
      <c r="C55" s="310"/>
      <c r="D55" s="310"/>
      <c r="E55" s="310"/>
      <c r="F55" s="310"/>
      <c r="G55" s="310"/>
      <c r="H55" s="310"/>
      <c r="I55" s="310"/>
      <c r="J55" s="310"/>
      <c r="K55" s="310"/>
      <c r="L55" s="311"/>
      <c r="M55" s="75"/>
    </row>
    <row r="56" spans="1:16" s="43" customFormat="1" x14ac:dyDescent="0.25">
      <c r="A56" s="66"/>
      <c r="B56" s="76"/>
      <c r="C56" s="67"/>
      <c r="D56" s="67"/>
      <c r="E56" s="67"/>
      <c r="F56" s="67"/>
      <c r="G56" s="67"/>
      <c r="H56" s="67"/>
      <c r="I56" s="67"/>
      <c r="J56" s="67"/>
      <c r="K56" s="67"/>
      <c r="L56" s="68"/>
      <c r="O56" s="3"/>
      <c r="P56" s="3"/>
    </row>
    <row r="57" spans="1:16" s="43" customFormat="1" x14ac:dyDescent="0.25">
      <c r="A57" s="66"/>
      <c r="B57" s="235" t="str">
        <f>IF(Intro!$G$21="English",O57,P57)</f>
        <v>Si la capacité pratique de l’usine a changé depuis le 1er janvier 2022, expliquez comment cela a été réalisé.</v>
      </c>
      <c r="C57" s="236"/>
      <c r="D57" s="236"/>
      <c r="E57" s="236"/>
      <c r="F57" s="236"/>
      <c r="G57" s="236"/>
      <c r="H57" s="236"/>
      <c r="I57" s="236"/>
      <c r="J57" s="236"/>
      <c r="K57" s="236"/>
      <c r="L57" s="237"/>
      <c r="O57" s="3" t="str">
        <f>"If practical plant capacity has changed since January 1, "&amp;Variables!$B$6&amp;", explain how this was achieved."</f>
        <v>If practical plant capacity has changed since January 1, 2022, explain how this was achieved.</v>
      </c>
      <c r="P57" s="3" t="str">
        <f>"Si la capacité pratique de l’usine a changé depuis le 1er janvier "&amp;Variables!B6&amp;", expliquez comment cela a été réalisé."</f>
        <v>Si la capacité pratique de l’usine a changé depuis le 1er janvier 2022, expliquez comment cela a été réalisé.</v>
      </c>
    </row>
    <row r="58" spans="1:16" s="43" customFormat="1" x14ac:dyDescent="0.25">
      <c r="A58" s="66"/>
      <c r="B58" s="76"/>
      <c r="C58" s="67"/>
      <c r="D58" s="67"/>
      <c r="E58" s="67"/>
      <c r="F58" s="67"/>
      <c r="G58" s="67"/>
      <c r="H58" s="67"/>
      <c r="I58" s="67"/>
      <c r="J58" s="67"/>
      <c r="K58" s="67"/>
      <c r="L58" s="68"/>
      <c r="O58" s="3"/>
      <c r="P58" s="3"/>
    </row>
    <row r="59" spans="1:16" s="26" customFormat="1" x14ac:dyDescent="0.25">
      <c r="A59" s="25"/>
      <c r="B59" s="316"/>
      <c r="C59" s="317"/>
      <c r="D59" s="317"/>
      <c r="E59" s="317"/>
      <c r="F59" s="317"/>
      <c r="G59" s="317"/>
      <c r="H59" s="317"/>
      <c r="I59" s="317"/>
      <c r="J59" s="317"/>
      <c r="K59" s="317"/>
      <c r="L59" s="318"/>
      <c r="M59" s="43"/>
    </row>
    <row r="60" spans="1:16" s="26" customFormat="1" x14ac:dyDescent="0.25">
      <c r="A60" s="25"/>
      <c r="B60" s="316"/>
      <c r="C60" s="317"/>
      <c r="D60" s="317"/>
      <c r="E60" s="317"/>
      <c r="F60" s="317"/>
      <c r="G60" s="317"/>
      <c r="H60" s="317"/>
      <c r="I60" s="317"/>
      <c r="J60" s="317"/>
      <c r="K60" s="317"/>
      <c r="L60" s="318"/>
      <c r="M60" s="43"/>
    </row>
    <row r="61" spans="1:16" s="26" customFormat="1" x14ac:dyDescent="0.25">
      <c r="A61" s="25"/>
      <c r="B61" s="316"/>
      <c r="C61" s="317"/>
      <c r="D61" s="317"/>
      <c r="E61" s="317"/>
      <c r="F61" s="317"/>
      <c r="G61" s="317"/>
      <c r="H61" s="317"/>
      <c r="I61" s="317"/>
      <c r="J61" s="317"/>
      <c r="K61" s="317"/>
      <c r="L61" s="318"/>
      <c r="M61" s="43"/>
    </row>
    <row r="62" spans="1:16" s="26" customFormat="1" x14ac:dyDescent="0.25">
      <c r="A62" s="25"/>
      <c r="B62" s="316"/>
      <c r="C62" s="317"/>
      <c r="D62" s="317"/>
      <c r="E62" s="317"/>
      <c r="F62" s="317"/>
      <c r="G62" s="317"/>
      <c r="H62" s="317"/>
      <c r="I62" s="317"/>
      <c r="J62" s="317"/>
      <c r="K62" s="317"/>
      <c r="L62" s="318"/>
      <c r="M62" s="43"/>
    </row>
    <row r="63" spans="1:16" s="26" customFormat="1" x14ac:dyDescent="0.25">
      <c r="A63" s="25"/>
      <c r="B63" s="316"/>
      <c r="C63" s="317"/>
      <c r="D63" s="317"/>
      <c r="E63" s="317"/>
      <c r="F63" s="317"/>
      <c r="G63" s="317"/>
      <c r="H63" s="317"/>
      <c r="I63" s="317"/>
      <c r="J63" s="317"/>
      <c r="K63" s="317"/>
      <c r="L63" s="318"/>
      <c r="M63" s="43"/>
    </row>
    <row r="64" spans="1:16" s="26" customFormat="1" x14ac:dyDescent="0.25">
      <c r="A64" s="25"/>
      <c r="B64" s="316"/>
      <c r="C64" s="317"/>
      <c r="D64" s="317"/>
      <c r="E64" s="317"/>
      <c r="F64" s="317"/>
      <c r="G64" s="317"/>
      <c r="H64" s="317"/>
      <c r="I64" s="317"/>
      <c r="J64" s="317"/>
      <c r="K64" s="317"/>
      <c r="L64" s="318"/>
      <c r="M64" s="43"/>
    </row>
    <row r="65" spans="1:16" s="26" customFormat="1" x14ac:dyDescent="0.25">
      <c r="A65" s="25"/>
      <c r="B65" s="316"/>
      <c r="C65" s="317"/>
      <c r="D65" s="317"/>
      <c r="E65" s="317"/>
      <c r="F65" s="317"/>
      <c r="G65" s="317"/>
      <c r="H65" s="317"/>
      <c r="I65" s="317"/>
      <c r="J65" s="317"/>
      <c r="K65" s="317"/>
      <c r="L65" s="318"/>
      <c r="M65" s="43"/>
    </row>
    <row r="66" spans="1:16" s="26" customFormat="1" x14ac:dyDescent="0.25">
      <c r="A66" s="25"/>
      <c r="B66" s="316"/>
      <c r="C66" s="317"/>
      <c r="D66" s="317"/>
      <c r="E66" s="317"/>
      <c r="F66" s="317"/>
      <c r="G66" s="317"/>
      <c r="H66" s="317"/>
      <c r="I66" s="317"/>
      <c r="J66" s="317"/>
      <c r="K66" s="317"/>
      <c r="L66" s="318"/>
      <c r="M66" s="43"/>
    </row>
    <row r="67" spans="1:16" s="43" customFormat="1" x14ac:dyDescent="0.25">
      <c r="A67" s="66"/>
      <c r="B67" s="77"/>
      <c r="C67" s="78"/>
      <c r="D67" s="78"/>
      <c r="E67" s="78"/>
      <c r="F67" s="78"/>
      <c r="G67" s="78"/>
      <c r="H67" s="78"/>
      <c r="I67" s="78"/>
      <c r="J67" s="78"/>
      <c r="K67" s="78"/>
      <c r="L67" s="79"/>
      <c r="O67" s="3"/>
      <c r="P67" s="3"/>
    </row>
    <row r="68" spans="1:16" s="26" customFormat="1" x14ac:dyDescent="0.25">
      <c r="A68" s="25"/>
      <c r="B68" s="309" t="s">
        <v>26</v>
      </c>
      <c r="C68" s="310"/>
      <c r="D68" s="310"/>
      <c r="E68" s="310"/>
      <c r="F68" s="310"/>
      <c r="G68" s="310"/>
      <c r="H68" s="310"/>
      <c r="I68" s="310"/>
      <c r="J68" s="310"/>
      <c r="K68" s="310"/>
      <c r="L68" s="311"/>
      <c r="M68" s="75"/>
    </row>
    <row r="69" spans="1:16" s="43" customFormat="1" x14ac:dyDescent="0.25">
      <c r="A69" s="66"/>
      <c r="B69" s="76"/>
      <c r="C69" s="67"/>
      <c r="D69" s="67"/>
      <c r="E69" s="67"/>
      <c r="F69" s="67"/>
      <c r="G69" s="67"/>
      <c r="H69" s="67"/>
      <c r="I69" s="67"/>
      <c r="J69" s="67"/>
      <c r="K69" s="67"/>
      <c r="L69" s="68"/>
      <c r="O69" s="3"/>
      <c r="P69" s="3"/>
    </row>
    <row r="70" spans="1:16" s="43" customFormat="1" ht="14.25" customHeight="1" x14ac:dyDescent="0.25">
      <c r="A70" s="66"/>
      <c r="B70" s="266" t="str">
        <f>IF(Intro!$G$21="English",O70,P70)</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70" s="267"/>
      <c r="D70" s="267"/>
      <c r="E70" s="267"/>
      <c r="F70" s="267"/>
      <c r="G70" s="267"/>
      <c r="H70" s="267"/>
      <c r="I70" s="267"/>
      <c r="J70" s="267"/>
      <c r="K70" s="267"/>
      <c r="L70" s="275"/>
      <c r="O70" s="3" t="s">
        <v>173</v>
      </c>
      <c r="P70" s="3" t="s">
        <v>118</v>
      </c>
    </row>
    <row r="71" spans="1:16" s="43" customFormat="1" x14ac:dyDescent="0.25">
      <c r="A71" s="66"/>
      <c r="B71" s="266"/>
      <c r="C71" s="267"/>
      <c r="D71" s="267"/>
      <c r="E71" s="267"/>
      <c r="F71" s="267"/>
      <c r="G71" s="267"/>
      <c r="H71" s="267"/>
      <c r="I71" s="267"/>
      <c r="J71" s="267"/>
      <c r="K71" s="267"/>
      <c r="L71" s="275"/>
      <c r="O71" s="3"/>
      <c r="P71" s="3"/>
    </row>
    <row r="72" spans="1:16" s="43" customFormat="1" x14ac:dyDescent="0.25">
      <c r="A72" s="66"/>
      <c r="B72" s="76"/>
      <c r="C72" s="67"/>
      <c r="D72" s="67"/>
      <c r="E72" s="67"/>
      <c r="F72" s="67"/>
      <c r="G72" s="67"/>
      <c r="H72" s="67"/>
      <c r="I72" s="67"/>
      <c r="J72" s="67"/>
      <c r="K72" s="67"/>
      <c r="L72" s="68"/>
      <c r="O72" s="3"/>
      <c r="P72" s="3"/>
    </row>
    <row r="73" spans="1:16" s="26" customFormat="1" x14ac:dyDescent="0.25">
      <c r="A73" s="25"/>
      <c r="B73" s="316"/>
      <c r="C73" s="317"/>
      <c r="D73" s="317"/>
      <c r="E73" s="317"/>
      <c r="F73" s="317"/>
      <c r="G73" s="317"/>
      <c r="H73" s="317"/>
      <c r="I73" s="317"/>
      <c r="J73" s="317"/>
      <c r="K73" s="317"/>
      <c r="L73" s="318"/>
      <c r="M73" s="43"/>
    </row>
    <row r="74" spans="1:16" s="26" customFormat="1" x14ac:dyDescent="0.25">
      <c r="A74" s="25"/>
      <c r="B74" s="316"/>
      <c r="C74" s="317"/>
      <c r="D74" s="317"/>
      <c r="E74" s="317"/>
      <c r="F74" s="317"/>
      <c r="G74" s="317"/>
      <c r="H74" s="317"/>
      <c r="I74" s="317"/>
      <c r="J74" s="317"/>
      <c r="K74" s="317"/>
      <c r="L74" s="318"/>
      <c r="M74" s="43"/>
    </row>
    <row r="75" spans="1:16" s="26" customFormat="1" x14ac:dyDescent="0.25">
      <c r="A75" s="25"/>
      <c r="B75" s="316"/>
      <c r="C75" s="317"/>
      <c r="D75" s="317"/>
      <c r="E75" s="317"/>
      <c r="F75" s="317"/>
      <c r="G75" s="317"/>
      <c r="H75" s="317"/>
      <c r="I75" s="317"/>
      <c r="J75" s="317"/>
      <c r="K75" s="317"/>
      <c r="L75" s="318"/>
      <c r="M75" s="43"/>
    </row>
    <row r="76" spans="1:16" s="26" customFormat="1" x14ac:dyDescent="0.25">
      <c r="A76" s="25"/>
      <c r="B76" s="316"/>
      <c r="C76" s="317"/>
      <c r="D76" s="317"/>
      <c r="E76" s="317"/>
      <c r="F76" s="317"/>
      <c r="G76" s="317"/>
      <c r="H76" s="317"/>
      <c r="I76" s="317"/>
      <c r="J76" s="317"/>
      <c r="K76" s="317"/>
      <c r="L76" s="318"/>
      <c r="M76" s="43"/>
    </row>
    <row r="77" spans="1:16" s="26" customFormat="1" x14ac:dyDescent="0.25">
      <c r="A77" s="25"/>
      <c r="B77" s="316"/>
      <c r="C77" s="317"/>
      <c r="D77" s="317"/>
      <c r="E77" s="317"/>
      <c r="F77" s="317"/>
      <c r="G77" s="317"/>
      <c r="H77" s="317"/>
      <c r="I77" s="317"/>
      <c r="J77" s="317"/>
      <c r="K77" s="317"/>
      <c r="L77" s="318"/>
      <c r="M77" s="43"/>
    </row>
    <row r="78" spans="1:16" s="26" customFormat="1" x14ac:dyDescent="0.25">
      <c r="A78" s="25"/>
      <c r="B78" s="316"/>
      <c r="C78" s="317"/>
      <c r="D78" s="317"/>
      <c r="E78" s="317"/>
      <c r="F78" s="317"/>
      <c r="G78" s="317"/>
      <c r="H78" s="317"/>
      <c r="I78" s="317"/>
      <c r="J78" s="317"/>
      <c r="K78" s="317"/>
      <c r="L78" s="318"/>
      <c r="M78" s="43"/>
    </row>
    <row r="79" spans="1:16" s="26" customFormat="1" x14ac:dyDescent="0.25">
      <c r="A79" s="25"/>
      <c r="B79" s="316"/>
      <c r="C79" s="317"/>
      <c r="D79" s="317"/>
      <c r="E79" s="317"/>
      <c r="F79" s="317"/>
      <c r="G79" s="317"/>
      <c r="H79" s="317"/>
      <c r="I79" s="317"/>
      <c r="J79" s="317"/>
      <c r="K79" s="317"/>
      <c r="L79" s="318"/>
      <c r="M79" s="43"/>
    </row>
    <row r="80" spans="1:16" s="26" customFormat="1" x14ac:dyDescent="0.25">
      <c r="A80" s="25"/>
      <c r="B80" s="316"/>
      <c r="C80" s="317"/>
      <c r="D80" s="317"/>
      <c r="E80" s="317"/>
      <c r="F80" s="317"/>
      <c r="G80" s="317"/>
      <c r="H80" s="317"/>
      <c r="I80" s="317"/>
      <c r="J80" s="317"/>
      <c r="K80" s="317"/>
      <c r="L80" s="318"/>
      <c r="M80" s="43"/>
    </row>
    <row r="81" spans="1:16" s="43" customFormat="1" x14ac:dyDescent="0.25">
      <c r="A81" s="66"/>
      <c r="B81" s="77"/>
      <c r="C81" s="78"/>
      <c r="D81" s="78"/>
      <c r="E81" s="78"/>
      <c r="F81" s="78"/>
      <c r="G81" s="78"/>
      <c r="H81" s="78"/>
      <c r="I81" s="78"/>
      <c r="J81" s="78"/>
      <c r="K81" s="78"/>
      <c r="L81" s="79"/>
      <c r="O81" s="3"/>
      <c r="P81" s="3"/>
    </row>
    <row r="82" spans="1:16" s="26" customFormat="1" x14ac:dyDescent="0.25">
      <c r="A82" s="25"/>
      <c r="B82" s="309" t="s">
        <v>27</v>
      </c>
      <c r="C82" s="310"/>
      <c r="D82" s="310"/>
      <c r="E82" s="310"/>
      <c r="F82" s="310"/>
      <c r="G82" s="310"/>
      <c r="H82" s="310"/>
      <c r="I82" s="310"/>
      <c r="J82" s="310"/>
      <c r="K82" s="310"/>
      <c r="L82" s="311"/>
      <c r="M82" s="75"/>
    </row>
    <row r="83" spans="1:16" s="43" customFormat="1" x14ac:dyDescent="0.25">
      <c r="A83" s="66"/>
      <c r="B83" s="76"/>
      <c r="C83" s="67"/>
      <c r="D83" s="67"/>
      <c r="E83" s="67"/>
      <c r="F83" s="67"/>
      <c r="G83" s="67"/>
      <c r="H83" s="67"/>
      <c r="I83" s="67"/>
      <c r="J83" s="67"/>
      <c r="K83" s="67"/>
      <c r="L83" s="68"/>
      <c r="O83" s="3"/>
      <c r="P83" s="3"/>
    </row>
    <row r="84" spans="1:16" s="43" customFormat="1" ht="14.25" customHeight="1" x14ac:dyDescent="0.25">
      <c r="A84" s="66"/>
      <c r="B84" s="369" t="str">
        <f>IF(Intro!$G$21="English",O84,P84)</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84" s="370"/>
      <c r="D84" s="370"/>
      <c r="E84" s="370"/>
      <c r="F84" s="370"/>
      <c r="G84" s="370"/>
      <c r="H84" s="370"/>
      <c r="I84" s="370"/>
      <c r="J84" s="370"/>
      <c r="K84" s="370"/>
      <c r="L84" s="371"/>
      <c r="O84" s="3" t="s">
        <v>174</v>
      </c>
      <c r="P84" s="3" t="s">
        <v>119</v>
      </c>
    </row>
    <row r="85" spans="1:16" s="43" customFormat="1" x14ac:dyDescent="0.25">
      <c r="A85" s="66"/>
      <c r="B85" s="369"/>
      <c r="C85" s="370"/>
      <c r="D85" s="370"/>
      <c r="E85" s="370"/>
      <c r="F85" s="370"/>
      <c r="G85" s="370"/>
      <c r="H85" s="370"/>
      <c r="I85" s="370"/>
      <c r="J85" s="370"/>
      <c r="K85" s="370"/>
      <c r="L85" s="371"/>
      <c r="O85" s="3"/>
      <c r="P85" s="3"/>
    </row>
    <row r="86" spans="1:16" s="43" customFormat="1" x14ac:dyDescent="0.25">
      <c r="A86" s="66"/>
      <c r="B86" s="369"/>
      <c r="C86" s="370"/>
      <c r="D86" s="370"/>
      <c r="E86" s="370"/>
      <c r="F86" s="370"/>
      <c r="G86" s="370"/>
      <c r="H86" s="370"/>
      <c r="I86" s="370"/>
      <c r="J86" s="370"/>
      <c r="K86" s="370"/>
      <c r="L86" s="371"/>
      <c r="O86" s="3"/>
      <c r="P86" s="3"/>
    </row>
    <row r="87" spans="1:16" s="43" customFormat="1" x14ac:dyDescent="0.25">
      <c r="A87" s="66"/>
      <c r="B87" s="76"/>
      <c r="C87" s="67"/>
      <c r="D87" s="67"/>
      <c r="E87" s="67"/>
      <c r="F87" s="67"/>
      <c r="G87" s="67"/>
      <c r="H87" s="67"/>
      <c r="I87" s="67"/>
      <c r="J87" s="67"/>
      <c r="K87" s="67"/>
      <c r="L87" s="68"/>
      <c r="O87" s="3"/>
      <c r="P87" s="3"/>
    </row>
    <row r="88" spans="1:16" s="26" customFormat="1" x14ac:dyDescent="0.25">
      <c r="A88" s="25"/>
      <c r="B88" s="316"/>
      <c r="C88" s="317"/>
      <c r="D88" s="317"/>
      <c r="E88" s="317"/>
      <c r="F88" s="317"/>
      <c r="G88" s="317"/>
      <c r="H88" s="317"/>
      <c r="I88" s="317"/>
      <c r="J88" s="317"/>
      <c r="K88" s="317"/>
      <c r="L88" s="318"/>
      <c r="M88" s="43"/>
    </row>
    <row r="89" spans="1:16" s="26" customFormat="1" x14ac:dyDescent="0.25">
      <c r="A89" s="25"/>
      <c r="B89" s="316"/>
      <c r="C89" s="317"/>
      <c r="D89" s="317"/>
      <c r="E89" s="317"/>
      <c r="F89" s="317"/>
      <c r="G89" s="317"/>
      <c r="H89" s="317"/>
      <c r="I89" s="317"/>
      <c r="J89" s="317"/>
      <c r="K89" s="317"/>
      <c r="L89" s="318"/>
      <c r="M89" s="43"/>
    </row>
    <row r="90" spans="1:16" s="26" customFormat="1" x14ac:dyDescent="0.25">
      <c r="A90" s="25"/>
      <c r="B90" s="316"/>
      <c r="C90" s="317"/>
      <c r="D90" s="317"/>
      <c r="E90" s="317"/>
      <c r="F90" s="317"/>
      <c r="G90" s="317"/>
      <c r="H90" s="317"/>
      <c r="I90" s="317"/>
      <c r="J90" s="317"/>
      <c r="K90" s="317"/>
      <c r="L90" s="318"/>
      <c r="M90" s="43"/>
    </row>
    <row r="91" spans="1:16" s="26" customFormat="1" x14ac:dyDescent="0.25">
      <c r="A91" s="25"/>
      <c r="B91" s="316"/>
      <c r="C91" s="317"/>
      <c r="D91" s="317"/>
      <c r="E91" s="317"/>
      <c r="F91" s="317"/>
      <c r="G91" s="317"/>
      <c r="H91" s="317"/>
      <c r="I91" s="317"/>
      <c r="J91" s="317"/>
      <c r="K91" s="317"/>
      <c r="L91" s="318"/>
      <c r="M91" s="43"/>
    </row>
    <row r="92" spans="1:16" s="26" customFormat="1" x14ac:dyDescent="0.25">
      <c r="A92" s="25"/>
      <c r="B92" s="316"/>
      <c r="C92" s="317"/>
      <c r="D92" s="317"/>
      <c r="E92" s="317"/>
      <c r="F92" s="317"/>
      <c r="G92" s="317"/>
      <c r="H92" s="317"/>
      <c r="I92" s="317"/>
      <c r="J92" s="317"/>
      <c r="K92" s="317"/>
      <c r="L92" s="318"/>
      <c r="M92" s="43"/>
    </row>
    <row r="93" spans="1:16" s="26" customFormat="1" x14ac:dyDescent="0.25">
      <c r="A93" s="25"/>
      <c r="B93" s="316"/>
      <c r="C93" s="317"/>
      <c r="D93" s="317"/>
      <c r="E93" s="317"/>
      <c r="F93" s="317"/>
      <c r="G93" s="317"/>
      <c r="H93" s="317"/>
      <c r="I93" s="317"/>
      <c r="J93" s="317"/>
      <c r="K93" s="317"/>
      <c r="L93" s="318"/>
      <c r="M93" s="43"/>
    </row>
    <row r="94" spans="1:16" s="26" customFormat="1" x14ac:dyDescent="0.25">
      <c r="A94" s="25"/>
      <c r="B94" s="316"/>
      <c r="C94" s="317"/>
      <c r="D94" s="317"/>
      <c r="E94" s="317"/>
      <c r="F94" s="317"/>
      <c r="G94" s="317"/>
      <c r="H94" s="317"/>
      <c r="I94" s="317"/>
      <c r="J94" s="317"/>
      <c r="K94" s="317"/>
      <c r="L94" s="318"/>
      <c r="M94" s="43"/>
    </row>
    <row r="95" spans="1:16" s="26" customFormat="1" x14ac:dyDescent="0.25">
      <c r="A95" s="25"/>
      <c r="B95" s="316"/>
      <c r="C95" s="317"/>
      <c r="D95" s="317"/>
      <c r="E95" s="317"/>
      <c r="F95" s="317"/>
      <c r="G95" s="317"/>
      <c r="H95" s="317"/>
      <c r="I95" s="317"/>
      <c r="J95" s="317"/>
      <c r="K95" s="317"/>
      <c r="L95" s="318"/>
      <c r="M95" s="43"/>
    </row>
    <row r="96" spans="1:16" s="43" customFormat="1" x14ac:dyDescent="0.25">
      <c r="A96" s="66"/>
      <c r="B96" s="77"/>
      <c r="C96" s="78"/>
      <c r="D96" s="78"/>
      <c r="E96" s="78"/>
      <c r="F96" s="78"/>
      <c r="G96" s="78"/>
      <c r="H96" s="78"/>
      <c r="I96" s="78"/>
      <c r="J96" s="78"/>
      <c r="K96" s="78"/>
      <c r="L96" s="79"/>
      <c r="O96" s="3"/>
      <c r="P96" s="3"/>
    </row>
    <row r="97" spans="1:16" s="26" customFormat="1" x14ac:dyDescent="0.25">
      <c r="A97" s="25"/>
      <c r="B97" s="309" t="s">
        <v>30</v>
      </c>
      <c r="C97" s="310"/>
      <c r="D97" s="310"/>
      <c r="E97" s="310"/>
      <c r="F97" s="310"/>
      <c r="G97" s="310"/>
      <c r="H97" s="310"/>
      <c r="I97" s="310"/>
      <c r="J97" s="310"/>
      <c r="K97" s="310"/>
      <c r="L97" s="311"/>
      <c r="M97" s="75"/>
    </row>
    <row r="98" spans="1:16" s="43" customFormat="1" x14ac:dyDescent="0.25">
      <c r="A98" s="66"/>
      <c r="B98" s="76"/>
      <c r="C98" s="67"/>
      <c r="D98" s="67"/>
      <c r="E98" s="67"/>
      <c r="F98" s="67"/>
      <c r="G98" s="67"/>
      <c r="H98" s="67"/>
      <c r="I98" s="67"/>
      <c r="J98" s="67"/>
      <c r="K98" s="67"/>
      <c r="L98" s="68"/>
      <c r="O98" s="3"/>
      <c r="P98" s="3"/>
    </row>
    <row r="99" spans="1:16" s="43" customFormat="1" ht="14.25" customHeight="1" x14ac:dyDescent="0.25">
      <c r="A99" s="66"/>
      <c r="B99" s="266" t="str">
        <f>IF(Intro!$G$21="English",O99,P99)</f>
        <v>Décrivez les plans de votre entreprise visant à modifier la gamme de produits fabriqués sur le même équipement au cours des deux prochaines années. Fournissez les motifs et les hypothèses sous-tendant ces objectifs et ces stratégies.</v>
      </c>
      <c r="C99" s="267"/>
      <c r="D99" s="267"/>
      <c r="E99" s="267"/>
      <c r="F99" s="267"/>
      <c r="G99" s="267"/>
      <c r="H99" s="267"/>
      <c r="I99" s="267"/>
      <c r="J99" s="267"/>
      <c r="K99" s="267"/>
      <c r="L99" s="275"/>
      <c r="O99" s="3" t="s">
        <v>175</v>
      </c>
      <c r="P99" s="3" t="s">
        <v>120</v>
      </c>
    </row>
    <row r="100" spans="1:16" s="43" customFormat="1" x14ac:dyDescent="0.25">
      <c r="A100" s="66"/>
      <c r="B100" s="266"/>
      <c r="C100" s="267"/>
      <c r="D100" s="267"/>
      <c r="E100" s="267"/>
      <c r="F100" s="267"/>
      <c r="G100" s="267"/>
      <c r="H100" s="267"/>
      <c r="I100" s="267"/>
      <c r="J100" s="267"/>
      <c r="K100" s="267"/>
      <c r="L100" s="275"/>
      <c r="O100" s="3"/>
      <c r="P100" s="3"/>
    </row>
    <row r="101" spans="1:16" s="43" customFormat="1" x14ac:dyDescent="0.25">
      <c r="A101" s="66"/>
      <c r="B101" s="76"/>
      <c r="C101" s="67"/>
      <c r="D101" s="67"/>
      <c r="E101" s="67"/>
      <c r="F101" s="67"/>
      <c r="G101" s="67"/>
      <c r="H101" s="67"/>
      <c r="I101" s="67"/>
      <c r="J101" s="67"/>
      <c r="K101" s="67"/>
      <c r="L101" s="68"/>
      <c r="O101" s="3"/>
      <c r="P101" s="3"/>
    </row>
    <row r="102" spans="1:16" s="26" customFormat="1" x14ac:dyDescent="0.25">
      <c r="A102" s="25"/>
      <c r="B102" s="316"/>
      <c r="C102" s="317"/>
      <c r="D102" s="317"/>
      <c r="E102" s="317"/>
      <c r="F102" s="317"/>
      <c r="G102" s="317"/>
      <c r="H102" s="317"/>
      <c r="I102" s="317"/>
      <c r="J102" s="317"/>
      <c r="K102" s="317"/>
      <c r="L102" s="318"/>
      <c r="M102" s="43"/>
    </row>
    <row r="103" spans="1:16" s="26" customFormat="1" x14ac:dyDescent="0.25">
      <c r="A103" s="25"/>
      <c r="B103" s="316"/>
      <c r="C103" s="317"/>
      <c r="D103" s="317"/>
      <c r="E103" s="317"/>
      <c r="F103" s="317"/>
      <c r="G103" s="317"/>
      <c r="H103" s="317"/>
      <c r="I103" s="317"/>
      <c r="J103" s="317"/>
      <c r="K103" s="317"/>
      <c r="L103" s="318"/>
      <c r="M103" s="43"/>
    </row>
    <row r="104" spans="1:16" s="26" customFormat="1" x14ac:dyDescent="0.25">
      <c r="A104" s="25"/>
      <c r="B104" s="316"/>
      <c r="C104" s="317"/>
      <c r="D104" s="317"/>
      <c r="E104" s="317"/>
      <c r="F104" s="317"/>
      <c r="G104" s="317"/>
      <c r="H104" s="317"/>
      <c r="I104" s="317"/>
      <c r="J104" s="317"/>
      <c r="K104" s="317"/>
      <c r="L104" s="318"/>
      <c r="M104" s="43"/>
    </row>
    <row r="105" spans="1:16" s="26" customFormat="1" x14ac:dyDescent="0.25">
      <c r="A105" s="25"/>
      <c r="B105" s="316"/>
      <c r="C105" s="317"/>
      <c r="D105" s="317"/>
      <c r="E105" s="317"/>
      <c r="F105" s="317"/>
      <c r="G105" s="317"/>
      <c r="H105" s="317"/>
      <c r="I105" s="317"/>
      <c r="J105" s="317"/>
      <c r="K105" s="317"/>
      <c r="L105" s="318"/>
      <c r="M105" s="43"/>
    </row>
    <row r="106" spans="1:16" s="26" customFormat="1" x14ac:dyDescent="0.25">
      <c r="A106" s="25"/>
      <c r="B106" s="316"/>
      <c r="C106" s="317"/>
      <c r="D106" s="317"/>
      <c r="E106" s="317"/>
      <c r="F106" s="317"/>
      <c r="G106" s="317"/>
      <c r="H106" s="317"/>
      <c r="I106" s="317"/>
      <c r="J106" s="317"/>
      <c r="K106" s="317"/>
      <c r="L106" s="318"/>
      <c r="M106" s="43"/>
    </row>
    <row r="107" spans="1:16" s="26" customFormat="1" x14ac:dyDescent="0.25">
      <c r="A107" s="25"/>
      <c r="B107" s="316"/>
      <c r="C107" s="317"/>
      <c r="D107" s="317"/>
      <c r="E107" s="317"/>
      <c r="F107" s="317"/>
      <c r="G107" s="317"/>
      <c r="H107" s="317"/>
      <c r="I107" s="317"/>
      <c r="J107" s="317"/>
      <c r="K107" s="317"/>
      <c r="L107" s="318"/>
      <c r="M107" s="43"/>
    </row>
    <row r="108" spans="1:16" s="26" customFormat="1" x14ac:dyDescent="0.25">
      <c r="A108" s="25"/>
      <c r="B108" s="316"/>
      <c r="C108" s="317"/>
      <c r="D108" s="317"/>
      <c r="E108" s="317"/>
      <c r="F108" s="317"/>
      <c r="G108" s="317"/>
      <c r="H108" s="317"/>
      <c r="I108" s="317"/>
      <c r="J108" s="317"/>
      <c r="K108" s="317"/>
      <c r="L108" s="318"/>
      <c r="M108" s="43"/>
    </row>
    <row r="109" spans="1:16" s="26" customFormat="1" x14ac:dyDescent="0.25">
      <c r="A109" s="25"/>
      <c r="B109" s="316"/>
      <c r="C109" s="317"/>
      <c r="D109" s="317"/>
      <c r="E109" s="317"/>
      <c r="F109" s="317"/>
      <c r="G109" s="317"/>
      <c r="H109" s="317"/>
      <c r="I109" s="317"/>
      <c r="J109" s="317"/>
      <c r="K109" s="317"/>
      <c r="L109" s="318"/>
      <c r="M109" s="43"/>
    </row>
    <row r="110" spans="1:16" s="43" customFormat="1" x14ac:dyDescent="0.25">
      <c r="A110" s="66"/>
      <c r="B110" s="77"/>
      <c r="C110" s="78"/>
      <c r="D110" s="78"/>
      <c r="E110" s="78"/>
      <c r="F110" s="78"/>
      <c r="G110" s="78"/>
      <c r="H110" s="78"/>
      <c r="I110" s="78"/>
      <c r="J110" s="78"/>
      <c r="K110" s="78"/>
      <c r="L110" s="79"/>
      <c r="O110" s="3"/>
      <c r="P110" s="3"/>
    </row>
  </sheetData>
  <sheetProtection algorithmName="SHA-512" hashValue="Iz0Y4S8JKZJ5FKgGmMf4PEfr+SIe2Pb2lLKs4sc7GS4HmST5bJdXLhL+Dhy4iwrhld7zmmaSeXBh1CyxpOKUxg==" saltValue="6pJKgq8ldHgnopd+nfgXpg==" spinCount="100000" sheet="1" objects="1" scenarios="1" selectLockedCells="1"/>
  <mergeCells count="44">
    <mergeCell ref="B15:L17"/>
    <mergeCell ref="G19:G20"/>
    <mergeCell ref="H19:H20"/>
    <mergeCell ref="I19:I20"/>
    <mergeCell ref="J19:J20"/>
    <mergeCell ref="K19:K20"/>
    <mergeCell ref="B4:L4"/>
    <mergeCell ref="B13:L13"/>
    <mergeCell ref="B8:L8"/>
    <mergeCell ref="B9:L9"/>
    <mergeCell ref="B10:L10"/>
    <mergeCell ref="B5:L5"/>
    <mergeCell ref="B6:L6"/>
    <mergeCell ref="B12:L12"/>
    <mergeCell ref="B25:E25"/>
    <mergeCell ref="B26:E26"/>
    <mergeCell ref="B27:E27"/>
    <mergeCell ref="B31:L31"/>
    <mergeCell ref="B22:E23"/>
    <mergeCell ref="K22:K23"/>
    <mergeCell ref="B24:E24"/>
    <mergeCell ref="B21:E21"/>
    <mergeCell ref="B102:L109"/>
    <mergeCell ref="B70:L71"/>
    <mergeCell ref="B99:L100"/>
    <mergeCell ref="B33:L40"/>
    <mergeCell ref="B46:L53"/>
    <mergeCell ref="B59:L66"/>
    <mergeCell ref="B73:L80"/>
    <mergeCell ref="B88:L95"/>
    <mergeCell ref="B57:L57"/>
    <mergeCell ref="F22:F23"/>
    <mergeCell ref="G22:G23"/>
    <mergeCell ref="H22:H23"/>
    <mergeCell ref="I22:I23"/>
    <mergeCell ref="B29:L29"/>
    <mergeCell ref="J22:J23"/>
    <mergeCell ref="B42:L42"/>
    <mergeCell ref="B55:L55"/>
    <mergeCell ref="B68:L68"/>
    <mergeCell ref="B82:L82"/>
    <mergeCell ref="B97:L97"/>
    <mergeCell ref="B44:L44"/>
    <mergeCell ref="B84:L86"/>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1:K22 G24:K27" xr:uid="{F776B4C4-FB9F-4E6D-9659-ADBE0E6C3F52}">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3 B46 B59 B73 B88 B102" xr:uid="{96638FA7-F900-4D8A-AC26-6F99FDC46F99}">
      <formula1>1000</formula1>
    </dataValidation>
  </dataValidations>
  <printOptions horizontalCentered="1"/>
  <pageMargins left="0.25" right="0.25" top="0.75" bottom="0.75" header="0.3" footer="0.3"/>
  <pageSetup scale="63" firstPageNumber="10" fitToHeight="0" orientation="portrait" r:id="rId1"/>
  <headerFooter>
    <oddFooter>&amp;L&amp;A</oddFooter>
  </headerFooter>
  <rowBreaks count="1" manualBreakCount="1">
    <brk id="54"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204"/>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30.5703125" style="3" hidden="1" customWidth="1"/>
    <col min="17" max="17" width="9.42578125" style="3" customWidth="1"/>
    <col min="18" max="16384" width="9.42578125" style="3"/>
  </cols>
  <sheetData>
    <row r="1" spans="1:16" x14ac:dyDescent="0.25">
      <c r="O1" s="26" t="s">
        <v>65</v>
      </c>
      <c r="P1" s="26" t="s">
        <v>77</v>
      </c>
    </row>
    <row r="2" spans="1:16" x14ac:dyDescent="0.25">
      <c r="B2" s="27" t="str">
        <f>'Pro 1'!B2</f>
        <v>PROTÉGÉ</v>
      </c>
      <c r="C2" s="27"/>
      <c r="D2" s="27"/>
      <c r="O2" s="8"/>
      <c r="P2" s="8"/>
    </row>
    <row r="3" spans="1:16" x14ac:dyDescent="0.25">
      <c r="B3" s="5"/>
      <c r="C3" s="5"/>
      <c r="D3" s="5"/>
      <c r="O3" s="8"/>
      <c r="P3" s="8"/>
    </row>
    <row r="4" spans="1:16" s="8" customFormat="1" x14ac:dyDescent="0.25">
      <c r="A4" s="28"/>
      <c r="B4" s="285" t="str">
        <f>Info!B4</f>
        <v>QUESTIONNAIRE À L'INTENTION DES PRODUCTEURS ÉTRANGERS</v>
      </c>
      <c r="C4" s="285"/>
      <c r="D4" s="285"/>
      <c r="E4" s="285"/>
      <c r="F4" s="285"/>
      <c r="G4" s="285"/>
      <c r="H4" s="285"/>
      <c r="I4" s="285"/>
      <c r="J4" s="285"/>
      <c r="K4" s="285"/>
      <c r="L4" s="285"/>
      <c r="M4" s="14"/>
      <c r="N4" s="14"/>
      <c r="O4" s="13"/>
      <c r="P4" s="13"/>
    </row>
    <row r="5" spans="1:16" s="8" customFormat="1" x14ac:dyDescent="0.25">
      <c r="A5" s="28"/>
      <c r="B5" s="285" t="str">
        <f>Info!B5</f>
        <v>NQ-2025-008</v>
      </c>
      <c r="C5" s="285"/>
      <c r="D5" s="285"/>
      <c r="E5" s="285"/>
      <c r="F5" s="285"/>
      <c r="G5" s="285"/>
      <c r="H5" s="285"/>
      <c r="I5" s="285"/>
      <c r="J5" s="285"/>
      <c r="K5" s="285"/>
      <c r="L5" s="285"/>
      <c r="M5" s="14"/>
      <c r="N5" s="14"/>
      <c r="O5" s="13"/>
      <c r="P5" s="13"/>
    </row>
    <row r="6" spans="1:16" s="13" customFormat="1" x14ac:dyDescent="0.25">
      <c r="A6" s="28"/>
      <c r="B6" s="285" t="str">
        <f>Info!B6</f>
        <v>VAISSELLE EN FIBRE MOULÉE THERMOFORMÉE</v>
      </c>
      <c r="C6" s="285"/>
      <c r="D6" s="285"/>
      <c r="E6" s="285"/>
      <c r="F6" s="285"/>
      <c r="G6" s="285"/>
      <c r="H6" s="285"/>
      <c r="I6" s="285"/>
      <c r="J6" s="285"/>
      <c r="K6" s="285"/>
      <c r="L6" s="285"/>
      <c r="O6" s="29"/>
      <c r="P6" s="29"/>
    </row>
    <row r="7" spans="1:16" s="13" customFormat="1" x14ac:dyDescent="0.25">
      <c r="A7" s="28"/>
      <c r="B7" s="12"/>
      <c r="C7" s="12"/>
      <c r="D7" s="12"/>
      <c r="E7" s="12"/>
      <c r="F7" s="12"/>
      <c r="G7" s="12"/>
      <c r="H7" s="12"/>
      <c r="I7" s="12"/>
      <c r="J7" s="12"/>
      <c r="K7" s="12"/>
      <c r="L7" s="12"/>
      <c r="O7" s="41"/>
    </row>
    <row r="8" spans="1:16" s="13" customFormat="1" x14ac:dyDescent="0.25">
      <c r="A8" s="28"/>
      <c r="B8" s="330" t="str">
        <f>Public!B8</f>
        <v>Les questions suivantes font référence aux marchandises comme définies dans la description du produit de l'onglet Intro.</v>
      </c>
      <c r="C8" s="330"/>
      <c r="D8" s="330"/>
      <c r="E8" s="330"/>
      <c r="F8" s="330"/>
      <c r="G8" s="330"/>
      <c r="H8" s="330"/>
      <c r="I8" s="330"/>
      <c r="J8" s="330"/>
      <c r="K8" s="330"/>
      <c r="L8" s="330"/>
      <c r="O8" s="29"/>
      <c r="P8" s="29"/>
    </row>
    <row r="9" spans="1:16" s="13" customFormat="1" x14ac:dyDescent="0.25">
      <c r="A9" s="28"/>
      <c r="B9" s="330" t="str">
        <f>Public!B9</f>
        <v>Des informations sur le produit et un glossaire de termes sont disponibles dans l'onglet Info.</v>
      </c>
      <c r="C9" s="330"/>
      <c r="D9" s="330"/>
      <c r="E9" s="330"/>
      <c r="F9" s="330"/>
      <c r="G9" s="330"/>
      <c r="H9" s="330"/>
      <c r="I9" s="330"/>
      <c r="J9" s="330"/>
      <c r="K9" s="330"/>
      <c r="L9" s="330"/>
      <c r="O9" s="29"/>
    </row>
    <row r="10" spans="1:16" s="13" customFormat="1" x14ac:dyDescent="0.25">
      <c r="A10" s="28"/>
      <c r="B10" s="330" t="str">
        <f>'Pro 1'!B10</f>
        <v xml:space="preserve">Utilisez l'onglet AddPro si vous avez besoin de plus d'espace.
</v>
      </c>
      <c r="C10" s="330"/>
      <c r="D10" s="330"/>
      <c r="E10" s="330"/>
      <c r="F10" s="330"/>
      <c r="G10" s="330"/>
      <c r="H10" s="330"/>
      <c r="I10" s="330"/>
      <c r="J10" s="330"/>
      <c r="K10" s="330"/>
      <c r="L10" s="330"/>
      <c r="O10" s="29"/>
      <c r="P10" s="29"/>
    </row>
    <row r="11" spans="1:16" s="13" customFormat="1" x14ac:dyDescent="0.25">
      <c r="A11" s="28"/>
      <c r="B11" s="61"/>
      <c r="C11" s="61"/>
      <c r="D11" s="61"/>
      <c r="E11" s="12"/>
      <c r="F11" s="12"/>
      <c r="G11" s="12"/>
      <c r="H11" s="12"/>
      <c r="I11" s="12"/>
      <c r="J11" s="12"/>
      <c r="K11" s="12"/>
      <c r="L11" s="12"/>
      <c r="O11" s="29"/>
      <c r="P11" s="29"/>
    </row>
    <row r="12" spans="1:16" s="13" customFormat="1" x14ac:dyDescent="0.25">
      <c r="A12" s="28"/>
      <c r="B12" s="330" t="str">
        <f>IF(Intro!$G$21="English",O12,P12)</f>
        <v>Pour les questions de cet onglet, notez ce qui suit :</v>
      </c>
      <c r="C12" s="330"/>
      <c r="D12" s="330"/>
      <c r="E12" s="330"/>
      <c r="F12" s="330"/>
      <c r="G12" s="330"/>
      <c r="H12" s="330"/>
      <c r="I12" s="330"/>
      <c r="J12" s="330"/>
      <c r="K12" s="330"/>
      <c r="L12" s="330"/>
      <c r="O12" s="29" t="s">
        <v>121</v>
      </c>
      <c r="P12" s="29" t="s">
        <v>122</v>
      </c>
    </row>
    <row r="13" spans="1:16" s="13" customFormat="1" x14ac:dyDescent="0.25">
      <c r="A13" s="28"/>
      <c r="B13" s="330" t="str">
        <f>IF(Intro!$G$21="English",O13,P13)</f>
        <v>• Indiquez seulement les ventes effectuées à partir de la production de votre entreprise.</v>
      </c>
      <c r="C13" s="330"/>
      <c r="D13" s="330"/>
      <c r="E13" s="330"/>
      <c r="F13" s="330"/>
      <c r="G13" s="330"/>
      <c r="H13" s="330"/>
      <c r="I13" s="330"/>
      <c r="J13" s="330"/>
      <c r="K13" s="330"/>
      <c r="L13" s="330"/>
      <c r="O13" s="29" t="s">
        <v>208</v>
      </c>
      <c r="P13" s="29" t="s">
        <v>212</v>
      </c>
    </row>
    <row r="14" spans="1:16" s="13" customFormat="1" x14ac:dyDescent="0.25">
      <c r="A14" s="28"/>
      <c r="B14" s="330" t="str">
        <f>IF(Intro!$G$21="English",O14,P14)</f>
        <v>• Déclarez toutes les ventes aux entreprises associées canadiennes et étrangères.</v>
      </c>
      <c r="C14" s="330"/>
      <c r="D14" s="330"/>
      <c r="E14" s="330"/>
      <c r="F14" s="330"/>
      <c r="G14" s="330"/>
      <c r="H14" s="330"/>
      <c r="I14" s="330"/>
      <c r="J14" s="330"/>
      <c r="K14" s="330"/>
      <c r="L14" s="330"/>
      <c r="O14" s="29" t="s">
        <v>209</v>
      </c>
      <c r="P14" s="29" t="s">
        <v>213</v>
      </c>
    </row>
    <row r="15" spans="1:16" s="13" customFormat="1" x14ac:dyDescent="0.25">
      <c r="A15" s="28"/>
      <c r="B15" s="330" t="str">
        <f>IF(Intro!$G$21="English",O15,P15)</f>
        <v>• Déclarez toutes les ventes à compter de la date de l’expédition au client ou à son entrepôt.</v>
      </c>
      <c r="C15" s="330"/>
      <c r="D15" s="330"/>
      <c r="E15" s="330"/>
      <c r="F15" s="330"/>
      <c r="G15" s="330"/>
      <c r="H15" s="330"/>
      <c r="I15" s="330"/>
      <c r="J15" s="330"/>
      <c r="K15" s="330"/>
      <c r="L15" s="330"/>
      <c r="O15" s="29" t="s">
        <v>210</v>
      </c>
      <c r="P15" s="29" t="s">
        <v>214</v>
      </c>
    </row>
    <row r="16" spans="1:16" s="13" customFormat="1" x14ac:dyDescent="0.25">
      <c r="A16" s="28"/>
      <c r="B16" s="330" t="str">
        <f>IF(Intro!$G$21="English",O16,P16)</f>
        <v>• Déclarez toutes les valeurs en dollars canadiens.</v>
      </c>
      <c r="C16" s="330"/>
      <c r="D16" s="330"/>
      <c r="E16" s="330"/>
      <c r="F16" s="330"/>
      <c r="G16" s="330"/>
      <c r="H16" s="330"/>
      <c r="I16" s="330"/>
      <c r="J16" s="330"/>
      <c r="K16" s="330"/>
      <c r="L16" s="330"/>
      <c r="O16" s="29" t="s">
        <v>211</v>
      </c>
      <c r="P16" s="29" t="s">
        <v>215</v>
      </c>
    </row>
    <row r="17" spans="1:16" s="13" customFormat="1" x14ac:dyDescent="0.25">
      <c r="A17" s="28"/>
      <c r="B17" s="330" t="str">
        <f>IF(Intro!$G$21="English",O17,P17)</f>
        <v>• Déclarez la valeur des ventes comme la valeur de vente nette rendue (voir définition dans le Glossaire).</v>
      </c>
      <c r="C17" s="330"/>
      <c r="D17" s="330"/>
      <c r="E17" s="330"/>
      <c r="F17" s="330"/>
      <c r="G17" s="330"/>
      <c r="H17" s="330"/>
      <c r="I17" s="330"/>
      <c r="J17" s="330"/>
      <c r="K17" s="330"/>
      <c r="L17" s="330"/>
      <c r="O17" s="29" t="s">
        <v>265</v>
      </c>
      <c r="P17" s="29" t="s">
        <v>297</v>
      </c>
    </row>
    <row r="18" spans="1:16" s="13" customFormat="1" x14ac:dyDescent="0.25">
      <c r="A18" s="28"/>
      <c r="B18" s="30"/>
      <c r="C18" s="30"/>
      <c r="D18" s="30"/>
      <c r="E18" s="31"/>
      <c r="F18" s="31"/>
      <c r="G18" s="31"/>
      <c r="H18" s="31"/>
      <c r="I18" s="31"/>
      <c r="J18" s="31"/>
      <c r="K18" s="31"/>
      <c r="L18" s="31"/>
      <c r="O18" s="29"/>
      <c r="P18" s="29"/>
    </row>
    <row r="19" spans="1:16" x14ac:dyDescent="0.25">
      <c r="B19" s="9" t="str">
        <f>UPPER(IF(Intro!$G$21="English",O19,P19))</f>
        <v>VENTES ET STOCKS</v>
      </c>
      <c r="C19" s="10"/>
      <c r="D19" s="10"/>
      <c r="E19" s="10"/>
      <c r="F19" s="10"/>
      <c r="G19" s="10"/>
      <c r="H19" s="10"/>
      <c r="I19" s="10"/>
      <c r="J19" s="10"/>
      <c r="K19" s="10"/>
      <c r="L19" s="11"/>
      <c r="O19" s="98" t="s">
        <v>266</v>
      </c>
      <c r="P19" s="98" t="s">
        <v>267</v>
      </c>
    </row>
    <row r="20" spans="1:16" x14ac:dyDescent="0.25">
      <c r="B20" s="319" t="s">
        <v>22</v>
      </c>
      <c r="C20" s="320"/>
      <c r="D20" s="320"/>
      <c r="E20" s="320"/>
      <c r="F20" s="320"/>
      <c r="G20" s="320"/>
      <c r="H20" s="320"/>
      <c r="I20" s="320"/>
      <c r="J20" s="320"/>
      <c r="K20" s="320"/>
      <c r="L20" s="321"/>
    </row>
    <row r="21" spans="1:16" x14ac:dyDescent="0.25">
      <c r="B21" s="32"/>
      <c r="C21" s="33"/>
      <c r="D21" s="33"/>
      <c r="E21" s="34"/>
      <c r="F21" s="34"/>
      <c r="G21" s="34"/>
      <c r="H21" s="34"/>
      <c r="I21" s="34"/>
      <c r="J21" s="34"/>
      <c r="K21" s="34"/>
      <c r="L21" s="35"/>
    </row>
    <row r="22" spans="1:16" x14ac:dyDescent="0.25">
      <c r="B22" s="235" t="str">
        <f>IF(Intro!$G$21="English",O22,P22)</f>
        <v>Fournissez les estimations suivantes en pourcentage:</v>
      </c>
      <c r="C22" s="236"/>
      <c r="D22" s="236"/>
      <c r="E22" s="236"/>
      <c r="F22" s="236"/>
      <c r="G22" s="236"/>
      <c r="H22" s="236"/>
      <c r="I22" s="236"/>
      <c r="J22" s="236"/>
      <c r="K22" s="236"/>
      <c r="L22" s="237"/>
      <c r="O22" s="36" t="s">
        <v>59</v>
      </c>
      <c r="P22" s="3" t="s">
        <v>60</v>
      </c>
    </row>
    <row r="23" spans="1:16" x14ac:dyDescent="0.25">
      <c r="B23" s="58"/>
      <c r="C23" s="59"/>
      <c r="D23" s="49"/>
      <c r="E23" s="49"/>
      <c r="F23" s="49"/>
      <c r="G23" s="33"/>
      <c r="H23" s="118">
        <f>Variables!$B$6+2</f>
        <v>2024</v>
      </c>
      <c r="I23" s="69"/>
      <c r="J23" s="69"/>
      <c r="K23" s="69"/>
      <c r="L23" s="70"/>
      <c r="O23" s="36"/>
    </row>
    <row r="24" spans="1:16" x14ac:dyDescent="0.25">
      <c r="B24" s="238" t="str">
        <f>IF(Intro!$G$21="English",O24,P24)</f>
        <v>Part, en pourcentage, du volume des ventes des marchandises de votre entreprise comparativement au volume de ses ventes totales</v>
      </c>
      <c r="C24" s="239"/>
      <c r="D24" s="239"/>
      <c r="E24" s="239"/>
      <c r="F24" s="239"/>
      <c r="G24" s="374" t="s">
        <v>95</v>
      </c>
      <c r="H24" s="398"/>
      <c r="I24" s="69"/>
      <c r="J24" s="69"/>
      <c r="K24" s="69"/>
      <c r="L24" s="70"/>
      <c r="O24" s="3" t="s">
        <v>144</v>
      </c>
      <c r="P24" s="3" t="s">
        <v>36</v>
      </c>
    </row>
    <row r="25" spans="1:16" x14ac:dyDescent="0.25">
      <c r="B25" s="238"/>
      <c r="C25" s="239"/>
      <c r="D25" s="239"/>
      <c r="E25" s="239"/>
      <c r="F25" s="239"/>
      <c r="G25" s="414"/>
      <c r="H25" s="398"/>
      <c r="I25" s="69"/>
      <c r="J25" s="69"/>
      <c r="K25" s="69"/>
      <c r="L25" s="70"/>
    </row>
    <row r="26" spans="1:16" x14ac:dyDescent="0.25">
      <c r="B26" s="238" t="str">
        <f>IF(Intro!$G$21="English",O26,P26)</f>
        <v>Part, en pourcentage, de la valeur des ventes des marchandises de votre entreprise comparativement à la valeur de ses ventes totales</v>
      </c>
      <c r="C26" s="239"/>
      <c r="D26" s="239"/>
      <c r="E26" s="239"/>
      <c r="F26" s="239"/>
      <c r="G26" s="374" t="s">
        <v>95</v>
      </c>
      <c r="H26" s="398"/>
      <c r="I26" s="69"/>
      <c r="J26" s="69"/>
      <c r="K26" s="69"/>
      <c r="L26" s="70"/>
      <c r="O26" s="3" t="s">
        <v>145</v>
      </c>
      <c r="P26" s="3" t="s">
        <v>37</v>
      </c>
    </row>
    <row r="27" spans="1:16" x14ac:dyDescent="0.25">
      <c r="B27" s="243"/>
      <c r="C27" s="244"/>
      <c r="D27" s="244"/>
      <c r="E27" s="244"/>
      <c r="F27" s="244"/>
      <c r="G27" s="374"/>
      <c r="H27" s="398"/>
      <c r="I27" s="69"/>
      <c r="J27" s="69"/>
      <c r="K27" s="69"/>
      <c r="L27" s="70"/>
    </row>
    <row r="28" spans="1:16" x14ac:dyDescent="0.25">
      <c r="B28" s="238" t="str">
        <f>IF(Intro!$G$21="English",O28,P28)</f>
        <v>Part de votre entreprise de la production totale des marchandises dans votre pays de production</v>
      </c>
      <c r="C28" s="239"/>
      <c r="D28" s="239"/>
      <c r="E28" s="239"/>
      <c r="F28" s="239"/>
      <c r="G28" s="374" t="s">
        <v>95</v>
      </c>
      <c r="H28" s="398"/>
      <c r="I28" s="69"/>
      <c r="J28" s="69"/>
      <c r="K28" s="69"/>
      <c r="L28" s="70"/>
      <c r="O28" s="3" t="s">
        <v>148</v>
      </c>
      <c r="P28" s="3" t="s">
        <v>146</v>
      </c>
    </row>
    <row r="29" spans="1:16" x14ac:dyDescent="0.25">
      <c r="B29" s="243"/>
      <c r="C29" s="244"/>
      <c r="D29" s="244"/>
      <c r="E29" s="244"/>
      <c r="F29" s="244"/>
      <c r="G29" s="374"/>
      <c r="H29" s="398"/>
      <c r="I29" s="69"/>
      <c r="J29" s="69"/>
      <c r="K29" s="69"/>
      <c r="L29" s="70"/>
    </row>
    <row r="30" spans="1:16" x14ac:dyDescent="0.25">
      <c r="B30" s="238" t="str">
        <f>IF(Intro!$G$21="English",O30,P30)</f>
        <v>Part de votre entreprise du volume total des exportations des marchandises du pays de production vers le Canada</v>
      </c>
      <c r="C30" s="239"/>
      <c r="D30" s="239"/>
      <c r="E30" s="239"/>
      <c r="F30" s="239"/>
      <c r="G30" s="374" t="s">
        <v>95</v>
      </c>
      <c r="H30" s="398"/>
      <c r="I30" s="69"/>
      <c r="J30" s="69"/>
      <c r="K30" s="69"/>
      <c r="L30" s="70"/>
      <c r="O30" s="3" t="s">
        <v>147</v>
      </c>
      <c r="P30" s="3" t="s">
        <v>38</v>
      </c>
    </row>
    <row r="31" spans="1:16" x14ac:dyDescent="0.25">
      <c r="B31" s="243"/>
      <c r="C31" s="244"/>
      <c r="D31" s="244"/>
      <c r="E31" s="244"/>
      <c r="F31" s="244"/>
      <c r="G31" s="414"/>
      <c r="H31" s="398"/>
      <c r="I31" s="69"/>
      <c r="J31" s="69"/>
      <c r="K31" s="69"/>
      <c r="L31" s="70"/>
    </row>
    <row r="32" spans="1:16" x14ac:dyDescent="0.25">
      <c r="B32" s="71"/>
      <c r="C32" s="72"/>
      <c r="D32" s="72"/>
      <c r="E32" s="72"/>
      <c r="F32" s="72"/>
      <c r="G32" s="72"/>
      <c r="H32" s="72"/>
      <c r="I32" s="72"/>
      <c r="J32" s="72"/>
      <c r="K32" s="72"/>
      <c r="L32" s="73"/>
    </row>
    <row r="33" spans="2:16" x14ac:dyDescent="0.25">
      <c r="B33" s="309" t="s">
        <v>23</v>
      </c>
      <c r="C33" s="310"/>
      <c r="D33" s="310"/>
      <c r="E33" s="310"/>
      <c r="F33" s="310"/>
      <c r="G33" s="310"/>
      <c r="H33" s="310"/>
      <c r="I33" s="310"/>
      <c r="J33" s="310"/>
      <c r="K33" s="310"/>
      <c r="L33" s="311"/>
    </row>
    <row r="34" spans="2:16" x14ac:dyDescent="0.25">
      <c r="B34" s="32"/>
      <c r="C34" s="33"/>
      <c r="D34" s="33"/>
      <c r="E34" s="34"/>
      <c r="F34" s="34"/>
      <c r="G34" s="34"/>
      <c r="H34" s="34"/>
      <c r="I34" s="34"/>
      <c r="J34" s="34"/>
      <c r="K34" s="34"/>
      <c r="L34" s="35"/>
    </row>
    <row r="35" spans="2:16" x14ac:dyDescent="0.25">
      <c r="B35" s="235" t="str">
        <f>IF(Intro!$G$21="English",O35,P35)</f>
        <v>Remplir le tableau suivant pour les ventes et les stocks des marchandises par votre entreprise.</v>
      </c>
      <c r="C35" s="236"/>
      <c r="D35" s="236"/>
      <c r="E35" s="236"/>
      <c r="F35" s="236"/>
      <c r="G35" s="236"/>
      <c r="H35" s="236"/>
      <c r="I35" s="236"/>
      <c r="J35" s="236"/>
      <c r="K35" s="236"/>
      <c r="L35" s="237"/>
      <c r="O35" s="36" t="s">
        <v>123</v>
      </c>
      <c r="P35" s="3" t="s">
        <v>300</v>
      </c>
    </row>
    <row r="36" spans="2:16" x14ac:dyDescent="0.25">
      <c r="B36" s="58"/>
      <c r="C36" s="59"/>
      <c r="D36" s="33"/>
      <c r="E36" s="34"/>
      <c r="F36" s="34"/>
      <c r="G36" s="34"/>
      <c r="H36" s="34"/>
      <c r="I36" s="34"/>
      <c r="J36" s="34"/>
      <c r="K36" s="34"/>
      <c r="L36" s="35"/>
      <c r="O36" s="36"/>
    </row>
    <row r="37" spans="2:16" x14ac:dyDescent="0.25">
      <c r="B37" s="58"/>
      <c r="C37" s="59"/>
      <c r="D37" s="33"/>
      <c r="E37" s="49"/>
      <c r="G37" s="399">
        <f>Variables!$B$6</f>
        <v>2022</v>
      </c>
      <c r="H37" s="399">
        <f>G37+1</f>
        <v>2023</v>
      </c>
      <c r="I37" s="399">
        <f>H37+1</f>
        <v>2024</v>
      </c>
      <c r="J37" s="402" t="str">
        <f>IF(Intro!$G$21="English",Variables!B9,Variables!C9)</f>
        <v>janv-sept 2024</v>
      </c>
      <c r="K37" s="402" t="str">
        <f>IF(Intro!$G$21="English",Variables!B10,Variables!C10)</f>
        <v>janv-sept 2025</v>
      </c>
      <c r="L37" s="70"/>
      <c r="O37" s="36"/>
    </row>
    <row r="38" spans="2:16" x14ac:dyDescent="0.25">
      <c r="B38" s="99"/>
      <c r="C38" s="100"/>
      <c r="D38" s="33"/>
      <c r="E38" s="49"/>
      <c r="G38" s="400"/>
      <c r="H38" s="400"/>
      <c r="I38" s="400"/>
      <c r="J38" s="403"/>
      <c r="K38" s="403"/>
      <c r="L38" s="70"/>
      <c r="O38" s="36"/>
    </row>
    <row r="39" spans="2:16" ht="15" thickBot="1" x14ac:dyDescent="0.3">
      <c r="B39" s="238" t="str">
        <f>IF(Intro!$G$21="English",O39,P39)</f>
        <v>Stock d'ouverture</v>
      </c>
      <c r="C39" s="239"/>
      <c r="D39" s="395" t="str">
        <f>IF(Intro!$G$21="English",Variables!$B$23,Variables!$C$23)</f>
        <v>pièces</v>
      </c>
      <c r="E39" s="395"/>
      <c r="F39" s="395"/>
      <c r="G39" s="227"/>
      <c r="H39" s="228" t="str">
        <f>IF(G52=0,"-",G52)</f>
        <v>-</v>
      </c>
      <c r="I39" s="228" t="str">
        <f t="shared" ref="I39:K39" si="0">IF(H52=0,"-",H52)</f>
        <v>-</v>
      </c>
      <c r="J39" s="228" t="str">
        <f t="shared" si="0"/>
        <v>-</v>
      </c>
      <c r="K39" s="228" t="str">
        <f t="shared" si="0"/>
        <v>-</v>
      </c>
      <c r="L39" s="70"/>
      <c r="O39" s="3" t="s">
        <v>124</v>
      </c>
      <c r="P39" s="3" t="s">
        <v>125</v>
      </c>
    </row>
    <row r="40" spans="2:16" x14ac:dyDescent="0.25">
      <c r="B40" s="404" t="str">
        <f>IF(Intro!$G$21="English",O40,P40)</f>
        <v>Ventes dans le pays de production</v>
      </c>
      <c r="C40" s="405"/>
      <c r="D40" s="394" t="str">
        <f>IF(Intro!$G$21="English",Variables!$B$23,Variables!$C$23)</f>
        <v>pièces</v>
      </c>
      <c r="E40" s="394"/>
      <c r="F40" s="394"/>
      <c r="G40" s="229"/>
      <c r="H40" s="229"/>
      <c r="I40" s="229"/>
      <c r="J40" s="229"/>
      <c r="K40" s="229"/>
      <c r="L40" s="70"/>
      <c r="O40" s="3" t="s">
        <v>199</v>
      </c>
      <c r="P40" s="3" t="s">
        <v>35</v>
      </c>
    </row>
    <row r="41" spans="2:16" x14ac:dyDescent="0.25">
      <c r="B41" s="238"/>
      <c r="C41" s="239"/>
      <c r="D41" s="395" t="str">
        <f>IF(Intro!G$21="English",O41,P41)</f>
        <v>à l'usine (CAD)</v>
      </c>
      <c r="E41" s="395"/>
      <c r="F41" s="395"/>
      <c r="G41" s="227"/>
      <c r="H41" s="227"/>
      <c r="I41" s="227"/>
      <c r="J41" s="227"/>
      <c r="K41" s="227"/>
      <c r="L41" s="70"/>
      <c r="O41" s="3" t="s">
        <v>291</v>
      </c>
      <c r="P41" s="3" t="s">
        <v>292</v>
      </c>
    </row>
    <row r="42" spans="2:16" ht="15" thickBot="1" x14ac:dyDescent="0.3">
      <c r="B42" s="406"/>
      <c r="C42" s="407"/>
      <c r="D42" s="393" t="str">
        <f>"$ / "&amp;IF(Intro!$G$21="English",Variables!$B$24,Variables!$C$24)</f>
        <v>$ / pièce</v>
      </c>
      <c r="E42" s="393"/>
      <c r="F42" s="393"/>
      <c r="G42" s="230" t="str">
        <f>IF(G40=0,"-",G41/G40)</f>
        <v>-</v>
      </c>
      <c r="H42" s="230" t="str">
        <f>IF(H40=0,"-",H41/H40)</f>
        <v>-</v>
      </c>
      <c r="I42" s="230" t="str">
        <f>IF(I40=0,"-",I41/I40)</f>
        <v>-</v>
      </c>
      <c r="J42" s="230" t="str">
        <f>IF(J40=0,"-",J41/J40)</f>
        <v>-</v>
      </c>
      <c r="K42" s="230" t="str">
        <f>IF(K40=0,"-",K41/K40)</f>
        <v>-</v>
      </c>
      <c r="L42" s="70"/>
    </row>
    <row r="43" spans="2:16" x14ac:dyDescent="0.25">
      <c r="B43" s="404" t="str">
        <f>IF(Intro!$G$21="English",O43,P43)</f>
        <v>Ventes à l'exportation au Canada</v>
      </c>
      <c r="C43" s="405"/>
      <c r="D43" s="394" t="str">
        <f>IF(Intro!$G$21="English",Variables!$B$23,Variables!$C$23)</f>
        <v>pièces</v>
      </c>
      <c r="E43" s="394"/>
      <c r="F43" s="394"/>
      <c r="G43" s="229"/>
      <c r="H43" s="229"/>
      <c r="I43" s="229"/>
      <c r="J43" s="229"/>
      <c r="K43" s="229"/>
      <c r="L43" s="70"/>
      <c r="O43" s="3" t="s">
        <v>139</v>
      </c>
      <c r="P43" s="3" t="s">
        <v>140</v>
      </c>
    </row>
    <row r="44" spans="2:16" x14ac:dyDescent="0.25">
      <c r="B44" s="238"/>
      <c r="C44" s="239"/>
      <c r="D44" s="395" t="str">
        <f>IF(Intro!G$21="English",O44,P44)</f>
        <v>FOB pays d'exportation (CAD)</v>
      </c>
      <c r="E44" s="395"/>
      <c r="F44" s="395"/>
      <c r="G44" s="227"/>
      <c r="H44" s="227"/>
      <c r="I44" s="227"/>
      <c r="J44" s="227"/>
      <c r="K44" s="227"/>
      <c r="L44" s="70"/>
      <c r="O44" s="3" t="s">
        <v>293</v>
      </c>
      <c r="P44" s="3" t="s">
        <v>294</v>
      </c>
    </row>
    <row r="45" spans="2:16" ht="15" thickBot="1" x14ac:dyDescent="0.3">
      <c r="B45" s="406"/>
      <c r="C45" s="407"/>
      <c r="D45" s="393" t="str">
        <f>"$ / "&amp;IF(Intro!$G$21="English",Variables!$B$24,Variables!$C$24)</f>
        <v>$ / pièce</v>
      </c>
      <c r="E45" s="393"/>
      <c r="F45" s="393"/>
      <c r="G45" s="230" t="str">
        <f>IF(G43=0,"-",G44/G43)</f>
        <v>-</v>
      </c>
      <c r="H45" s="230" t="str">
        <f>IF(H43=0,"-",H44/H43)</f>
        <v>-</v>
      </c>
      <c r="I45" s="230" t="str">
        <f>IF(I43=0,"-",I44/I43)</f>
        <v>-</v>
      </c>
      <c r="J45" s="230" t="str">
        <f>IF(J43=0,"-",J44/J43)</f>
        <v>-</v>
      </c>
      <c r="K45" s="230" t="str">
        <f>IF(K43=0,"-",K44/K43)</f>
        <v>-</v>
      </c>
      <c r="L45" s="70"/>
    </row>
    <row r="46" spans="2:16" x14ac:dyDescent="0.25">
      <c r="B46" s="404" t="str">
        <f>IF(Intro!$G$21="English",O46,P46)</f>
        <v>Ventes à l'exportation aux États-Unis d'Amérique</v>
      </c>
      <c r="C46" s="405"/>
      <c r="D46" s="394" t="str">
        <f>IF(Intro!$G$21="English",Variables!$B$23,Variables!$C$23)</f>
        <v>pièces</v>
      </c>
      <c r="E46" s="394"/>
      <c r="F46" s="394"/>
      <c r="G46" s="229"/>
      <c r="H46" s="229"/>
      <c r="I46" s="229"/>
      <c r="J46" s="229"/>
      <c r="K46" s="229"/>
      <c r="L46" s="70"/>
      <c r="O46" s="3" t="s">
        <v>278</v>
      </c>
      <c r="P46" s="3" t="s">
        <v>279</v>
      </c>
    </row>
    <row r="47" spans="2:16" x14ac:dyDescent="0.25">
      <c r="B47" s="238"/>
      <c r="C47" s="239"/>
      <c r="D47" s="395" t="str">
        <f>D44</f>
        <v>FOB pays d'exportation (CAD)</v>
      </c>
      <c r="E47" s="395"/>
      <c r="F47" s="395"/>
      <c r="G47" s="227"/>
      <c r="H47" s="227"/>
      <c r="I47" s="227"/>
      <c r="J47" s="227"/>
      <c r="K47" s="227"/>
      <c r="L47" s="70"/>
    </row>
    <row r="48" spans="2:16" ht="15" thickBot="1" x14ac:dyDescent="0.3">
      <c r="B48" s="406"/>
      <c r="C48" s="407"/>
      <c r="D48" s="393" t="str">
        <f>"$ / "&amp;IF(Intro!$G$21="English",Variables!$B$24,Variables!$C$24)</f>
        <v>$ / pièce</v>
      </c>
      <c r="E48" s="393"/>
      <c r="F48" s="393"/>
      <c r="G48" s="230" t="str">
        <f>IF(G46=0,"-",G47/G46)</f>
        <v>-</v>
      </c>
      <c r="H48" s="230" t="str">
        <f>IF(H46=0,"-",H47/H46)</f>
        <v>-</v>
      </c>
      <c r="I48" s="230" t="str">
        <f>IF(I46=0,"-",I47/I46)</f>
        <v>-</v>
      </c>
      <c r="J48" s="230" t="str">
        <f>IF(J46=0,"-",J47/J46)</f>
        <v>-</v>
      </c>
      <c r="K48" s="230" t="str">
        <f>IF(K46=0,"-",K47/K46)</f>
        <v>-</v>
      </c>
      <c r="L48" s="70"/>
    </row>
    <row r="49" spans="1:16" x14ac:dyDescent="0.25">
      <c r="B49" s="404" t="str">
        <f>IF(Intro!$G$21="English",O49,P49)</f>
        <v>Ventes à l'exportation vers tous les autres pays</v>
      </c>
      <c r="C49" s="405"/>
      <c r="D49" s="394" t="str">
        <f>IF(Intro!$G$21="English",Variables!$B$23,Variables!$C$23)</f>
        <v>pièces</v>
      </c>
      <c r="E49" s="394"/>
      <c r="F49" s="394"/>
      <c r="G49" s="229"/>
      <c r="H49" s="229"/>
      <c r="I49" s="229"/>
      <c r="J49" s="229"/>
      <c r="K49" s="229"/>
      <c r="L49" s="70"/>
      <c r="O49" s="3" t="s">
        <v>142</v>
      </c>
      <c r="P49" s="3" t="s">
        <v>141</v>
      </c>
    </row>
    <row r="50" spans="1:16" x14ac:dyDescent="0.25">
      <c r="B50" s="238"/>
      <c r="C50" s="239"/>
      <c r="D50" s="395" t="str">
        <f>D44</f>
        <v>FOB pays d'exportation (CAD)</v>
      </c>
      <c r="E50" s="395"/>
      <c r="F50" s="395"/>
      <c r="G50" s="227"/>
      <c r="H50" s="227"/>
      <c r="I50" s="227"/>
      <c r="J50" s="227"/>
      <c r="K50" s="227"/>
      <c r="L50" s="70"/>
    </row>
    <row r="51" spans="1:16" ht="15" thickBot="1" x14ac:dyDescent="0.3">
      <c r="B51" s="406"/>
      <c r="C51" s="407"/>
      <c r="D51" s="393" t="str">
        <f>"$ / "&amp;IF(Intro!$G$21="English",Variables!$B$24,Variables!$C$24)</f>
        <v>$ / pièce</v>
      </c>
      <c r="E51" s="393"/>
      <c r="F51" s="393"/>
      <c r="G51" s="230" t="str">
        <f>IF(G49=0,"-",G50/G49)</f>
        <v>-</v>
      </c>
      <c r="H51" s="230" t="str">
        <f>IF(H49=0,"-",H50/H49)</f>
        <v>-</v>
      </c>
      <c r="I51" s="230" t="str">
        <f>IF(I49=0,"-",I50/I49)</f>
        <v>-</v>
      </c>
      <c r="J51" s="230" t="str">
        <f>IF(J49=0,"-",J50/J49)</f>
        <v>-</v>
      </c>
      <c r="K51" s="230" t="str">
        <f>IF(K49=0,"-",K50/K49)</f>
        <v>-</v>
      </c>
      <c r="L51" s="70"/>
    </row>
    <row r="52" spans="1:16" x14ac:dyDescent="0.25">
      <c r="B52" s="408" t="str">
        <f>IF(Intro!$G$21="English",O52,P52)</f>
        <v>Stock de clôtures</v>
      </c>
      <c r="C52" s="409"/>
      <c r="D52" s="401" t="str">
        <f>IF(Intro!$G$21="English",Variables!$B$23,Variables!$C$23)</f>
        <v>pièces</v>
      </c>
      <c r="E52" s="401"/>
      <c r="F52" s="401"/>
      <c r="G52" s="231"/>
      <c r="H52" s="231"/>
      <c r="I52" s="231"/>
      <c r="J52" s="231"/>
      <c r="K52" s="231"/>
      <c r="L52" s="70"/>
      <c r="O52" s="3" t="s">
        <v>126</v>
      </c>
      <c r="P52" s="3" t="s">
        <v>177</v>
      </c>
    </row>
    <row r="53" spans="1:16" x14ac:dyDescent="0.25">
      <c r="B53" s="71"/>
      <c r="C53" s="72"/>
      <c r="D53" s="72"/>
      <c r="E53" s="72"/>
      <c r="F53" s="72"/>
      <c r="G53" s="72"/>
      <c r="H53" s="72"/>
      <c r="I53" s="72"/>
      <c r="J53" s="72"/>
      <c r="K53" s="72"/>
      <c r="L53" s="73"/>
    </row>
    <row r="54" spans="1:16" s="26" customFormat="1" x14ac:dyDescent="0.25">
      <c r="A54" s="25"/>
      <c r="B54" s="309" t="s">
        <v>24</v>
      </c>
      <c r="C54" s="310"/>
      <c r="D54" s="310"/>
      <c r="E54" s="310"/>
      <c r="F54" s="310"/>
      <c r="G54" s="310"/>
      <c r="H54" s="310"/>
      <c r="I54" s="310"/>
      <c r="J54" s="310"/>
      <c r="K54" s="310"/>
      <c r="L54" s="311"/>
      <c r="M54" s="75"/>
      <c r="O54" s="3"/>
    </row>
    <row r="55" spans="1:16" x14ac:dyDescent="0.25">
      <c r="B55" s="65"/>
      <c r="C55" s="49"/>
      <c r="D55" s="49"/>
      <c r="E55" s="49"/>
      <c r="F55" s="49"/>
      <c r="G55" s="49"/>
      <c r="H55" s="49"/>
      <c r="I55" s="49"/>
      <c r="J55" s="49"/>
      <c r="K55" s="49"/>
      <c r="L55" s="20"/>
    </row>
    <row r="56" spans="1:16" x14ac:dyDescent="0.25">
      <c r="B56" s="266" t="str">
        <f>IF(Intro!$G$21="English",O56,P56)</f>
        <v>En utilisant les données fournies à la question 1 sur l'onglet Pro 1 avec les données fournies à la question 2 ci-dessus, le questionnaire calcule le stock de clôtures comme suit :</v>
      </c>
      <c r="C56" s="267"/>
      <c r="D56" s="267"/>
      <c r="E56" s="267"/>
      <c r="F56" s="267"/>
      <c r="G56" s="267"/>
      <c r="H56" s="267"/>
      <c r="I56" s="267"/>
      <c r="J56" s="267"/>
      <c r="K56" s="267"/>
      <c r="L56" s="275"/>
      <c r="O56" s="3" t="s">
        <v>149</v>
      </c>
      <c r="P56" s="3" t="s">
        <v>178</v>
      </c>
    </row>
    <row r="57" spans="1:16" x14ac:dyDescent="0.25">
      <c r="B57" s="266"/>
      <c r="C57" s="267"/>
      <c r="D57" s="267"/>
      <c r="E57" s="267"/>
      <c r="F57" s="267"/>
      <c r="G57" s="267"/>
      <c r="H57" s="267"/>
      <c r="I57" s="267"/>
      <c r="J57" s="267"/>
      <c r="K57" s="267"/>
      <c r="L57" s="275"/>
    </row>
    <row r="58" spans="1:16" x14ac:dyDescent="0.25">
      <c r="B58" s="65"/>
      <c r="C58" s="49"/>
      <c r="D58" s="49"/>
      <c r="E58" s="49"/>
      <c r="F58" s="49"/>
      <c r="G58" s="49"/>
      <c r="H58" s="49"/>
      <c r="I58" s="49"/>
      <c r="J58" s="49"/>
      <c r="K58" s="49"/>
      <c r="L58" s="20"/>
    </row>
    <row r="59" spans="1:16" x14ac:dyDescent="0.25">
      <c r="B59" s="58"/>
      <c r="C59" s="59"/>
      <c r="D59" s="33"/>
      <c r="E59" s="49"/>
      <c r="F59" s="396">
        <f>Variables!$B$6</f>
        <v>2022</v>
      </c>
      <c r="G59" s="396">
        <f>F59+1</f>
        <v>2023</v>
      </c>
      <c r="H59" s="396">
        <f>G59+1</f>
        <v>2024</v>
      </c>
      <c r="I59" s="396" t="str">
        <f>J37</f>
        <v>janv-sept 2024</v>
      </c>
      <c r="J59" s="396" t="str">
        <f>K37</f>
        <v>janv-sept 2025</v>
      </c>
      <c r="K59" s="69"/>
      <c r="L59" s="70"/>
      <c r="O59" s="36"/>
    </row>
    <row r="60" spans="1:16" x14ac:dyDescent="0.25">
      <c r="B60" s="99"/>
      <c r="C60" s="100"/>
      <c r="D60" s="33"/>
      <c r="E60" s="49"/>
      <c r="F60" s="396"/>
      <c r="G60" s="396"/>
      <c r="H60" s="396"/>
      <c r="I60" s="396"/>
      <c r="J60" s="396"/>
      <c r="K60" s="69"/>
      <c r="L60" s="70"/>
      <c r="O60" s="36"/>
    </row>
    <row r="61" spans="1:16" x14ac:dyDescent="0.25">
      <c r="B61" s="238" t="str">
        <f>B52</f>
        <v>Stock de clôtures</v>
      </c>
      <c r="C61" s="239"/>
      <c r="D61" s="239"/>
      <c r="E61" s="111" t="str">
        <f>IF(Intro!$G$21="English",Variables!$B$23,Variables!$C$23)</f>
        <v>pièces</v>
      </c>
      <c r="F61" s="228" t="str">
        <f>IF((G39+'Pro 1'!G21-G40-G43-G46-G49)&lt;&gt;0,G39+'Pro 1'!G21-G40-G43-G46-G49,"-")</f>
        <v>-</v>
      </c>
      <c r="G61" s="228" t="str">
        <f>IF(H39="-","-",H39+'Pro 1'!H21-H40-H43-H46-H49)</f>
        <v>-</v>
      </c>
      <c r="H61" s="228" t="str">
        <f>IF(I39="-","-",I39+'Pro 1'!I21-I40-I43-I46-I49)</f>
        <v>-</v>
      </c>
      <c r="I61" s="228" t="str">
        <f>IF(J39="-","-",J39+'Pro 1'!J21-J40-J43-J46-J49)</f>
        <v>-</v>
      </c>
      <c r="J61" s="228" t="str">
        <f>IF(K39="-","-",K39+'Pro 1'!K21-K40-K43-K46-K49)</f>
        <v>-</v>
      </c>
      <c r="K61" s="69"/>
      <c r="L61" s="70"/>
    </row>
    <row r="62" spans="1:16" x14ac:dyDescent="0.25">
      <c r="B62" s="238" t="str">
        <f>IF(Intro!$G$21="English",O62,P62)</f>
        <v>Différence entre le stock de clôture à la question 2 ci-dessus et le stock de clôture calculé</v>
      </c>
      <c r="C62" s="239"/>
      <c r="D62" s="239"/>
      <c r="E62" s="374" t="str">
        <f>IF(Intro!$G$21="English",Variables!$B$23,Variables!$C$23)</f>
        <v>pièces</v>
      </c>
      <c r="F62" s="397" t="str">
        <f>IF(F61="-","-",G52-F61)</f>
        <v>-</v>
      </c>
      <c r="G62" s="397" t="str">
        <f t="shared" ref="G62:J62" si="1">IF(G61="-","-",H52-G61)</f>
        <v>-</v>
      </c>
      <c r="H62" s="397" t="str">
        <f t="shared" si="1"/>
        <v>-</v>
      </c>
      <c r="I62" s="397" t="str">
        <f t="shared" si="1"/>
        <v>-</v>
      </c>
      <c r="J62" s="397" t="str">
        <f t="shared" si="1"/>
        <v>-</v>
      </c>
      <c r="K62" s="69"/>
      <c r="L62" s="70"/>
      <c r="O62" s="3" t="s">
        <v>176</v>
      </c>
      <c r="P62" s="3" t="s">
        <v>216</v>
      </c>
    </row>
    <row r="63" spans="1:16" x14ac:dyDescent="0.25">
      <c r="B63" s="238"/>
      <c r="C63" s="239"/>
      <c r="D63" s="239"/>
      <c r="E63" s="374"/>
      <c r="F63" s="397"/>
      <c r="G63" s="397"/>
      <c r="H63" s="397"/>
      <c r="I63" s="397"/>
      <c r="J63" s="397"/>
      <c r="K63" s="69"/>
      <c r="L63" s="70"/>
    </row>
    <row r="64" spans="1:16" x14ac:dyDescent="0.25">
      <c r="B64" s="238"/>
      <c r="C64" s="239"/>
      <c r="D64" s="239"/>
      <c r="E64" s="374"/>
      <c r="F64" s="397"/>
      <c r="G64" s="397"/>
      <c r="H64" s="397"/>
      <c r="I64" s="397"/>
      <c r="J64" s="397"/>
      <c r="K64" s="69"/>
      <c r="L64" s="70"/>
    </row>
    <row r="65" spans="1:16" x14ac:dyDescent="0.25">
      <c r="B65" s="238"/>
      <c r="C65" s="239"/>
      <c r="D65" s="239"/>
      <c r="E65" s="374"/>
      <c r="F65" s="397"/>
      <c r="G65" s="397"/>
      <c r="H65" s="397"/>
      <c r="I65" s="397"/>
      <c r="J65" s="397"/>
      <c r="K65" s="69"/>
      <c r="L65" s="70"/>
    </row>
    <row r="66" spans="1:16" x14ac:dyDescent="0.25">
      <c r="B66" s="65"/>
      <c r="C66" s="49"/>
      <c r="D66" s="49"/>
      <c r="E66" s="49"/>
      <c r="F66" s="49"/>
      <c r="G66" s="49"/>
      <c r="H66" s="49"/>
      <c r="I66" s="49"/>
      <c r="J66" s="49"/>
      <c r="K66" s="49"/>
      <c r="L66" s="20"/>
    </row>
    <row r="67" spans="1:16" x14ac:dyDescent="0.25">
      <c r="B67" s="313" t="str">
        <f>IF(Intro!$G$21="English",O67,P67)</f>
        <v>Si le volume du stock de clôture à la question 2 ci-dessus diffère du stock de clôture calculé, donnez la raison.</v>
      </c>
      <c r="C67" s="314"/>
      <c r="D67" s="314"/>
      <c r="E67" s="314"/>
      <c r="F67" s="314"/>
      <c r="G67" s="314"/>
      <c r="H67" s="314"/>
      <c r="I67" s="314"/>
      <c r="J67" s="314"/>
      <c r="K67" s="314"/>
      <c r="L67" s="315"/>
      <c r="O67" s="42" t="s">
        <v>200</v>
      </c>
      <c r="P67" s="3" t="s">
        <v>217</v>
      </c>
    </row>
    <row r="68" spans="1:16" x14ac:dyDescent="0.25">
      <c r="B68" s="65"/>
      <c r="C68" s="49"/>
      <c r="D68" s="49"/>
      <c r="E68" s="49"/>
      <c r="F68" s="49"/>
      <c r="G68" s="49"/>
      <c r="H68" s="49"/>
      <c r="I68" s="49"/>
      <c r="J68" s="49"/>
      <c r="K68" s="49"/>
      <c r="L68" s="20"/>
    </row>
    <row r="69" spans="1:16" s="26" customFormat="1" x14ac:dyDescent="0.25">
      <c r="A69" s="25"/>
      <c r="B69" s="316"/>
      <c r="C69" s="317"/>
      <c r="D69" s="317"/>
      <c r="E69" s="317"/>
      <c r="F69" s="317"/>
      <c r="G69" s="317"/>
      <c r="H69" s="317"/>
      <c r="I69" s="317"/>
      <c r="J69" s="317"/>
      <c r="K69" s="317"/>
      <c r="L69" s="318"/>
      <c r="M69" s="43"/>
    </row>
    <row r="70" spans="1:16" s="26" customFormat="1" x14ac:dyDescent="0.25">
      <c r="A70" s="25"/>
      <c r="B70" s="316"/>
      <c r="C70" s="317"/>
      <c r="D70" s="317"/>
      <c r="E70" s="317"/>
      <c r="F70" s="317"/>
      <c r="G70" s="317"/>
      <c r="H70" s="317"/>
      <c r="I70" s="317"/>
      <c r="J70" s="317"/>
      <c r="K70" s="317"/>
      <c r="L70" s="318"/>
      <c r="M70" s="43"/>
    </row>
    <row r="71" spans="1:16" s="26" customFormat="1" x14ac:dyDescent="0.25">
      <c r="A71" s="25"/>
      <c r="B71" s="316"/>
      <c r="C71" s="317"/>
      <c r="D71" s="317"/>
      <c r="E71" s="317"/>
      <c r="F71" s="317"/>
      <c r="G71" s="317"/>
      <c r="H71" s="317"/>
      <c r="I71" s="317"/>
      <c r="J71" s="317"/>
      <c r="K71" s="317"/>
      <c r="L71" s="318"/>
      <c r="M71" s="43"/>
    </row>
    <row r="72" spans="1:16" s="26" customFormat="1" x14ac:dyDescent="0.25">
      <c r="A72" s="25"/>
      <c r="B72" s="316"/>
      <c r="C72" s="317"/>
      <c r="D72" s="317"/>
      <c r="E72" s="317"/>
      <c r="F72" s="317"/>
      <c r="G72" s="317"/>
      <c r="H72" s="317"/>
      <c r="I72" s="317"/>
      <c r="J72" s="317"/>
      <c r="K72" s="317"/>
      <c r="L72" s="318"/>
      <c r="M72" s="43"/>
    </row>
    <row r="73" spans="1:16" s="26" customFormat="1" x14ac:dyDescent="0.25">
      <c r="A73" s="25"/>
      <c r="B73" s="316"/>
      <c r="C73" s="317"/>
      <c r="D73" s="317"/>
      <c r="E73" s="317"/>
      <c r="F73" s="317"/>
      <c r="G73" s="317"/>
      <c r="H73" s="317"/>
      <c r="I73" s="317"/>
      <c r="J73" s="317"/>
      <c r="K73" s="317"/>
      <c r="L73" s="318"/>
      <c r="M73" s="43"/>
    </row>
    <row r="74" spans="1:16" s="26" customFormat="1" x14ac:dyDescent="0.25">
      <c r="A74" s="25"/>
      <c r="B74" s="316"/>
      <c r="C74" s="317"/>
      <c r="D74" s="317"/>
      <c r="E74" s="317"/>
      <c r="F74" s="317"/>
      <c r="G74" s="317"/>
      <c r="H74" s="317"/>
      <c r="I74" s="317"/>
      <c r="J74" s="317"/>
      <c r="K74" s="317"/>
      <c r="L74" s="318"/>
      <c r="M74" s="43"/>
    </row>
    <row r="75" spans="1:16" s="26" customFormat="1" x14ac:dyDescent="0.25">
      <c r="A75" s="25"/>
      <c r="B75" s="316"/>
      <c r="C75" s="317"/>
      <c r="D75" s="317"/>
      <c r="E75" s="317"/>
      <c r="F75" s="317"/>
      <c r="G75" s="317"/>
      <c r="H75" s="317"/>
      <c r="I75" s="317"/>
      <c r="J75" s="317"/>
      <c r="K75" s="317"/>
      <c r="L75" s="318"/>
      <c r="M75" s="43"/>
    </row>
    <row r="76" spans="1:16" s="26" customFormat="1" x14ac:dyDescent="0.25">
      <c r="A76" s="25"/>
      <c r="B76" s="316"/>
      <c r="C76" s="317"/>
      <c r="D76" s="317"/>
      <c r="E76" s="317"/>
      <c r="F76" s="317"/>
      <c r="G76" s="317"/>
      <c r="H76" s="317"/>
      <c r="I76" s="317"/>
      <c r="J76" s="317"/>
      <c r="K76" s="317"/>
      <c r="L76" s="318"/>
      <c r="M76" s="43"/>
    </row>
    <row r="77" spans="1:16" x14ac:dyDescent="0.25">
      <c r="B77" s="71"/>
      <c r="C77" s="72"/>
      <c r="D77" s="72"/>
      <c r="E77" s="72"/>
      <c r="F77" s="72"/>
      <c r="G77" s="72"/>
      <c r="H77" s="72"/>
      <c r="I77" s="72"/>
      <c r="J77" s="72"/>
      <c r="K77" s="72"/>
      <c r="L77" s="73"/>
    </row>
    <row r="78" spans="1:16" s="26" customFormat="1" x14ac:dyDescent="0.25">
      <c r="A78" s="25"/>
      <c r="B78" s="309" t="s">
        <v>25</v>
      </c>
      <c r="C78" s="310"/>
      <c r="D78" s="310"/>
      <c r="E78" s="310"/>
      <c r="F78" s="310"/>
      <c r="G78" s="310"/>
      <c r="H78" s="310"/>
      <c r="I78" s="310"/>
      <c r="J78" s="310"/>
      <c r="K78" s="310"/>
      <c r="L78" s="311"/>
      <c r="M78" s="75"/>
    </row>
    <row r="79" spans="1:16" x14ac:dyDescent="0.25">
      <c r="B79" s="65"/>
      <c r="C79" s="49"/>
      <c r="D79" s="49"/>
      <c r="E79" s="49"/>
      <c r="F79" s="49"/>
      <c r="G79" s="49"/>
      <c r="H79" s="49"/>
      <c r="I79" s="49"/>
      <c r="J79" s="49"/>
      <c r="K79" s="49"/>
      <c r="L79" s="20"/>
    </row>
    <row r="80" spans="1:16" ht="14.25" customHeight="1" x14ac:dyDescent="0.25">
      <c r="B80" s="266" t="str">
        <f>IF(Intro!$G$21="English",O80,P80)</f>
        <v>D'après votre réponse à la question 2 ci-dessus, indiquez les marchés d'exportation des marchandises de votre entreprise, autre que le Canada, depuis le 1er janvier 2022.</v>
      </c>
      <c r="C80" s="267"/>
      <c r="D80" s="267"/>
      <c r="E80" s="267"/>
      <c r="F80" s="267"/>
      <c r="G80" s="267"/>
      <c r="H80" s="267"/>
      <c r="I80" s="267"/>
      <c r="J80" s="267"/>
      <c r="K80" s="267"/>
      <c r="L80" s="275"/>
      <c r="O80" s="3" t="str">
        <f>"Based on your response to Question 2 above, identify your firm's export markets, other than Canada, for the goods since January 1, "&amp;Variables!B6&amp;"."</f>
        <v>Based on your response to Question 2 above, identify your firm's export markets, other than Canada, for the goods since January 1, 2022.</v>
      </c>
      <c r="P80" s="3" t="str">
        <f>"D'après votre réponse à la question 2 ci-dessus, indiquez les marchés d'exportation des marchandises de votre entreprise, autre que le Canada, depuis le 1er janvier "&amp;Variables!B6&amp;"."</f>
        <v>D'après votre réponse à la question 2 ci-dessus, indiquez les marchés d'exportation des marchandises de votre entreprise, autre que le Canada, depuis le 1er janvier 2022.</v>
      </c>
    </row>
    <row r="81" spans="1:16" x14ac:dyDescent="0.25">
      <c r="B81" s="266"/>
      <c r="C81" s="267"/>
      <c r="D81" s="267"/>
      <c r="E81" s="267"/>
      <c r="F81" s="267"/>
      <c r="G81" s="267"/>
      <c r="H81" s="267"/>
      <c r="I81" s="267"/>
      <c r="J81" s="267"/>
      <c r="K81" s="267"/>
      <c r="L81" s="275"/>
    </row>
    <row r="82" spans="1:16" x14ac:dyDescent="0.25">
      <c r="B82" s="65"/>
      <c r="C82" s="49"/>
      <c r="D82" s="49"/>
      <c r="E82" s="49"/>
      <c r="F82" s="49"/>
      <c r="G82" s="49"/>
      <c r="H82" s="49"/>
      <c r="I82" s="49"/>
      <c r="J82" s="49"/>
      <c r="K82" s="49"/>
      <c r="L82" s="20"/>
    </row>
    <row r="83" spans="1:16" s="26" customFormat="1" x14ac:dyDescent="0.25">
      <c r="A83" s="25"/>
      <c r="B83" s="316"/>
      <c r="C83" s="317"/>
      <c r="D83" s="317"/>
      <c r="E83" s="317"/>
      <c r="F83" s="317"/>
      <c r="G83" s="317"/>
      <c r="H83" s="317"/>
      <c r="I83" s="317"/>
      <c r="J83" s="317"/>
      <c r="K83" s="317"/>
      <c r="L83" s="318"/>
      <c r="M83" s="43"/>
    </row>
    <row r="84" spans="1:16" s="26" customFormat="1" x14ac:dyDescent="0.25">
      <c r="A84" s="25"/>
      <c r="B84" s="316"/>
      <c r="C84" s="317"/>
      <c r="D84" s="317"/>
      <c r="E84" s="317"/>
      <c r="F84" s="317"/>
      <c r="G84" s="317"/>
      <c r="H84" s="317"/>
      <c r="I84" s="317"/>
      <c r="J84" s="317"/>
      <c r="K84" s="317"/>
      <c r="L84" s="318"/>
      <c r="M84" s="43"/>
    </row>
    <row r="85" spans="1:16" s="26" customFormat="1" x14ac:dyDescent="0.25">
      <c r="A85" s="25"/>
      <c r="B85" s="316"/>
      <c r="C85" s="317"/>
      <c r="D85" s="317"/>
      <c r="E85" s="317"/>
      <c r="F85" s="317"/>
      <c r="G85" s="317"/>
      <c r="H85" s="317"/>
      <c r="I85" s="317"/>
      <c r="J85" s="317"/>
      <c r="K85" s="317"/>
      <c r="L85" s="318"/>
      <c r="M85" s="43"/>
    </row>
    <row r="86" spans="1:16" s="26" customFormat="1" x14ac:dyDescent="0.25">
      <c r="A86" s="25"/>
      <c r="B86" s="316"/>
      <c r="C86" s="317"/>
      <c r="D86" s="317"/>
      <c r="E86" s="317"/>
      <c r="F86" s="317"/>
      <c r="G86" s="317"/>
      <c r="H86" s="317"/>
      <c r="I86" s="317"/>
      <c r="J86" s="317"/>
      <c r="K86" s="317"/>
      <c r="L86" s="318"/>
      <c r="M86" s="43"/>
    </row>
    <row r="87" spans="1:16" s="26" customFormat="1" x14ac:dyDescent="0.25">
      <c r="A87" s="25"/>
      <c r="B87" s="316"/>
      <c r="C87" s="317"/>
      <c r="D87" s="317"/>
      <c r="E87" s="317"/>
      <c r="F87" s="317"/>
      <c r="G87" s="317"/>
      <c r="H87" s="317"/>
      <c r="I87" s="317"/>
      <c r="J87" s="317"/>
      <c r="K87" s="317"/>
      <c r="L87" s="318"/>
      <c r="M87" s="43"/>
    </row>
    <row r="88" spans="1:16" s="26" customFormat="1" x14ac:dyDescent="0.25">
      <c r="A88" s="25"/>
      <c r="B88" s="316"/>
      <c r="C88" s="317"/>
      <c r="D88" s="317"/>
      <c r="E88" s="317"/>
      <c r="F88" s="317"/>
      <c r="G88" s="317"/>
      <c r="H88" s="317"/>
      <c r="I88" s="317"/>
      <c r="J88" s="317"/>
      <c r="K88" s="317"/>
      <c r="L88" s="318"/>
      <c r="M88" s="43"/>
    </row>
    <row r="89" spans="1:16" s="26" customFormat="1" x14ac:dyDescent="0.25">
      <c r="A89" s="25"/>
      <c r="B89" s="316"/>
      <c r="C89" s="317"/>
      <c r="D89" s="317"/>
      <c r="E89" s="317"/>
      <c r="F89" s="317"/>
      <c r="G89" s="317"/>
      <c r="H89" s="317"/>
      <c r="I89" s="317"/>
      <c r="J89" s="317"/>
      <c r="K89" s="317"/>
      <c r="L89" s="318"/>
      <c r="M89" s="43"/>
    </row>
    <row r="90" spans="1:16" s="26" customFormat="1" x14ac:dyDescent="0.25">
      <c r="A90" s="25"/>
      <c r="B90" s="316"/>
      <c r="C90" s="317"/>
      <c r="D90" s="317"/>
      <c r="E90" s="317"/>
      <c r="F90" s="317"/>
      <c r="G90" s="317"/>
      <c r="H90" s="317"/>
      <c r="I90" s="317"/>
      <c r="J90" s="317"/>
      <c r="K90" s="317"/>
      <c r="L90" s="318"/>
      <c r="M90" s="43"/>
    </row>
    <row r="91" spans="1:16" x14ac:dyDescent="0.25">
      <c r="B91" s="71"/>
      <c r="C91" s="72"/>
      <c r="D91" s="72"/>
      <c r="E91" s="72"/>
      <c r="F91" s="72"/>
      <c r="G91" s="72"/>
      <c r="H91" s="72"/>
      <c r="I91" s="72"/>
      <c r="J91" s="72"/>
      <c r="K91" s="72"/>
      <c r="L91" s="73"/>
    </row>
    <row r="92" spans="1:16" s="26" customFormat="1" x14ac:dyDescent="0.25">
      <c r="A92" s="25"/>
      <c r="B92" s="309" t="s">
        <v>26</v>
      </c>
      <c r="C92" s="310"/>
      <c r="D92" s="310"/>
      <c r="E92" s="310"/>
      <c r="F92" s="310"/>
      <c r="G92" s="310"/>
      <c r="H92" s="310"/>
      <c r="I92" s="310"/>
      <c r="J92" s="310"/>
      <c r="K92" s="310"/>
      <c r="L92" s="311"/>
      <c r="M92" s="75"/>
    </row>
    <row r="93" spans="1:16" x14ac:dyDescent="0.25">
      <c r="B93" s="65"/>
      <c r="C93" s="49"/>
      <c r="D93" s="49"/>
      <c r="E93" s="49"/>
      <c r="F93" s="49"/>
      <c r="G93" s="49"/>
      <c r="H93" s="49"/>
      <c r="I93" s="49"/>
      <c r="J93" s="49"/>
      <c r="K93" s="49"/>
      <c r="L93" s="20"/>
    </row>
    <row r="94" spans="1:16" x14ac:dyDescent="0.25">
      <c r="B94" s="235" t="str">
        <f>IF(Intro!$G$21="English",O94,P94)</f>
        <v>Expliquez tous changements sur les activités d'exportation des marchandises de votre entreprise, depuis le 1er janvier 2022.</v>
      </c>
      <c r="C94" s="236"/>
      <c r="D94" s="236"/>
      <c r="E94" s="236"/>
      <c r="F94" s="236"/>
      <c r="G94" s="236"/>
      <c r="H94" s="236"/>
      <c r="I94" s="236"/>
      <c r="J94" s="236"/>
      <c r="K94" s="236"/>
      <c r="L94" s="237"/>
      <c r="O94" s="3" t="str">
        <f>"Explain any changes to your firm's export activity of the goods since January 1, "&amp;Variables!B6&amp;"."</f>
        <v>Explain any changes to your firm's export activity of the goods since January 1, 2022.</v>
      </c>
      <c r="P94" s="3" t="str">
        <f>"Expliquez tous changements sur les activités d'exportation des marchandises de votre entreprise, depuis le 1er janvier "&amp;Variables!B6&amp;"."</f>
        <v>Expliquez tous changements sur les activités d'exportation des marchandises de votre entreprise, depuis le 1er janvier 2022.</v>
      </c>
    </row>
    <row r="95" spans="1:16" x14ac:dyDescent="0.25">
      <c r="B95" s="65"/>
      <c r="C95" s="49"/>
      <c r="D95" s="49"/>
      <c r="E95" s="49"/>
      <c r="F95" s="49"/>
      <c r="G95" s="49"/>
      <c r="H95" s="49"/>
      <c r="I95" s="49"/>
      <c r="J95" s="49"/>
      <c r="K95" s="49"/>
      <c r="L95" s="20"/>
    </row>
    <row r="96" spans="1:16" s="26" customFormat="1" x14ac:dyDescent="0.25">
      <c r="A96" s="25"/>
      <c r="B96" s="316"/>
      <c r="C96" s="317"/>
      <c r="D96" s="317"/>
      <c r="E96" s="317"/>
      <c r="F96" s="317"/>
      <c r="G96" s="317"/>
      <c r="H96" s="317"/>
      <c r="I96" s="317"/>
      <c r="J96" s="317"/>
      <c r="K96" s="317"/>
      <c r="L96" s="318"/>
      <c r="M96" s="43"/>
    </row>
    <row r="97" spans="1:16" s="26" customFormat="1" x14ac:dyDescent="0.25">
      <c r="A97" s="25"/>
      <c r="B97" s="316"/>
      <c r="C97" s="317"/>
      <c r="D97" s="317"/>
      <c r="E97" s="317"/>
      <c r="F97" s="317"/>
      <c r="G97" s="317"/>
      <c r="H97" s="317"/>
      <c r="I97" s="317"/>
      <c r="J97" s="317"/>
      <c r="K97" s="317"/>
      <c r="L97" s="318"/>
      <c r="M97" s="43"/>
    </row>
    <row r="98" spans="1:16" s="26" customFormat="1" x14ac:dyDescent="0.25">
      <c r="A98" s="25"/>
      <c r="B98" s="316"/>
      <c r="C98" s="317"/>
      <c r="D98" s="317"/>
      <c r="E98" s="317"/>
      <c r="F98" s="317"/>
      <c r="G98" s="317"/>
      <c r="H98" s="317"/>
      <c r="I98" s="317"/>
      <c r="J98" s="317"/>
      <c r="K98" s="317"/>
      <c r="L98" s="318"/>
      <c r="M98" s="43"/>
    </row>
    <row r="99" spans="1:16" s="26" customFormat="1" x14ac:dyDescent="0.25">
      <c r="A99" s="25"/>
      <c r="B99" s="316"/>
      <c r="C99" s="317"/>
      <c r="D99" s="317"/>
      <c r="E99" s="317"/>
      <c r="F99" s="317"/>
      <c r="G99" s="317"/>
      <c r="H99" s="317"/>
      <c r="I99" s="317"/>
      <c r="J99" s="317"/>
      <c r="K99" s="317"/>
      <c r="L99" s="318"/>
      <c r="M99" s="43"/>
    </row>
    <row r="100" spans="1:16" s="26" customFormat="1" x14ac:dyDescent="0.25">
      <c r="A100" s="25"/>
      <c r="B100" s="316"/>
      <c r="C100" s="317"/>
      <c r="D100" s="317"/>
      <c r="E100" s="317"/>
      <c r="F100" s="317"/>
      <c r="G100" s="317"/>
      <c r="H100" s="317"/>
      <c r="I100" s="317"/>
      <c r="J100" s="317"/>
      <c r="K100" s="317"/>
      <c r="L100" s="318"/>
      <c r="M100" s="43"/>
    </row>
    <row r="101" spans="1:16" s="26" customFormat="1" x14ac:dyDescent="0.25">
      <c r="A101" s="25"/>
      <c r="B101" s="316"/>
      <c r="C101" s="317"/>
      <c r="D101" s="317"/>
      <c r="E101" s="317"/>
      <c r="F101" s="317"/>
      <c r="G101" s="317"/>
      <c r="H101" s="317"/>
      <c r="I101" s="317"/>
      <c r="J101" s="317"/>
      <c r="K101" s="317"/>
      <c r="L101" s="318"/>
      <c r="M101" s="43"/>
    </row>
    <row r="102" spans="1:16" s="26" customFormat="1" x14ac:dyDescent="0.25">
      <c r="A102" s="25"/>
      <c r="B102" s="316"/>
      <c r="C102" s="317"/>
      <c r="D102" s="317"/>
      <c r="E102" s="317"/>
      <c r="F102" s="317"/>
      <c r="G102" s="317"/>
      <c r="H102" s="317"/>
      <c r="I102" s="317"/>
      <c r="J102" s="317"/>
      <c r="K102" s="317"/>
      <c r="L102" s="318"/>
      <c r="M102" s="43"/>
    </row>
    <row r="103" spans="1:16" s="26" customFormat="1" x14ac:dyDescent="0.25">
      <c r="A103" s="25"/>
      <c r="B103" s="316"/>
      <c r="C103" s="317"/>
      <c r="D103" s="317"/>
      <c r="E103" s="317"/>
      <c r="F103" s="317"/>
      <c r="G103" s="317"/>
      <c r="H103" s="317"/>
      <c r="I103" s="317"/>
      <c r="J103" s="317"/>
      <c r="K103" s="317"/>
      <c r="L103" s="318"/>
      <c r="M103" s="43"/>
    </row>
    <row r="104" spans="1:16" x14ac:dyDescent="0.25">
      <c r="B104" s="71"/>
      <c r="C104" s="72"/>
      <c r="D104" s="72"/>
      <c r="E104" s="72"/>
      <c r="F104" s="72"/>
      <c r="G104" s="72"/>
      <c r="H104" s="72"/>
      <c r="I104" s="72"/>
      <c r="J104" s="72"/>
      <c r="K104" s="72"/>
      <c r="L104" s="73"/>
    </row>
    <row r="105" spans="1:16" s="26" customFormat="1" x14ac:dyDescent="0.25">
      <c r="A105" s="25"/>
      <c r="B105" s="309" t="s">
        <v>27</v>
      </c>
      <c r="C105" s="310"/>
      <c r="D105" s="310"/>
      <c r="E105" s="310"/>
      <c r="F105" s="310"/>
      <c r="G105" s="310"/>
      <c r="H105" s="310"/>
      <c r="I105" s="310"/>
      <c r="J105" s="310"/>
      <c r="K105" s="310"/>
      <c r="L105" s="311"/>
      <c r="M105" s="75"/>
      <c r="O105" s="3"/>
    </row>
    <row r="106" spans="1:16" x14ac:dyDescent="0.25">
      <c r="B106" s="65"/>
      <c r="C106" s="49"/>
      <c r="D106" s="49"/>
      <c r="E106" s="49"/>
      <c r="F106" s="49"/>
      <c r="G106" s="49"/>
      <c r="H106" s="49"/>
      <c r="I106" s="49"/>
      <c r="J106" s="49"/>
      <c r="K106" s="49"/>
      <c r="L106" s="20"/>
    </row>
    <row r="107" spans="1:16" x14ac:dyDescent="0.25">
      <c r="B107" s="313" t="str">
        <f>IF(Intro!$G$21="English",O107,P107)</f>
        <v>Indiquez les volumes du stock des marchandises finies produites pour le marché canadien.</v>
      </c>
      <c r="C107" s="314"/>
      <c r="D107" s="314" t="e">
        <f>IF(#REF!="English",P107,Q107)</f>
        <v>#REF!</v>
      </c>
      <c r="E107" s="314" t="e">
        <f>IF(#REF!="English",Q107,R107)</f>
        <v>#REF!</v>
      </c>
      <c r="F107" s="314" t="e">
        <f>IF(#REF!="English",R107,S107)</f>
        <v>#REF!</v>
      </c>
      <c r="G107" s="314" t="e">
        <f>IF(#REF!="English",S107,T107)</f>
        <v>#REF!</v>
      </c>
      <c r="H107" s="314" t="e">
        <f>IF(#REF!="English",T107,U107)</f>
        <v>#REF!</v>
      </c>
      <c r="I107" s="314" t="e">
        <f>IF(#REF!="English",U107,V107)</f>
        <v>#REF!</v>
      </c>
      <c r="J107" s="314" t="e">
        <f>IF(#REF!="English",V107,W107)</f>
        <v>#REF!</v>
      </c>
      <c r="K107" s="314" t="e">
        <f>IF(#REF!="English",W107,X107)</f>
        <v>#REF!</v>
      </c>
      <c r="L107" s="315" t="e">
        <f>IF(#REF!="English",X107,Y107)</f>
        <v>#REF!</v>
      </c>
      <c r="O107" s="3" t="s">
        <v>280</v>
      </c>
      <c r="P107" s="3" t="s">
        <v>281</v>
      </c>
    </row>
    <row r="108" spans="1:16" x14ac:dyDescent="0.25">
      <c r="B108" s="65"/>
      <c r="C108" s="49"/>
      <c r="D108" s="49"/>
      <c r="E108" s="49"/>
      <c r="F108" s="49"/>
      <c r="G108" s="49"/>
      <c r="H108" s="49"/>
      <c r="I108" s="49"/>
      <c r="J108" s="49"/>
      <c r="K108" s="49"/>
      <c r="L108" s="20"/>
    </row>
    <row r="109" spans="1:16" x14ac:dyDescent="0.25">
      <c r="B109" s="58"/>
      <c r="C109" s="59"/>
      <c r="D109" s="33"/>
      <c r="E109" s="49"/>
      <c r="F109" s="396">
        <f>Variables!$B$6</f>
        <v>2022</v>
      </c>
      <c r="G109" s="396">
        <f>F109+1</f>
        <v>2023</v>
      </c>
      <c r="H109" s="396">
        <f>G109+1</f>
        <v>2024</v>
      </c>
      <c r="I109" s="383" t="str">
        <f>J37</f>
        <v>janv-sept 2024</v>
      </c>
      <c r="J109" s="383" t="str">
        <f>K37</f>
        <v>janv-sept 2025</v>
      </c>
      <c r="K109" s="69"/>
      <c r="L109" s="70"/>
      <c r="O109" s="36"/>
    </row>
    <row r="110" spans="1:16" x14ac:dyDescent="0.25">
      <c r="B110" s="83"/>
      <c r="C110" s="84"/>
      <c r="D110" s="33"/>
      <c r="E110" s="49"/>
      <c r="F110" s="396"/>
      <c r="G110" s="396"/>
      <c r="H110" s="396"/>
      <c r="I110" s="383"/>
      <c r="J110" s="383"/>
      <c r="K110" s="69"/>
      <c r="L110" s="70"/>
      <c r="O110" s="36"/>
    </row>
    <row r="111" spans="1:16" ht="14.25" customHeight="1" x14ac:dyDescent="0.25">
      <c r="B111" s="410" t="str">
        <f>IF(Intro!$G$21="English",O111,P111)</f>
        <v>Stock de clôture pour le marché canadien</v>
      </c>
      <c r="C111" s="411"/>
      <c r="D111" s="411"/>
      <c r="E111" s="412" t="str">
        <f>IF(Intro!$G$21="English",Variables!$B$23,Variables!$C$23)</f>
        <v>pièces</v>
      </c>
      <c r="F111" s="375"/>
      <c r="G111" s="375"/>
      <c r="H111" s="375"/>
      <c r="I111" s="375"/>
      <c r="J111" s="375"/>
      <c r="K111" s="69"/>
      <c r="L111" s="70"/>
      <c r="O111" s="3" t="s">
        <v>143</v>
      </c>
      <c r="P111" s="3" t="s">
        <v>218</v>
      </c>
    </row>
    <row r="112" spans="1:16" x14ac:dyDescent="0.25">
      <c r="B112" s="408"/>
      <c r="C112" s="409"/>
      <c r="D112" s="409"/>
      <c r="E112" s="413"/>
      <c r="F112" s="376"/>
      <c r="G112" s="376"/>
      <c r="H112" s="376"/>
      <c r="I112" s="376"/>
      <c r="J112" s="376"/>
      <c r="K112" s="69"/>
      <c r="L112" s="70"/>
    </row>
    <row r="113" spans="1:16" x14ac:dyDescent="0.25">
      <c r="B113" s="71"/>
      <c r="C113" s="72"/>
      <c r="D113" s="72"/>
      <c r="E113" s="72"/>
      <c r="F113" s="72"/>
      <c r="G113" s="72"/>
      <c r="H113" s="72"/>
      <c r="I113" s="72"/>
      <c r="J113" s="72"/>
      <c r="K113" s="72"/>
      <c r="L113" s="73"/>
    </row>
    <row r="114" spans="1:16" s="26" customFormat="1" x14ac:dyDescent="0.25">
      <c r="A114" s="25"/>
      <c r="B114" s="309" t="s">
        <v>30</v>
      </c>
      <c r="C114" s="310"/>
      <c r="D114" s="310"/>
      <c r="E114" s="310"/>
      <c r="F114" s="310"/>
      <c r="G114" s="310"/>
      <c r="H114" s="310"/>
      <c r="I114" s="310"/>
      <c r="J114" s="310"/>
      <c r="K114" s="310"/>
      <c r="L114" s="311"/>
      <c r="M114" s="75"/>
    </row>
    <row r="115" spans="1:16" s="43" customFormat="1" x14ac:dyDescent="0.25">
      <c r="A115" s="66"/>
      <c r="B115" s="76"/>
      <c r="C115" s="67"/>
      <c r="D115" s="67"/>
      <c r="E115" s="67"/>
      <c r="F115" s="67"/>
      <c r="G115" s="67"/>
      <c r="H115" s="67"/>
      <c r="I115" s="67"/>
      <c r="J115" s="67"/>
      <c r="K115" s="67"/>
      <c r="L115" s="68"/>
    </row>
    <row r="116" spans="1:16" s="43" customFormat="1" ht="14.1" customHeight="1" x14ac:dyDescent="0.25">
      <c r="A116" s="66"/>
      <c r="B116" s="266" t="str">
        <f>IF(Intro!$G$21="English",O116,P116)</f>
        <v>Donnez le nom et l'adresse des 10 plus importants importateurs canadiens, en terme de valeurs, à qui votre entreprise a vendu des marchandises depuis le 1er janvier 2022.</v>
      </c>
      <c r="C116" s="267"/>
      <c r="D116" s="267"/>
      <c r="E116" s="267"/>
      <c r="F116" s="267"/>
      <c r="G116" s="267"/>
      <c r="H116" s="267"/>
      <c r="I116" s="267"/>
      <c r="J116" s="267"/>
      <c r="K116" s="267"/>
      <c r="L116" s="275"/>
      <c r="O116"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2022.</v>
      </c>
      <c r="P116" s="120"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2022.</v>
      </c>
    </row>
    <row r="117" spans="1:16" s="43" customFormat="1" x14ac:dyDescent="0.25">
      <c r="A117" s="66"/>
      <c r="B117" s="266"/>
      <c r="C117" s="267"/>
      <c r="D117" s="267"/>
      <c r="E117" s="267"/>
      <c r="F117" s="267"/>
      <c r="G117" s="267"/>
      <c r="H117" s="267"/>
      <c r="I117" s="267"/>
      <c r="J117" s="267"/>
      <c r="K117" s="267"/>
      <c r="L117" s="275"/>
      <c r="O117" s="3"/>
      <c r="P117" s="120"/>
    </row>
    <row r="118" spans="1:16" s="43" customFormat="1" x14ac:dyDescent="0.25">
      <c r="A118" s="66"/>
      <c r="B118" s="76"/>
      <c r="C118" s="67"/>
      <c r="D118" s="67"/>
      <c r="E118" s="67"/>
      <c r="F118" s="67"/>
      <c r="G118" s="67"/>
      <c r="H118" s="67"/>
      <c r="I118" s="67"/>
      <c r="J118" s="67"/>
      <c r="K118" s="67"/>
      <c r="L118" s="68"/>
      <c r="O118" s="3" t="s">
        <v>48</v>
      </c>
      <c r="P118" s="3" t="s">
        <v>50</v>
      </c>
    </row>
    <row r="119" spans="1:16" x14ac:dyDescent="0.25">
      <c r="B119" s="104"/>
      <c r="C119" s="384" t="str">
        <f>IF(Intro!$G$21="English",O118,P118)</f>
        <v xml:space="preserve">Dénomination sociale de l'entreprise </v>
      </c>
      <c r="D119" s="384"/>
      <c r="E119" s="384"/>
      <c r="F119" s="384"/>
      <c r="G119" s="384" t="str">
        <f>IF(Intro!$G$21="English",O119,P119)</f>
        <v>Adresse de l'entreprise</v>
      </c>
      <c r="H119" s="384"/>
      <c r="I119" s="384"/>
      <c r="J119" s="384"/>
      <c r="K119" s="384"/>
      <c r="L119" s="68"/>
      <c r="O119" s="3" t="s">
        <v>9</v>
      </c>
      <c r="P119" s="3" t="s">
        <v>10</v>
      </c>
    </row>
    <row r="120" spans="1:16" x14ac:dyDescent="0.25">
      <c r="B120" s="385">
        <v>1</v>
      </c>
      <c r="C120" s="387"/>
      <c r="D120" s="388"/>
      <c r="E120" s="388"/>
      <c r="F120" s="389"/>
      <c r="G120" s="387"/>
      <c r="H120" s="388"/>
      <c r="I120" s="388"/>
      <c r="J120" s="388"/>
      <c r="K120" s="389"/>
      <c r="L120" s="68"/>
    </row>
    <row r="121" spans="1:16" x14ac:dyDescent="0.25">
      <c r="B121" s="386"/>
      <c r="C121" s="390"/>
      <c r="D121" s="391"/>
      <c r="E121" s="391"/>
      <c r="F121" s="392"/>
      <c r="G121" s="390"/>
      <c r="H121" s="391"/>
      <c r="I121" s="391"/>
      <c r="J121" s="391"/>
      <c r="K121" s="392"/>
      <c r="L121" s="68"/>
    </row>
    <row r="122" spans="1:16" x14ac:dyDescent="0.25">
      <c r="B122" s="385">
        <v>2</v>
      </c>
      <c r="C122" s="387"/>
      <c r="D122" s="388"/>
      <c r="E122" s="388"/>
      <c r="F122" s="389"/>
      <c r="G122" s="387"/>
      <c r="H122" s="388"/>
      <c r="I122" s="388"/>
      <c r="J122" s="388"/>
      <c r="K122" s="389"/>
      <c r="L122" s="68"/>
    </row>
    <row r="123" spans="1:16" x14ac:dyDescent="0.25">
      <c r="B123" s="386"/>
      <c r="C123" s="390"/>
      <c r="D123" s="391"/>
      <c r="E123" s="391"/>
      <c r="F123" s="392"/>
      <c r="G123" s="390"/>
      <c r="H123" s="391"/>
      <c r="I123" s="391"/>
      <c r="J123" s="391"/>
      <c r="K123" s="392"/>
      <c r="L123" s="68"/>
    </row>
    <row r="124" spans="1:16" x14ac:dyDescent="0.25">
      <c r="B124" s="385">
        <v>3</v>
      </c>
      <c r="C124" s="387"/>
      <c r="D124" s="388"/>
      <c r="E124" s="388"/>
      <c r="F124" s="389"/>
      <c r="G124" s="387"/>
      <c r="H124" s="388"/>
      <c r="I124" s="388"/>
      <c r="J124" s="388"/>
      <c r="K124" s="389"/>
      <c r="L124" s="68"/>
    </row>
    <row r="125" spans="1:16" x14ac:dyDescent="0.25">
      <c r="B125" s="386"/>
      <c r="C125" s="390"/>
      <c r="D125" s="391"/>
      <c r="E125" s="391"/>
      <c r="F125" s="392"/>
      <c r="G125" s="390"/>
      <c r="H125" s="391"/>
      <c r="I125" s="391"/>
      <c r="J125" s="391"/>
      <c r="K125" s="392"/>
      <c r="L125" s="68"/>
    </row>
    <row r="126" spans="1:16" x14ac:dyDescent="0.25">
      <c r="B126" s="385">
        <v>4</v>
      </c>
      <c r="C126" s="387"/>
      <c r="D126" s="388"/>
      <c r="E126" s="388"/>
      <c r="F126" s="389"/>
      <c r="G126" s="387"/>
      <c r="H126" s="388"/>
      <c r="I126" s="388"/>
      <c r="J126" s="388"/>
      <c r="K126" s="389"/>
      <c r="L126" s="68"/>
    </row>
    <row r="127" spans="1:16" x14ac:dyDescent="0.25">
      <c r="B127" s="386"/>
      <c r="C127" s="390"/>
      <c r="D127" s="391"/>
      <c r="E127" s="391"/>
      <c r="F127" s="392"/>
      <c r="G127" s="390"/>
      <c r="H127" s="391"/>
      <c r="I127" s="391"/>
      <c r="J127" s="391"/>
      <c r="K127" s="392"/>
      <c r="L127" s="68"/>
    </row>
    <row r="128" spans="1:16" x14ac:dyDescent="0.25">
      <c r="B128" s="385">
        <v>5</v>
      </c>
      <c r="C128" s="387"/>
      <c r="D128" s="388"/>
      <c r="E128" s="388"/>
      <c r="F128" s="389"/>
      <c r="G128" s="387"/>
      <c r="H128" s="388"/>
      <c r="I128" s="388"/>
      <c r="J128" s="388"/>
      <c r="K128" s="389"/>
      <c r="L128" s="68"/>
    </row>
    <row r="129" spans="1:16" x14ac:dyDescent="0.25">
      <c r="B129" s="386"/>
      <c r="C129" s="390"/>
      <c r="D129" s="391"/>
      <c r="E129" s="391"/>
      <c r="F129" s="392"/>
      <c r="G129" s="390"/>
      <c r="H129" s="391"/>
      <c r="I129" s="391"/>
      <c r="J129" s="391"/>
      <c r="K129" s="392"/>
      <c r="L129" s="68"/>
    </row>
    <row r="130" spans="1:16" x14ac:dyDescent="0.25">
      <c r="B130" s="385">
        <v>6</v>
      </c>
      <c r="C130" s="387"/>
      <c r="D130" s="388"/>
      <c r="E130" s="388"/>
      <c r="F130" s="389"/>
      <c r="G130" s="387"/>
      <c r="H130" s="388"/>
      <c r="I130" s="388"/>
      <c r="J130" s="388"/>
      <c r="K130" s="389"/>
      <c r="L130" s="68"/>
    </row>
    <row r="131" spans="1:16" x14ac:dyDescent="0.25">
      <c r="B131" s="386"/>
      <c r="C131" s="390"/>
      <c r="D131" s="391"/>
      <c r="E131" s="391"/>
      <c r="F131" s="392"/>
      <c r="G131" s="390"/>
      <c r="H131" s="391"/>
      <c r="I131" s="391"/>
      <c r="J131" s="391"/>
      <c r="K131" s="392"/>
      <c r="L131" s="68"/>
    </row>
    <row r="132" spans="1:16" x14ac:dyDescent="0.25">
      <c r="B132" s="385">
        <v>7</v>
      </c>
      <c r="C132" s="387"/>
      <c r="D132" s="388"/>
      <c r="E132" s="388"/>
      <c r="F132" s="389"/>
      <c r="G132" s="387"/>
      <c r="H132" s="388"/>
      <c r="I132" s="388"/>
      <c r="J132" s="388"/>
      <c r="K132" s="389"/>
      <c r="L132" s="68"/>
    </row>
    <row r="133" spans="1:16" x14ac:dyDescent="0.25">
      <c r="B133" s="386"/>
      <c r="C133" s="390"/>
      <c r="D133" s="391"/>
      <c r="E133" s="391"/>
      <c r="F133" s="392"/>
      <c r="G133" s="390"/>
      <c r="H133" s="391"/>
      <c r="I133" s="391"/>
      <c r="J133" s="391"/>
      <c r="K133" s="392"/>
      <c r="L133" s="68"/>
    </row>
    <row r="134" spans="1:16" x14ac:dyDescent="0.25">
      <c r="B134" s="385">
        <v>8</v>
      </c>
      <c r="C134" s="387"/>
      <c r="D134" s="388"/>
      <c r="E134" s="388"/>
      <c r="F134" s="389"/>
      <c r="G134" s="387"/>
      <c r="H134" s="388"/>
      <c r="I134" s="388"/>
      <c r="J134" s="388"/>
      <c r="K134" s="389"/>
      <c r="L134" s="68"/>
    </row>
    <row r="135" spans="1:16" x14ac:dyDescent="0.25">
      <c r="B135" s="386"/>
      <c r="C135" s="390"/>
      <c r="D135" s="391"/>
      <c r="E135" s="391"/>
      <c r="F135" s="392"/>
      <c r="G135" s="390"/>
      <c r="H135" s="391"/>
      <c r="I135" s="391"/>
      <c r="J135" s="391"/>
      <c r="K135" s="392"/>
      <c r="L135" s="68"/>
    </row>
    <row r="136" spans="1:16" x14ac:dyDescent="0.25">
      <c r="B136" s="385">
        <v>9</v>
      </c>
      <c r="C136" s="387"/>
      <c r="D136" s="388"/>
      <c r="E136" s="388"/>
      <c r="F136" s="389"/>
      <c r="G136" s="387"/>
      <c r="H136" s="388"/>
      <c r="I136" s="388"/>
      <c r="J136" s="388"/>
      <c r="K136" s="389"/>
      <c r="L136" s="68"/>
    </row>
    <row r="137" spans="1:16" x14ac:dyDescent="0.25">
      <c r="B137" s="386"/>
      <c r="C137" s="390"/>
      <c r="D137" s="391"/>
      <c r="E137" s="391"/>
      <c r="F137" s="392"/>
      <c r="G137" s="390"/>
      <c r="H137" s="391"/>
      <c r="I137" s="391"/>
      <c r="J137" s="391"/>
      <c r="K137" s="392"/>
      <c r="L137" s="68"/>
    </row>
    <row r="138" spans="1:16" x14ac:dyDescent="0.25">
      <c r="B138" s="385">
        <v>10</v>
      </c>
      <c r="C138" s="387"/>
      <c r="D138" s="388"/>
      <c r="E138" s="388"/>
      <c r="F138" s="389"/>
      <c r="G138" s="387"/>
      <c r="H138" s="388"/>
      <c r="I138" s="388"/>
      <c r="J138" s="388"/>
      <c r="K138" s="389"/>
      <c r="L138" s="68"/>
    </row>
    <row r="139" spans="1:16" x14ac:dyDescent="0.25">
      <c r="B139" s="386"/>
      <c r="C139" s="390"/>
      <c r="D139" s="391"/>
      <c r="E139" s="391"/>
      <c r="F139" s="392"/>
      <c r="G139" s="390"/>
      <c r="H139" s="391"/>
      <c r="I139" s="391"/>
      <c r="J139" s="391"/>
      <c r="K139" s="392"/>
      <c r="L139" s="68"/>
    </row>
    <row r="140" spans="1:16" s="43" customFormat="1" x14ac:dyDescent="0.25">
      <c r="A140" s="66"/>
      <c r="B140" s="77"/>
      <c r="C140" s="78"/>
      <c r="D140" s="78"/>
      <c r="E140" s="78"/>
      <c r="F140" s="78"/>
      <c r="G140" s="78"/>
      <c r="H140" s="78"/>
      <c r="I140" s="78"/>
      <c r="J140" s="78"/>
      <c r="K140" s="78"/>
      <c r="L140" s="79"/>
    </row>
    <row r="141" spans="1:16" s="26" customFormat="1" x14ac:dyDescent="0.25">
      <c r="A141" s="25"/>
      <c r="B141" s="309" t="s">
        <v>31</v>
      </c>
      <c r="C141" s="310"/>
      <c r="D141" s="310"/>
      <c r="E141" s="310"/>
      <c r="F141" s="310"/>
      <c r="G141" s="310"/>
      <c r="H141" s="310"/>
      <c r="I141" s="310"/>
      <c r="J141" s="310"/>
      <c r="K141" s="310"/>
      <c r="L141" s="311"/>
      <c r="M141" s="75"/>
    </row>
    <row r="142" spans="1:16" x14ac:dyDescent="0.25">
      <c r="B142" s="65"/>
      <c r="C142" s="49"/>
      <c r="D142" s="49"/>
      <c r="E142" s="49"/>
      <c r="F142" s="49"/>
      <c r="G142" s="49"/>
      <c r="H142" s="49"/>
      <c r="I142" s="49"/>
      <c r="J142" s="49"/>
      <c r="K142" s="49"/>
      <c r="L142" s="20"/>
    </row>
    <row r="143" spans="1:16" x14ac:dyDescent="0.25">
      <c r="B143" s="235" t="str">
        <f>IF(Intro!$G$21="English",O143,P143)</f>
        <v>Expliquez combien de fois votre entreprise a mené à bien un processus de certification pour un acheteur canadien depuis le 1er janvier 2022. Si votre firme a échoué un processus de certification, indiquez les raisons.</v>
      </c>
      <c r="C143" s="236"/>
      <c r="D143" s="236"/>
      <c r="E143" s="236"/>
      <c r="F143" s="236"/>
      <c r="G143" s="236"/>
      <c r="H143" s="236"/>
      <c r="I143" s="236"/>
      <c r="J143" s="236"/>
      <c r="K143" s="236"/>
      <c r="L143" s="237"/>
      <c r="O143"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2022. If your firm has failed a certification process, indicate the reasons why.</v>
      </c>
      <c r="P143"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2022. Si votre firme a échoué un processus de certification, indiquez les raisons.</v>
      </c>
    </row>
    <row r="144" spans="1:16" x14ac:dyDescent="0.25">
      <c r="B144" s="235"/>
      <c r="C144" s="236"/>
      <c r="D144" s="236"/>
      <c r="E144" s="236"/>
      <c r="F144" s="236"/>
      <c r="G144" s="236"/>
      <c r="H144" s="236"/>
      <c r="I144" s="236"/>
      <c r="J144" s="236"/>
      <c r="K144" s="236"/>
      <c r="L144" s="237"/>
    </row>
    <row r="145" spans="1:16" x14ac:dyDescent="0.25">
      <c r="B145" s="65"/>
      <c r="C145" s="49"/>
      <c r="D145" s="49"/>
      <c r="E145" s="49"/>
      <c r="F145" s="49"/>
      <c r="G145" s="49"/>
      <c r="H145" s="49"/>
      <c r="I145" s="49"/>
      <c r="J145" s="49"/>
      <c r="K145" s="49"/>
      <c r="L145" s="20"/>
    </row>
    <row r="146" spans="1:16" s="26" customFormat="1" x14ac:dyDescent="0.25">
      <c r="A146" s="25"/>
      <c r="B146" s="316"/>
      <c r="C146" s="317"/>
      <c r="D146" s="317"/>
      <c r="E146" s="317"/>
      <c r="F146" s="317"/>
      <c r="G146" s="317"/>
      <c r="H146" s="317"/>
      <c r="I146" s="317"/>
      <c r="J146" s="317"/>
      <c r="K146" s="317"/>
      <c r="L146" s="318"/>
      <c r="M146" s="43"/>
    </row>
    <row r="147" spans="1:16" s="26" customFormat="1" x14ac:dyDescent="0.25">
      <c r="A147" s="25"/>
      <c r="B147" s="316"/>
      <c r="C147" s="317"/>
      <c r="D147" s="317"/>
      <c r="E147" s="317"/>
      <c r="F147" s="317"/>
      <c r="G147" s="317"/>
      <c r="H147" s="317"/>
      <c r="I147" s="317"/>
      <c r="J147" s="317"/>
      <c r="K147" s="317"/>
      <c r="L147" s="318"/>
      <c r="M147" s="43"/>
    </row>
    <row r="148" spans="1:16" s="26" customFormat="1" x14ac:dyDescent="0.25">
      <c r="A148" s="25"/>
      <c r="B148" s="316"/>
      <c r="C148" s="317"/>
      <c r="D148" s="317"/>
      <c r="E148" s="317"/>
      <c r="F148" s="317"/>
      <c r="G148" s="317"/>
      <c r="H148" s="317"/>
      <c r="I148" s="317"/>
      <c r="J148" s="317"/>
      <c r="K148" s="317"/>
      <c r="L148" s="318"/>
      <c r="M148" s="43"/>
    </row>
    <row r="149" spans="1:16" s="26" customFormat="1" x14ac:dyDescent="0.25">
      <c r="A149" s="25"/>
      <c r="B149" s="316"/>
      <c r="C149" s="317"/>
      <c r="D149" s="317"/>
      <c r="E149" s="317"/>
      <c r="F149" s="317"/>
      <c r="G149" s="317"/>
      <c r="H149" s="317"/>
      <c r="I149" s="317"/>
      <c r="J149" s="317"/>
      <c r="K149" s="317"/>
      <c r="L149" s="318"/>
      <c r="M149" s="43"/>
    </row>
    <row r="150" spans="1:16" s="26" customFormat="1" x14ac:dyDescent="0.25">
      <c r="A150" s="25"/>
      <c r="B150" s="316"/>
      <c r="C150" s="317"/>
      <c r="D150" s="317"/>
      <c r="E150" s="317"/>
      <c r="F150" s="317"/>
      <c r="G150" s="317"/>
      <c r="H150" s="317"/>
      <c r="I150" s="317"/>
      <c r="J150" s="317"/>
      <c r="K150" s="317"/>
      <c r="L150" s="318"/>
      <c r="M150" s="43"/>
    </row>
    <row r="151" spans="1:16" s="26" customFormat="1" x14ac:dyDescent="0.25">
      <c r="A151" s="25"/>
      <c r="B151" s="316"/>
      <c r="C151" s="317"/>
      <c r="D151" s="317"/>
      <c r="E151" s="317"/>
      <c r="F151" s="317"/>
      <c r="G151" s="317"/>
      <c r="H151" s="317"/>
      <c r="I151" s="317"/>
      <c r="J151" s="317"/>
      <c r="K151" s="317"/>
      <c r="L151" s="318"/>
      <c r="M151" s="43"/>
    </row>
    <row r="152" spans="1:16" s="26" customFormat="1" x14ac:dyDescent="0.25">
      <c r="A152" s="25"/>
      <c r="B152" s="316"/>
      <c r="C152" s="317"/>
      <c r="D152" s="317"/>
      <c r="E152" s="317"/>
      <c r="F152" s="317"/>
      <c r="G152" s="317"/>
      <c r="H152" s="317"/>
      <c r="I152" s="317"/>
      <c r="J152" s="317"/>
      <c r="K152" s="317"/>
      <c r="L152" s="318"/>
      <c r="M152" s="43"/>
    </row>
    <row r="153" spans="1:16" s="26" customFormat="1" x14ac:dyDescent="0.25">
      <c r="A153" s="25"/>
      <c r="B153" s="316"/>
      <c r="C153" s="317"/>
      <c r="D153" s="317"/>
      <c r="E153" s="317"/>
      <c r="F153" s="317"/>
      <c r="G153" s="317"/>
      <c r="H153" s="317"/>
      <c r="I153" s="317"/>
      <c r="J153" s="317"/>
      <c r="K153" s="317"/>
      <c r="L153" s="318"/>
      <c r="M153" s="43"/>
    </row>
    <row r="154" spans="1:16" x14ac:dyDescent="0.25">
      <c r="B154" s="71"/>
      <c r="C154" s="72"/>
      <c r="D154" s="72"/>
      <c r="E154" s="72"/>
      <c r="F154" s="72"/>
      <c r="G154" s="72"/>
      <c r="H154" s="72"/>
      <c r="I154" s="72"/>
      <c r="J154" s="72"/>
      <c r="K154" s="72"/>
      <c r="L154" s="73"/>
    </row>
    <row r="155" spans="1:16" s="13" customFormat="1" x14ac:dyDescent="0.25">
      <c r="A155" s="28"/>
      <c r="B155" s="50"/>
      <c r="C155" s="51"/>
      <c r="D155" s="51"/>
      <c r="E155" s="52"/>
      <c r="F155" s="52"/>
      <c r="G155" s="52"/>
      <c r="H155" s="52"/>
      <c r="I155" s="52"/>
      <c r="J155" s="52"/>
      <c r="K155" s="52"/>
      <c r="L155" s="53"/>
      <c r="O155" s="29"/>
      <c r="P155" s="29"/>
    </row>
    <row r="156" spans="1:16" s="26" customFormat="1" x14ac:dyDescent="0.25">
      <c r="A156" s="25"/>
      <c r="B156" s="309" t="s">
        <v>32</v>
      </c>
      <c r="C156" s="310"/>
      <c r="D156" s="310"/>
      <c r="E156" s="310"/>
      <c r="F156" s="310"/>
      <c r="G156" s="310"/>
      <c r="H156" s="310"/>
      <c r="I156" s="310"/>
      <c r="J156" s="310"/>
      <c r="K156" s="310"/>
      <c r="L156" s="311"/>
      <c r="M156" s="75"/>
    </row>
    <row r="157" spans="1:16" x14ac:dyDescent="0.25">
      <c r="B157" s="65"/>
      <c r="C157" s="49"/>
      <c r="D157" s="49"/>
      <c r="E157" s="49"/>
      <c r="F157" s="49"/>
      <c r="G157" s="49"/>
      <c r="H157" s="49"/>
      <c r="I157" s="49"/>
      <c r="J157" s="49"/>
      <c r="K157" s="49"/>
      <c r="L157" s="20"/>
    </row>
    <row r="158" spans="1:16" x14ac:dyDescent="0.25">
      <c r="B158" s="266" t="str">
        <f>IF(Intro!$G$21="English",O158,P158)</f>
        <v>Décrivez les plans de votre entreprise pour gérer les niveaux de stocks au cours des deux prochaines années. Fournissez les motifs et les hypothèses sous-tendant ces objectifs et ces stratégies.</v>
      </c>
      <c r="C158" s="267"/>
      <c r="D158" s="267"/>
      <c r="E158" s="267"/>
      <c r="F158" s="267"/>
      <c r="G158" s="267"/>
      <c r="H158" s="267"/>
      <c r="I158" s="267"/>
      <c r="J158" s="267"/>
      <c r="K158" s="267"/>
      <c r="L158" s="275"/>
      <c r="O158" s="3" t="s">
        <v>201</v>
      </c>
      <c r="P158" s="3" t="s">
        <v>127</v>
      </c>
    </row>
    <row r="159" spans="1:16" x14ac:dyDescent="0.25">
      <c r="B159" s="266"/>
      <c r="C159" s="267"/>
      <c r="D159" s="267"/>
      <c r="E159" s="267"/>
      <c r="F159" s="267"/>
      <c r="G159" s="267"/>
      <c r="H159" s="267"/>
      <c r="I159" s="267"/>
      <c r="J159" s="267"/>
      <c r="K159" s="267"/>
      <c r="L159" s="275"/>
    </row>
    <row r="160" spans="1:16" x14ac:dyDescent="0.25">
      <c r="B160" s="65"/>
      <c r="C160" s="49"/>
      <c r="D160" s="49"/>
      <c r="E160" s="49"/>
      <c r="F160" s="49"/>
      <c r="G160" s="49"/>
      <c r="H160" s="49"/>
      <c r="I160" s="49"/>
      <c r="J160" s="49"/>
      <c r="K160" s="49"/>
      <c r="L160" s="20"/>
    </row>
    <row r="161" spans="1:16" s="26" customFormat="1" x14ac:dyDescent="0.25">
      <c r="A161" s="25"/>
      <c r="B161" s="316"/>
      <c r="C161" s="317"/>
      <c r="D161" s="317"/>
      <c r="E161" s="317"/>
      <c r="F161" s="317"/>
      <c r="G161" s="317"/>
      <c r="H161" s="317"/>
      <c r="I161" s="317"/>
      <c r="J161" s="317"/>
      <c r="K161" s="317"/>
      <c r="L161" s="318"/>
      <c r="M161" s="43"/>
    </row>
    <row r="162" spans="1:16" s="26" customFormat="1" x14ac:dyDescent="0.25">
      <c r="A162" s="25"/>
      <c r="B162" s="316"/>
      <c r="C162" s="317"/>
      <c r="D162" s="317"/>
      <c r="E162" s="317"/>
      <c r="F162" s="317"/>
      <c r="G162" s="317"/>
      <c r="H162" s="317"/>
      <c r="I162" s="317"/>
      <c r="J162" s="317"/>
      <c r="K162" s="317"/>
      <c r="L162" s="318"/>
      <c r="M162" s="43"/>
    </row>
    <row r="163" spans="1:16" s="26" customFormat="1" x14ac:dyDescent="0.25">
      <c r="A163" s="25"/>
      <c r="B163" s="316"/>
      <c r="C163" s="317"/>
      <c r="D163" s="317"/>
      <c r="E163" s="317"/>
      <c r="F163" s="317"/>
      <c r="G163" s="317"/>
      <c r="H163" s="317"/>
      <c r="I163" s="317"/>
      <c r="J163" s="317"/>
      <c r="K163" s="317"/>
      <c r="L163" s="318"/>
      <c r="M163" s="43"/>
    </row>
    <row r="164" spans="1:16" s="26" customFormat="1" x14ac:dyDescent="0.25">
      <c r="A164" s="25"/>
      <c r="B164" s="316"/>
      <c r="C164" s="317"/>
      <c r="D164" s="317"/>
      <c r="E164" s="317"/>
      <c r="F164" s="317"/>
      <c r="G164" s="317"/>
      <c r="H164" s="317"/>
      <c r="I164" s="317"/>
      <c r="J164" s="317"/>
      <c r="K164" s="317"/>
      <c r="L164" s="318"/>
      <c r="M164" s="43"/>
    </row>
    <row r="165" spans="1:16" s="26" customFormat="1" x14ac:dyDescent="0.25">
      <c r="A165" s="25"/>
      <c r="B165" s="316"/>
      <c r="C165" s="317"/>
      <c r="D165" s="317"/>
      <c r="E165" s="317"/>
      <c r="F165" s="317"/>
      <c r="G165" s="317"/>
      <c r="H165" s="317"/>
      <c r="I165" s="317"/>
      <c r="J165" s="317"/>
      <c r="K165" s="317"/>
      <c r="L165" s="318"/>
      <c r="M165" s="43"/>
    </row>
    <row r="166" spans="1:16" s="26" customFormat="1" x14ac:dyDescent="0.25">
      <c r="A166" s="25"/>
      <c r="B166" s="316"/>
      <c r="C166" s="317"/>
      <c r="D166" s="317"/>
      <c r="E166" s="317"/>
      <c r="F166" s="317"/>
      <c r="G166" s="317"/>
      <c r="H166" s="317"/>
      <c r="I166" s="317"/>
      <c r="J166" s="317"/>
      <c r="K166" s="317"/>
      <c r="L166" s="318"/>
      <c r="M166" s="43"/>
    </row>
    <row r="167" spans="1:16" s="26" customFormat="1" x14ac:dyDescent="0.25">
      <c r="A167" s="25"/>
      <c r="B167" s="316"/>
      <c r="C167" s="317"/>
      <c r="D167" s="317"/>
      <c r="E167" s="317"/>
      <c r="F167" s="317"/>
      <c r="G167" s="317"/>
      <c r="H167" s="317"/>
      <c r="I167" s="317"/>
      <c r="J167" s="317"/>
      <c r="K167" s="317"/>
      <c r="L167" s="318"/>
      <c r="M167" s="43"/>
    </row>
    <row r="168" spans="1:16" s="26" customFormat="1" x14ac:dyDescent="0.25">
      <c r="A168" s="25"/>
      <c r="B168" s="316"/>
      <c r="C168" s="317"/>
      <c r="D168" s="317"/>
      <c r="E168" s="317"/>
      <c r="F168" s="317"/>
      <c r="G168" s="317"/>
      <c r="H168" s="317"/>
      <c r="I168" s="317"/>
      <c r="J168" s="317"/>
      <c r="K168" s="317"/>
      <c r="L168" s="318"/>
      <c r="M168" s="43"/>
    </row>
    <row r="169" spans="1:16" x14ac:dyDescent="0.25">
      <c r="B169" s="71"/>
      <c r="C169" s="72"/>
      <c r="D169" s="72"/>
      <c r="E169" s="72"/>
      <c r="F169" s="72"/>
      <c r="G169" s="72"/>
      <c r="H169" s="72"/>
      <c r="I169" s="72"/>
      <c r="J169" s="72"/>
      <c r="K169" s="72"/>
      <c r="L169" s="73"/>
    </row>
    <row r="170" spans="1:16" s="26" customFormat="1" x14ac:dyDescent="0.25">
      <c r="A170" s="25"/>
      <c r="B170" s="309" t="s">
        <v>33</v>
      </c>
      <c r="C170" s="310"/>
      <c r="D170" s="310"/>
      <c r="E170" s="310"/>
      <c r="F170" s="310"/>
      <c r="G170" s="310"/>
      <c r="H170" s="310"/>
      <c r="I170" s="310"/>
      <c r="J170" s="310"/>
      <c r="K170" s="310"/>
      <c r="L170" s="311"/>
      <c r="M170" s="75"/>
    </row>
    <row r="171" spans="1:16" x14ac:dyDescent="0.25">
      <c r="B171" s="65"/>
      <c r="C171" s="49"/>
      <c r="D171" s="49"/>
      <c r="E171" s="49"/>
      <c r="F171" s="49"/>
      <c r="G171" s="49"/>
      <c r="H171" s="49"/>
      <c r="I171" s="49"/>
      <c r="J171" s="49"/>
      <c r="K171" s="49"/>
      <c r="L171" s="20"/>
    </row>
    <row r="172" spans="1:16" x14ac:dyDescent="0.25">
      <c r="B172" s="235" t="str">
        <f>IF(Intro!$G$21="English",O172,P172)</f>
        <v>Fournissez les stratégies et les objectifs de votre entreprise pour les deux prochaines années en ce qui concerne les prix des marchandises. Fournir la justification et les hypothèses qui sous-tendent ces stratégies et objectifs.</v>
      </c>
      <c r="C172" s="236"/>
      <c r="D172" s="236"/>
      <c r="E172" s="236"/>
      <c r="F172" s="236"/>
      <c r="G172" s="236"/>
      <c r="H172" s="236"/>
      <c r="I172" s="236"/>
      <c r="J172" s="236"/>
      <c r="K172" s="236"/>
      <c r="L172" s="237"/>
      <c r="O172" s="3" t="s">
        <v>137</v>
      </c>
      <c r="P172" s="3" t="s">
        <v>128</v>
      </c>
    </row>
    <row r="173" spans="1:16" x14ac:dyDescent="0.25">
      <c r="B173" s="235"/>
      <c r="C173" s="236"/>
      <c r="D173" s="236"/>
      <c r="E173" s="236"/>
      <c r="F173" s="236"/>
      <c r="G173" s="236"/>
      <c r="H173" s="236"/>
      <c r="I173" s="236"/>
      <c r="J173" s="236"/>
      <c r="K173" s="236"/>
      <c r="L173" s="237"/>
    </row>
    <row r="174" spans="1:16" x14ac:dyDescent="0.25">
      <c r="B174" s="65"/>
      <c r="C174" s="49"/>
      <c r="D174" s="49"/>
      <c r="E174" s="49"/>
      <c r="F174" s="49"/>
      <c r="G174" s="49"/>
      <c r="H174" s="49"/>
      <c r="I174" s="49"/>
      <c r="J174" s="49"/>
      <c r="K174" s="49"/>
      <c r="L174" s="20"/>
    </row>
    <row r="175" spans="1:16" s="26" customFormat="1" x14ac:dyDescent="0.25">
      <c r="A175" s="25"/>
      <c r="B175" s="316"/>
      <c r="C175" s="317"/>
      <c r="D175" s="317"/>
      <c r="E175" s="317"/>
      <c r="F175" s="317"/>
      <c r="G175" s="317"/>
      <c r="H175" s="317"/>
      <c r="I175" s="317"/>
      <c r="J175" s="317"/>
      <c r="K175" s="317"/>
      <c r="L175" s="318"/>
      <c r="M175" s="43"/>
    </row>
    <row r="176" spans="1:16" s="26" customFormat="1" x14ac:dyDescent="0.25">
      <c r="A176" s="25"/>
      <c r="B176" s="316"/>
      <c r="C176" s="317"/>
      <c r="D176" s="317"/>
      <c r="E176" s="317"/>
      <c r="F176" s="317"/>
      <c r="G176" s="317"/>
      <c r="H176" s="317"/>
      <c r="I176" s="317"/>
      <c r="J176" s="317"/>
      <c r="K176" s="317"/>
      <c r="L176" s="318"/>
      <c r="M176" s="43"/>
    </row>
    <row r="177" spans="1:16" s="26" customFormat="1" x14ac:dyDescent="0.25">
      <c r="A177" s="25"/>
      <c r="B177" s="316"/>
      <c r="C177" s="317"/>
      <c r="D177" s="317"/>
      <c r="E177" s="317"/>
      <c r="F177" s="317"/>
      <c r="G177" s="317"/>
      <c r="H177" s="317"/>
      <c r="I177" s="317"/>
      <c r="J177" s="317"/>
      <c r="K177" s="317"/>
      <c r="L177" s="318"/>
      <c r="M177" s="43"/>
    </row>
    <row r="178" spans="1:16" s="26" customFormat="1" x14ac:dyDescent="0.25">
      <c r="A178" s="25"/>
      <c r="B178" s="316"/>
      <c r="C178" s="317"/>
      <c r="D178" s="317"/>
      <c r="E178" s="317"/>
      <c r="F178" s="317"/>
      <c r="G178" s="317"/>
      <c r="H178" s="317"/>
      <c r="I178" s="317"/>
      <c r="J178" s="317"/>
      <c r="K178" s="317"/>
      <c r="L178" s="318"/>
      <c r="M178" s="43"/>
    </row>
    <row r="179" spans="1:16" s="26" customFormat="1" x14ac:dyDescent="0.25">
      <c r="A179" s="25"/>
      <c r="B179" s="316"/>
      <c r="C179" s="317"/>
      <c r="D179" s="317"/>
      <c r="E179" s="317"/>
      <c r="F179" s="317"/>
      <c r="G179" s="317"/>
      <c r="H179" s="317"/>
      <c r="I179" s="317"/>
      <c r="J179" s="317"/>
      <c r="K179" s="317"/>
      <c r="L179" s="318"/>
      <c r="M179" s="43"/>
    </row>
    <row r="180" spans="1:16" s="26" customFormat="1" x14ac:dyDescent="0.25">
      <c r="A180" s="25"/>
      <c r="B180" s="316"/>
      <c r="C180" s="317"/>
      <c r="D180" s="317"/>
      <c r="E180" s="317"/>
      <c r="F180" s="317"/>
      <c r="G180" s="317"/>
      <c r="H180" s="317"/>
      <c r="I180" s="317"/>
      <c r="J180" s="317"/>
      <c r="K180" s="317"/>
      <c r="L180" s="318"/>
      <c r="M180" s="43"/>
    </row>
    <row r="181" spans="1:16" s="26" customFormat="1" x14ac:dyDescent="0.25">
      <c r="A181" s="25"/>
      <c r="B181" s="316"/>
      <c r="C181" s="317"/>
      <c r="D181" s="317"/>
      <c r="E181" s="317"/>
      <c r="F181" s="317"/>
      <c r="G181" s="317"/>
      <c r="H181" s="317"/>
      <c r="I181" s="317"/>
      <c r="J181" s="317"/>
      <c r="K181" s="317"/>
      <c r="L181" s="318"/>
      <c r="M181" s="43"/>
    </row>
    <row r="182" spans="1:16" s="26" customFormat="1" x14ac:dyDescent="0.25">
      <c r="A182" s="25"/>
      <c r="B182" s="316"/>
      <c r="C182" s="317"/>
      <c r="D182" s="317"/>
      <c r="E182" s="317"/>
      <c r="F182" s="317"/>
      <c r="G182" s="317"/>
      <c r="H182" s="317"/>
      <c r="I182" s="317"/>
      <c r="J182" s="317"/>
      <c r="K182" s="317"/>
      <c r="L182" s="318"/>
      <c r="M182" s="43"/>
    </row>
    <row r="183" spans="1:16" x14ac:dyDescent="0.25">
      <c r="B183" s="71"/>
      <c r="C183" s="72"/>
      <c r="D183" s="72"/>
      <c r="E183" s="72"/>
      <c r="F183" s="72"/>
      <c r="G183" s="72"/>
      <c r="H183" s="72"/>
      <c r="I183" s="72"/>
      <c r="J183" s="72"/>
      <c r="K183" s="72"/>
      <c r="L183" s="73"/>
    </row>
    <row r="184" spans="1:16" s="26" customFormat="1" x14ac:dyDescent="0.25">
      <c r="A184" s="25"/>
      <c r="B184" s="309" t="s">
        <v>34</v>
      </c>
      <c r="C184" s="310"/>
      <c r="D184" s="310"/>
      <c r="E184" s="310"/>
      <c r="F184" s="310"/>
      <c r="G184" s="310"/>
      <c r="H184" s="310"/>
      <c r="I184" s="310"/>
      <c r="J184" s="310"/>
      <c r="K184" s="310"/>
      <c r="L184" s="311"/>
      <c r="M184" s="75"/>
    </row>
    <row r="185" spans="1:16" x14ac:dyDescent="0.25">
      <c r="B185" s="65"/>
      <c r="C185" s="49"/>
      <c r="D185" s="49"/>
      <c r="E185" s="49"/>
      <c r="F185" s="49"/>
      <c r="G185" s="49"/>
      <c r="H185" s="49"/>
      <c r="I185" s="49"/>
      <c r="J185" s="49"/>
      <c r="K185" s="49"/>
      <c r="L185" s="20"/>
    </row>
    <row r="186" spans="1:16" x14ac:dyDescent="0.25">
      <c r="B186" s="235" t="str">
        <f>IF(Intro!$G$21="English",O186,P186)</f>
        <v>Fournissez les stratégies et les objectifs de votre entreprise pour les deux prochaines années en ce qui concerne les ventes à l'exportation des marchandises. Fournir la justification et les hypothèses qui sous-tendent ces stratégies et objectifs.</v>
      </c>
      <c r="C186" s="236"/>
      <c r="D186" s="236"/>
      <c r="E186" s="236"/>
      <c r="F186" s="236"/>
      <c r="G186" s="236"/>
      <c r="H186" s="236"/>
      <c r="I186" s="236"/>
      <c r="J186" s="236"/>
      <c r="K186" s="236"/>
      <c r="L186" s="237"/>
      <c r="O186" s="3" t="s">
        <v>129</v>
      </c>
      <c r="P186" s="3" t="s">
        <v>130</v>
      </c>
    </row>
    <row r="187" spans="1:16" x14ac:dyDescent="0.25">
      <c r="B187" s="235"/>
      <c r="C187" s="236"/>
      <c r="D187" s="236"/>
      <c r="E187" s="236"/>
      <c r="F187" s="236"/>
      <c r="G187" s="236"/>
      <c r="H187" s="236"/>
      <c r="I187" s="236"/>
      <c r="J187" s="236"/>
      <c r="K187" s="236"/>
      <c r="L187" s="237"/>
    </row>
    <row r="188" spans="1:16" x14ac:dyDescent="0.25">
      <c r="B188" s="65"/>
      <c r="C188" s="49"/>
      <c r="D188" s="49"/>
      <c r="E188" s="49"/>
      <c r="F188" s="49"/>
      <c r="G188" s="49"/>
      <c r="H188" s="49"/>
      <c r="I188" s="49"/>
      <c r="J188" s="49"/>
      <c r="K188" s="49"/>
      <c r="L188" s="20"/>
    </row>
    <row r="189" spans="1:16" s="26" customFormat="1" x14ac:dyDescent="0.25">
      <c r="A189" s="25"/>
      <c r="B189" s="316"/>
      <c r="C189" s="317"/>
      <c r="D189" s="317"/>
      <c r="E189" s="317"/>
      <c r="F189" s="317"/>
      <c r="G189" s="317"/>
      <c r="H189" s="317"/>
      <c r="I189" s="317"/>
      <c r="J189" s="317"/>
      <c r="K189" s="317"/>
      <c r="L189" s="318"/>
      <c r="M189" s="43"/>
    </row>
    <row r="190" spans="1:16" s="26" customFormat="1" x14ac:dyDescent="0.25">
      <c r="A190" s="25"/>
      <c r="B190" s="316"/>
      <c r="C190" s="317"/>
      <c r="D190" s="317"/>
      <c r="E190" s="317"/>
      <c r="F190" s="317"/>
      <c r="G190" s="317"/>
      <c r="H190" s="317"/>
      <c r="I190" s="317"/>
      <c r="J190" s="317"/>
      <c r="K190" s="317"/>
      <c r="L190" s="318"/>
      <c r="M190" s="43"/>
    </row>
    <row r="191" spans="1:16" s="26" customFormat="1" x14ac:dyDescent="0.25">
      <c r="A191" s="25"/>
      <c r="B191" s="316"/>
      <c r="C191" s="317"/>
      <c r="D191" s="317"/>
      <c r="E191" s="317"/>
      <c r="F191" s="317"/>
      <c r="G191" s="317"/>
      <c r="H191" s="317"/>
      <c r="I191" s="317"/>
      <c r="J191" s="317"/>
      <c r="K191" s="317"/>
      <c r="L191" s="318"/>
      <c r="M191" s="43"/>
    </row>
    <row r="192" spans="1:16" s="26" customFormat="1" x14ac:dyDescent="0.25">
      <c r="A192" s="25"/>
      <c r="B192" s="316"/>
      <c r="C192" s="317"/>
      <c r="D192" s="317"/>
      <c r="E192" s="317"/>
      <c r="F192" s="317"/>
      <c r="G192" s="317"/>
      <c r="H192" s="317"/>
      <c r="I192" s="317"/>
      <c r="J192" s="317"/>
      <c r="K192" s="317"/>
      <c r="L192" s="318"/>
      <c r="M192" s="43"/>
    </row>
    <row r="193" spans="1:14" s="26" customFormat="1" x14ac:dyDescent="0.25">
      <c r="A193" s="25"/>
      <c r="B193" s="316"/>
      <c r="C193" s="317"/>
      <c r="D193" s="317"/>
      <c r="E193" s="317"/>
      <c r="F193" s="317"/>
      <c r="G193" s="317"/>
      <c r="H193" s="317"/>
      <c r="I193" s="317"/>
      <c r="J193" s="317"/>
      <c r="K193" s="317"/>
      <c r="L193" s="318"/>
      <c r="M193" s="43"/>
    </row>
    <row r="194" spans="1:14" s="26" customFormat="1" x14ac:dyDescent="0.25">
      <c r="A194" s="25"/>
      <c r="B194" s="316"/>
      <c r="C194" s="317"/>
      <c r="D194" s="317"/>
      <c r="E194" s="317"/>
      <c r="F194" s="317"/>
      <c r="G194" s="317"/>
      <c r="H194" s="317"/>
      <c r="I194" s="317"/>
      <c r="J194" s="317"/>
      <c r="K194" s="317"/>
      <c r="L194" s="318"/>
      <c r="M194" s="43"/>
    </row>
    <row r="195" spans="1:14" s="26" customFormat="1" x14ac:dyDescent="0.25">
      <c r="A195" s="25"/>
      <c r="B195" s="316"/>
      <c r="C195" s="317"/>
      <c r="D195" s="317"/>
      <c r="E195" s="317"/>
      <c r="F195" s="317"/>
      <c r="G195" s="317"/>
      <c r="H195" s="317"/>
      <c r="I195" s="317"/>
      <c r="J195" s="317"/>
      <c r="K195" s="317"/>
      <c r="L195" s="318"/>
      <c r="M195" s="43"/>
    </row>
    <row r="196" spans="1:14" s="26" customFormat="1" x14ac:dyDescent="0.25">
      <c r="A196" s="25"/>
      <c r="B196" s="316"/>
      <c r="C196" s="317"/>
      <c r="D196" s="317"/>
      <c r="E196" s="317"/>
      <c r="F196" s="317"/>
      <c r="G196" s="317"/>
      <c r="H196" s="317"/>
      <c r="I196" s="317"/>
      <c r="J196" s="317"/>
      <c r="K196" s="317"/>
      <c r="L196" s="318"/>
      <c r="M196" s="43"/>
    </row>
    <row r="197" spans="1:14" x14ac:dyDescent="0.25">
      <c r="B197" s="71"/>
      <c r="C197" s="72"/>
      <c r="D197" s="72"/>
      <c r="E197" s="72"/>
      <c r="F197" s="72"/>
      <c r="G197" s="72"/>
      <c r="H197" s="72"/>
      <c r="I197" s="72"/>
      <c r="J197" s="72"/>
      <c r="K197" s="72"/>
      <c r="L197" s="73"/>
    </row>
    <row r="198" spans="1:14" s="45" customFormat="1" x14ac:dyDescent="0.25">
      <c r="A198" s="74"/>
      <c r="B198" s="28"/>
      <c r="C198" s="28"/>
      <c r="N198" s="44"/>
    </row>
    <row r="199" spans="1:14" s="45" customFormat="1" x14ac:dyDescent="0.25">
      <c r="A199" s="74"/>
      <c r="B199" s="28"/>
      <c r="C199" s="28"/>
      <c r="N199" s="44"/>
    </row>
    <row r="200" spans="1:14" s="45" customFormat="1" x14ac:dyDescent="0.25">
      <c r="A200" s="74"/>
      <c r="B200" s="28"/>
      <c r="C200" s="28"/>
      <c r="N200" s="44"/>
    </row>
    <row r="201" spans="1:14" s="45" customFormat="1" x14ac:dyDescent="0.25">
      <c r="A201" s="74"/>
      <c r="B201" s="28"/>
      <c r="C201" s="28"/>
      <c r="N201" s="44"/>
    </row>
    <row r="202" spans="1:14" s="45" customFormat="1" x14ac:dyDescent="0.25">
      <c r="A202" s="74"/>
      <c r="B202" s="28"/>
      <c r="C202" s="28"/>
      <c r="N202" s="44"/>
    </row>
    <row r="203" spans="1:14" s="45" customFormat="1" x14ac:dyDescent="0.25">
      <c r="A203" s="74"/>
      <c r="B203" s="28"/>
      <c r="C203" s="28"/>
      <c r="N203" s="44"/>
    </row>
    <row r="204" spans="1:14" s="45" customFormat="1" x14ac:dyDescent="0.25">
      <c r="A204" s="74"/>
      <c r="B204" s="28"/>
      <c r="C204" s="28"/>
      <c r="N204" s="44"/>
    </row>
  </sheetData>
  <sheetProtection algorithmName="SHA-512" hashValue="u0XcPCEbX9Dbepyiu7HvpUf8yIHbnIo6Xn4eOOAwxRBt/so98qosT9xve1Wng2crLXwTTgJjlB0O1+iBRBg9Cg==" saltValue="83UIQIISE6o7PhPC0F2C8A==" spinCount="100000" sheet="1" objects="1" scenarios="1" selectLockedCells="1"/>
  <mergeCells count="136">
    <mergeCell ref="B116:L117"/>
    <mergeCell ref="B22:L22"/>
    <mergeCell ref="B24:F25"/>
    <mergeCell ref="B26:F27"/>
    <mergeCell ref="B28:F29"/>
    <mergeCell ref="B30:F31"/>
    <mergeCell ref="G30:G31"/>
    <mergeCell ref="G24:G25"/>
    <mergeCell ref="B4:L4"/>
    <mergeCell ref="B5:L5"/>
    <mergeCell ref="B20:L20"/>
    <mergeCell ref="B14:L14"/>
    <mergeCell ref="B8:L8"/>
    <mergeCell ref="B9:L9"/>
    <mergeCell ref="B10:L10"/>
    <mergeCell ref="B12:L12"/>
    <mergeCell ref="B13:L13"/>
    <mergeCell ref="B15:L15"/>
    <mergeCell ref="B16:L16"/>
    <mergeCell ref="B17:L17"/>
    <mergeCell ref="B6:L6"/>
    <mergeCell ref="H24:H25"/>
    <mergeCell ref="H26:H27"/>
    <mergeCell ref="B33:L33"/>
    <mergeCell ref="B114:L114"/>
    <mergeCell ref="B46:C48"/>
    <mergeCell ref="B83:L90"/>
    <mergeCell ref="B96:L103"/>
    <mergeCell ref="B69:L76"/>
    <mergeCell ref="J62:J65"/>
    <mergeCell ref="B111:D112"/>
    <mergeCell ref="E111:E112"/>
    <mergeCell ref="F111:F112"/>
    <mergeCell ref="G111:G112"/>
    <mergeCell ref="H111:H112"/>
    <mergeCell ref="I111:I112"/>
    <mergeCell ref="J111:J112"/>
    <mergeCell ref="B107:L107"/>
    <mergeCell ref="G109:G110"/>
    <mergeCell ref="H109:H110"/>
    <mergeCell ref="I109:I110"/>
    <mergeCell ref="J109:J110"/>
    <mergeCell ref="D50:F50"/>
    <mergeCell ref="B78:L78"/>
    <mergeCell ref="B92:L92"/>
    <mergeCell ref="B54:L54"/>
    <mergeCell ref="B94:L94"/>
    <mergeCell ref="B61:D61"/>
    <mergeCell ref="G26:G27"/>
    <mergeCell ref="G28:G29"/>
    <mergeCell ref="D48:F48"/>
    <mergeCell ref="B80:L81"/>
    <mergeCell ref="H28:H29"/>
    <mergeCell ref="H30:H31"/>
    <mergeCell ref="G37:G38"/>
    <mergeCell ref="H37:H38"/>
    <mergeCell ref="I37:I38"/>
    <mergeCell ref="D51:F51"/>
    <mergeCell ref="D52:F52"/>
    <mergeCell ref="B67:L67"/>
    <mergeCell ref="D40:F40"/>
    <mergeCell ref="D41:F41"/>
    <mergeCell ref="J37:J38"/>
    <mergeCell ref="K37:K38"/>
    <mergeCell ref="D46:F46"/>
    <mergeCell ref="D47:F47"/>
    <mergeCell ref="B35:L35"/>
    <mergeCell ref="B39:C39"/>
    <mergeCell ref="B40:C42"/>
    <mergeCell ref="B43:C45"/>
    <mergeCell ref="B49:C51"/>
    <mergeCell ref="B52:C52"/>
    <mergeCell ref="D42:F42"/>
    <mergeCell ref="D43:F43"/>
    <mergeCell ref="D44:F44"/>
    <mergeCell ref="D45:F45"/>
    <mergeCell ref="D49:F49"/>
    <mergeCell ref="D39:F39"/>
    <mergeCell ref="B105:L105"/>
    <mergeCell ref="B189:L196"/>
    <mergeCell ref="B56:L57"/>
    <mergeCell ref="F59:F60"/>
    <mergeCell ref="G59:G60"/>
    <mergeCell ref="H59:H60"/>
    <mergeCell ref="I59:I60"/>
    <mergeCell ref="J59:J60"/>
    <mergeCell ref="B62:D65"/>
    <mergeCell ref="E62:E65"/>
    <mergeCell ref="F62:F65"/>
    <mergeCell ref="G62:G65"/>
    <mergeCell ref="H62:H65"/>
    <mergeCell ref="I62:I65"/>
    <mergeCell ref="F109:F110"/>
    <mergeCell ref="C119:F119"/>
    <mergeCell ref="B141:L141"/>
    <mergeCell ref="B184:L184"/>
    <mergeCell ref="B186:L187"/>
    <mergeCell ref="B120:B121"/>
    <mergeCell ref="C120:F121"/>
    <mergeCell ref="G120:K121"/>
    <mergeCell ref="B122:B123"/>
    <mergeCell ref="C122:F123"/>
    <mergeCell ref="G122:K123"/>
    <mergeCell ref="B175:L182"/>
    <mergeCell ref="B128:B129"/>
    <mergeCell ref="C128:F129"/>
    <mergeCell ref="G128:K129"/>
    <mergeCell ref="B130:B131"/>
    <mergeCell ref="B132:B133"/>
    <mergeCell ref="C132:F133"/>
    <mergeCell ref="G132:K133"/>
    <mergeCell ref="B134:B135"/>
    <mergeCell ref="C134:F135"/>
    <mergeCell ref="G134:K135"/>
    <mergeCell ref="B156:L156"/>
    <mergeCell ref="G119:K119"/>
    <mergeCell ref="B170:L170"/>
    <mergeCell ref="B143:L144"/>
    <mergeCell ref="B158:L159"/>
    <mergeCell ref="B172:L173"/>
    <mergeCell ref="B136:B137"/>
    <mergeCell ref="C136:F137"/>
    <mergeCell ref="G136:K137"/>
    <mergeCell ref="B138:B139"/>
    <mergeCell ref="C138:F139"/>
    <mergeCell ref="G138:K139"/>
    <mergeCell ref="C130:F131"/>
    <mergeCell ref="G130:K131"/>
    <mergeCell ref="B124:B125"/>
    <mergeCell ref="C124:F125"/>
    <mergeCell ref="G124:K125"/>
    <mergeCell ref="B126:B127"/>
    <mergeCell ref="C126:F127"/>
    <mergeCell ref="G126:K127"/>
    <mergeCell ref="B146:L153"/>
    <mergeCell ref="B161:L168"/>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9 B83 B96 B69 B146 B161 B175 G119"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0 F111:J111 H24 H26 H28 G39:K52" xr:uid="{F945AE69-1B12-429F-BEE1-5BFE6452C624}">
      <formula1>1000</formula1>
    </dataValidation>
    <dataValidation allowBlank="1" sqref="C120:K139" xr:uid="{023B2F58-724C-4E96-8612-82D2D44B0F5B}"/>
  </dataValidations>
  <printOptions horizontalCentered="1"/>
  <pageMargins left="0.25" right="0.25" top="0.75" bottom="0.75" header="0.3" footer="0.3"/>
  <pageSetup scale="63" firstPageNumber="12" fitToHeight="0" orientation="portrait" r:id="rId1"/>
  <headerFooter>
    <oddFooter>&amp;L&amp;A</oddFooter>
  </headerFooter>
  <rowBreaks count="3" manualBreakCount="3">
    <brk id="53" min="1" max="11" man="1"/>
    <brk id="104" min="1" max="11" man="1"/>
    <brk id="155"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26" t="s">
        <v>65</v>
      </c>
      <c r="P1" s="26" t="s">
        <v>77</v>
      </c>
    </row>
    <row r="2" spans="1:16" x14ac:dyDescent="0.25">
      <c r="B2" s="27" t="str">
        <f>'Pro 1'!B2</f>
        <v>PROTÉGÉ</v>
      </c>
      <c r="C2" s="27"/>
      <c r="D2" s="27"/>
      <c r="O2" s="8"/>
      <c r="P2" s="8"/>
    </row>
    <row r="3" spans="1:16" x14ac:dyDescent="0.25">
      <c r="B3" s="5"/>
      <c r="C3" s="5"/>
      <c r="D3" s="5"/>
      <c r="O3" s="8"/>
      <c r="P3" s="8"/>
    </row>
    <row r="4" spans="1:16" s="8" customFormat="1" x14ac:dyDescent="0.25">
      <c r="A4" s="28"/>
      <c r="B4" s="285" t="str">
        <f>Info!B4</f>
        <v>QUESTIONNAIRE À L'INTENTION DES PRODUCTEURS ÉTRANGERS</v>
      </c>
      <c r="C4" s="285"/>
      <c r="D4" s="285"/>
      <c r="E4" s="285"/>
      <c r="F4" s="285"/>
      <c r="G4" s="285"/>
      <c r="H4" s="285"/>
      <c r="I4" s="285"/>
      <c r="J4" s="285"/>
      <c r="K4" s="285"/>
      <c r="L4" s="285"/>
      <c r="M4" s="14"/>
      <c r="N4" s="14"/>
      <c r="O4" s="13"/>
      <c r="P4" s="13"/>
    </row>
    <row r="5" spans="1:16" s="8" customFormat="1" x14ac:dyDescent="0.25">
      <c r="A5" s="28"/>
      <c r="B5" s="285" t="str">
        <f>Info!B5</f>
        <v>NQ-2025-008</v>
      </c>
      <c r="C5" s="285"/>
      <c r="D5" s="285"/>
      <c r="E5" s="285"/>
      <c r="F5" s="285"/>
      <c r="G5" s="285"/>
      <c r="H5" s="285"/>
      <c r="I5" s="285"/>
      <c r="J5" s="285"/>
      <c r="K5" s="285"/>
      <c r="L5" s="285"/>
      <c r="M5" s="14"/>
      <c r="N5" s="14"/>
      <c r="O5" s="13"/>
      <c r="P5" s="13"/>
    </row>
    <row r="6" spans="1:16" s="13" customFormat="1" ht="14.1" customHeight="1" x14ac:dyDescent="0.25">
      <c r="A6" s="28"/>
      <c r="B6" s="285" t="str">
        <f>Info!B6</f>
        <v>VAISSELLE EN FIBRE MOULÉE THERMOFORMÉE</v>
      </c>
      <c r="C6" s="285"/>
      <c r="D6" s="285"/>
      <c r="E6" s="285"/>
      <c r="F6" s="285"/>
      <c r="G6" s="285"/>
      <c r="H6" s="285"/>
      <c r="I6" s="285"/>
      <c r="J6" s="285"/>
      <c r="K6" s="285"/>
      <c r="L6" s="285"/>
      <c r="O6" s="29"/>
      <c r="P6" s="29"/>
    </row>
    <row r="7" spans="1:16" s="13" customFormat="1" x14ac:dyDescent="0.25">
      <c r="A7" s="28"/>
      <c r="B7" s="30"/>
      <c r="C7" s="30"/>
      <c r="D7" s="30"/>
      <c r="E7" s="31"/>
      <c r="F7" s="31"/>
      <c r="G7" s="31"/>
      <c r="H7" s="31"/>
      <c r="I7" s="31"/>
      <c r="J7" s="31"/>
      <c r="K7" s="31"/>
      <c r="L7" s="31"/>
      <c r="O7" s="29"/>
      <c r="P7" s="29"/>
    </row>
    <row r="8" spans="1:16" x14ac:dyDescent="0.25">
      <c r="B8" s="366" t="str">
        <f>IF(Intro!$G$21="English",O8,P8)</f>
        <v>COMMENTAIRES PROTÉGÉS</v>
      </c>
      <c r="C8" s="367"/>
      <c r="D8" s="367"/>
      <c r="E8" s="367"/>
      <c r="F8" s="367"/>
      <c r="G8" s="367"/>
      <c r="H8" s="367"/>
      <c r="I8" s="367"/>
      <c r="J8" s="367"/>
      <c r="K8" s="367"/>
      <c r="L8" s="368"/>
      <c r="O8" s="3" t="s">
        <v>61</v>
      </c>
      <c r="P8" s="3" t="s">
        <v>179</v>
      </c>
    </row>
    <row r="9" spans="1:16" x14ac:dyDescent="0.25">
      <c r="B9" s="32"/>
      <c r="C9" s="33"/>
      <c r="D9" s="33"/>
      <c r="E9" s="34"/>
      <c r="F9" s="34"/>
      <c r="G9" s="34"/>
      <c r="H9" s="34"/>
      <c r="I9" s="34"/>
      <c r="J9" s="34"/>
      <c r="K9" s="34"/>
      <c r="L9" s="35"/>
    </row>
    <row r="10" spans="1:16" ht="36.75" customHeight="1" x14ac:dyDescent="0.25">
      <c r="B10" s="235" t="str">
        <f>AddPub!B10</f>
        <v>Si votre entreprise désire ajouter des commentaires concernant vos réponses, vous les inscrivez ici. Indiquez à quelle question se rapportent vos commentaires.</v>
      </c>
      <c r="C10" s="236"/>
      <c r="D10" s="236"/>
      <c r="E10" s="236"/>
      <c r="F10" s="236"/>
      <c r="G10" s="236"/>
      <c r="H10" s="236"/>
      <c r="I10" s="236"/>
      <c r="J10" s="236"/>
      <c r="K10" s="236"/>
      <c r="L10" s="237"/>
      <c r="O10" s="36"/>
      <c r="P10" s="36"/>
    </row>
    <row r="11" spans="1:16" x14ac:dyDescent="0.25">
      <c r="B11" s="58"/>
      <c r="C11" s="33"/>
      <c r="D11" s="33"/>
      <c r="E11" s="34"/>
      <c r="F11" s="34"/>
      <c r="G11" s="34"/>
      <c r="H11" s="34"/>
      <c r="I11" s="34"/>
      <c r="J11" s="34"/>
      <c r="K11" s="34"/>
      <c r="L11" s="35"/>
      <c r="O11" s="36"/>
    </row>
    <row r="12" spans="1:16" x14ac:dyDescent="0.25">
      <c r="B12" s="99"/>
      <c r="C12" s="33"/>
      <c r="D12" s="106" t="s">
        <v>96</v>
      </c>
      <c r="E12" s="364" t="str">
        <f>AddPub!E12</f>
        <v>Commentaires</v>
      </c>
      <c r="F12" s="364"/>
      <c r="G12" s="364"/>
      <c r="H12" s="364"/>
      <c r="I12" s="364"/>
      <c r="J12" s="364"/>
      <c r="K12" s="364"/>
      <c r="L12" s="365"/>
      <c r="O12" s="36"/>
    </row>
    <row r="13" spans="1:16" x14ac:dyDescent="0.25">
      <c r="A13" s="74"/>
      <c r="B13" s="354" t="str">
        <f>AddPub!B13</f>
        <v>Commentaire 1</v>
      </c>
      <c r="C13" s="355"/>
      <c r="D13" s="358"/>
      <c r="E13" s="360"/>
      <c r="F13" s="360"/>
      <c r="G13" s="360"/>
      <c r="H13" s="360"/>
      <c r="I13" s="360"/>
      <c r="J13" s="360"/>
      <c r="K13" s="360"/>
      <c r="L13" s="361"/>
      <c r="O13" s="36"/>
    </row>
    <row r="14" spans="1:16" x14ac:dyDescent="0.25">
      <c r="A14" s="74"/>
      <c r="B14" s="354"/>
      <c r="C14" s="355"/>
      <c r="D14" s="358"/>
      <c r="E14" s="360"/>
      <c r="F14" s="360"/>
      <c r="G14" s="360"/>
      <c r="H14" s="360"/>
      <c r="I14" s="360"/>
      <c r="J14" s="360"/>
      <c r="K14" s="360"/>
      <c r="L14" s="361"/>
      <c r="O14" s="36"/>
    </row>
    <row r="15" spans="1:16" x14ac:dyDescent="0.25">
      <c r="A15" s="74"/>
      <c r="B15" s="354"/>
      <c r="C15" s="355"/>
      <c r="D15" s="358"/>
      <c r="E15" s="360"/>
      <c r="F15" s="360"/>
      <c r="G15" s="360"/>
      <c r="H15" s="360"/>
      <c r="I15" s="360"/>
      <c r="J15" s="360"/>
      <c r="K15" s="360"/>
      <c r="L15" s="361"/>
      <c r="O15" s="36"/>
    </row>
    <row r="16" spans="1:16" x14ac:dyDescent="0.25">
      <c r="A16" s="74"/>
      <c r="B16" s="354"/>
      <c r="C16" s="355"/>
      <c r="D16" s="358"/>
      <c r="E16" s="360"/>
      <c r="F16" s="360"/>
      <c r="G16" s="360"/>
      <c r="H16" s="360"/>
      <c r="I16" s="360"/>
      <c r="J16" s="360"/>
      <c r="K16" s="360"/>
      <c r="L16" s="361"/>
      <c r="O16" s="36"/>
    </row>
    <row r="17" spans="1:15" x14ac:dyDescent="0.25">
      <c r="A17" s="74"/>
      <c r="B17" s="354"/>
      <c r="C17" s="355"/>
      <c r="D17" s="358"/>
      <c r="E17" s="360"/>
      <c r="F17" s="360"/>
      <c r="G17" s="360"/>
      <c r="H17" s="360"/>
      <c r="I17" s="360"/>
      <c r="J17" s="360"/>
      <c r="K17" s="360"/>
      <c r="L17" s="361"/>
      <c r="O17" s="36"/>
    </row>
    <row r="18" spans="1:15" x14ac:dyDescent="0.25">
      <c r="A18" s="74"/>
      <c r="B18" s="354"/>
      <c r="C18" s="355"/>
      <c r="D18" s="358"/>
      <c r="E18" s="360"/>
      <c r="F18" s="360"/>
      <c r="G18" s="360"/>
      <c r="H18" s="360"/>
      <c r="I18" s="360"/>
      <c r="J18" s="360"/>
      <c r="K18" s="360"/>
      <c r="L18" s="361"/>
      <c r="O18" s="36"/>
    </row>
    <row r="19" spans="1:15" x14ac:dyDescent="0.25">
      <c r="A19" s="74"/>
      <c r="B19" s="354"/>
      <c r="C19" s="355"/>
      <c r="D19" s="358"/>
      <c r="E19" s="360"/>
      <c r="F19" s="360"/>
      <c r="G19" s="360"/>
      <c r="H19" s="360"/>
      <c r="I19" s="360"/>
      <c r="J19" s="360"/>
      <c r="K19" s="360"/>
      <c r="L19" s="361"/>
      <c r="O19" s="36"/>
    </row>
    <row r="20" spans="1:15" x14ac:dyDescent="0.25">
      <c r="A20" s="74"/>
      <c r="B20" s="354"/>
      <c r="C20" s="355"/>
      <c r="D20" s="358"/>
      <c r="E20" s="360"/>
      <c r="F20" s="360"/>
      <c r="G20" s="360"/>
      <c r="H20" s="360"/>
      <c r="I20" s="360"/>
      <c r="J20" s="360"/>
      <c r="K20" s="360"/>
      <c r="L20" s="361"/>
      <c r="O20" s="36"/>
    </row>
    <row r="21" spans="1:15" x14ac:dyDescent="0.25">
      <c r="A21" s="74"/>
      <c r="B21" s="354"/>
      <c r="C21" s="355"/>
      <c r="D21" s="358"/>
      <c r="E21" s="360"/>
      <c r="F21" s="360"/>
      <c r="G21" s="360"/>
      <c r="H21" s="360"/>
      <c r="I21" s="360"/>
      <c r="J21" s="360"/>
      <c r="K21" s="360"/>
      <c r="L21" s="361"/>
      <c r="O21" s="36"/>
    </row>
    <row r="22" spans="1:15" x14ac:dyDescent="0.25">
      <c r="A22" s="74"/>
      <c r="B22" s="354"/>
      <c r="C22" s="355"/>
      <c r="D22" s="358"/>
      <c r="E22" s="360"/>
      <c r="F22" s="360"/>
      <c r="G22" s="360"/>
      <c r="H22" s="360"/>
      <c r="I22" s="360"/>
      <c r="J22" s="360"/>
      <c r="K22" s="360"/>
      <c r="L22" s="361"/>
      <c r="O22" s="36"/>
    </row>
    <row r="23" spans="1:15" ht="14.25" customHeight="1" x14ac:dyDescent="0.25">
      <c r="A23" s="74"/>
      <c r="B23" s="354" t="str">
        <f>AddPub!B23</f>
        <v>Commentaire 2</v>
      </c>
      <c r="C23" s="355"/>
      <c r="D23" s="358"/>
      <c r="E23" s="360"/>
      <c r="F23" s="360"/>
      <c r="G23" s="360"/>
      <c r="H23" s="360"/>
      <c r="I23" s="360"/>
      <c r="J23" s="360"/>
      <c r="K23" s="360"/>
      <c r="L23" s="361"/>
      <c r="O23" s="36"/>
    </row>
    <row r="24" spans="1:15" x14ac:dyDescent="0.25">
      <c r="A24" s="74"/>
      <c r="B24" s="354"/>
      <c r="C24" s="355"/>
      <c r="D24" s="358"/>
      <c r="E24" s="360"/>
      <c r="F24" s="360"/>
      <c r="G24" s="360"/>
      <c r="H24" s="360"/>
      <c r="I24" s="360"/>
      <c r="J24" s="360"/>
      <c r="K24" s="360"/>
      <c r="L24" s="361"/>
    </row>
    <row r="25" spans="1:15" x14ac:dyDescent="0.25">
      <c r="A25" s="74"/>
      <c r="B25" s="354"/>
      <c r="C25" s="355"/>
      <c r="D25" s="358"/>
      <c r="E25" s="360"/>
      <c r="F25" s="360"/>
      <c r="G25" s="360"/>
      <c r="H25" s="360"/>
      <c r="I25" s="360"/>
      <c r="J25" s="360"/>
      <c r="K25" s="360"/>
      <c r="L25" s="361"/>
    </row>
    <row r="26" spans="1:15" x14ac:dyDescent="0.25">
      <c r="A26" s="74"/>
      <c r="B26" s="354"/>
      <c r="C26" s="355"/>
      <c r="D26" s="358"/>
      <c r="E26" s="360"/>
      <c r="F26" s="360"/>
      <c r="G26" s="360"/>
      <c r="H26" s="360"/>
      <c r="I26" s="360"/>
      <c r="J26" s="360"/>
      <c r="K26" s="360"/>
      <c r="L26" s="361"/>
      <c r="O26" s="36"/>
    </row>
    <row r="27" spans="1:15" x14ac:dyDescent="0.25">
      <c r="A27" s="74"/>
      <c r="B27" s="354"/>
      <c r="C27" s="355"/>
      <c r="D27" s="358"/>
      <c r="E27" s="360"/>
      <c r="F27" s="360"/>
      <c r="G27" s="360"/>
      <c r="H27" s="360"/>
      <c r="I27" s="360"/>
      <c r="J27" s="360"/>
      <c r="K27" s="360"/>
      <c r="L27" s="361"/>
      <c r="O27" s="36"/>
    </row>
    <row r="28" spans="1:15" x14ac:dyDescent="0.25">
      <c r="A28" s="74"/>
      <c r="B28" s="354"/>
      <c r="C28" s="355"/>
      <c r="D28" s="358"/>
      <c r="E28" s="360"/>
      <c r="F28" s="360"/>
      <c r="G28" s="360"/>
      <c r="H28" s="360"/>
      <c r="I28" s="360"/>
      <c r="J28" s="360"/>
      <c r="K28" s="360"/>
      <c r="L28" s="361"/>
    </row>
    <row r="29" spans="1:15" x14ac:dyDescent="0.25">
      <c r="A29" s="74"/>
      <c r="B29" s="354"/>
      <c r="C29" s="355"/>
      <c r="D29" s="358"/>
      <c r="E29" s="360"/>
      <c r="F29" s="360"/>
      <c r="G29" s="360"/>
      <c r="H29" s="360"/>
      <c r="I29" s="360"/>
      <c r="J29" s="360"/>
      <c r="K29" s="360"/>
      <c r="L29" s="361"/>
      <c r="O29" s="36"/>
    </row>
    <row r="30" spans="1:15" x14ac:dyDescent="0.25">
      <c r="A30" s="74"/>
      <c r="B30" s="354"/>
      <c r="C30" s="355"/>
      <c r="D30" s="358"/>
      <c r="E30" s="360"/>
      <c r="F30" s="360"/>
      <c r="G30" s="360"/>
      <c r="H30" s="360"/>
      <c r="I30" s="360"/>
      <c r="J30" s="360"/>
      <c r="K30" s="360"/>
      <c r="L30" s="361"/>
      <c r="O30" s="36"/>
    </row>
    <row r="31" spans="1:15" x14ac:dyDescent="0.25">
      <c r="A31" s="74"/>
      <c r="B31" s="354"/>
      <c r="C31" s="355"/>
      <c r="D31" s="358"/>
      <c r="E31" s="360"/>
      <c r="F31" s="360"/>
      <c r="G31" s="360"/>
      <c r="H31" s="360"/>
      <c r="I31" s="360"/>
      <c r="J31" s="360"/>
      <c r="K31" s="360"/>
      <c r="L31" s="361"/>
      <c r="O31" s="36"/>
    </row>
    <row r="32" spans="1:15" x14ac:dyDescent="0.25">
      <c r="A32" s="74"/>
      <c r="B32" s="354"/>
      <c r="C32" s="355"/>
      <c r="D32" s="358"/>
      <c r="E32" s="360"/>
      <c r="F32" s="360"/>
      <c r="G32" s="360"/>
      <c r="H32" s="360"/>
      <c r="I32" s="360"/>
      <c r="J32" s="360"/>
      <c r="K32" s="360"/>
      <c r="L32" s="361"/>
      <c r="O32" s="36"/>
    </row>
    <row r="33" spans="1:15" ht="14.25" customHeight="1" x14ac:dyDescent="0.25">
      <c r="A33" s="74"/>
      <c r="B33" s="354" t="str">
        <f>AddPub!B33</f>
        <v>Commentaire 3</v>
      </c>
      <c r="C33" s="355"/>
      <c r="D33" s="358"/>
      <c r="E33" s="360"/>
      <c r="F33" s="360"/>
      <c r="G33" s="360"/>
      <c r="H33" s="360"/>
      <c r="I33" s="360"/>
      <c r="J33" s="360"/>
      <c r="K33" s="360"/>
      <c r="L33" s="361"/>
      <c r="O33" s="36"/>
    </row>
    <row r="34" spans="1:15" x14ac:dyDescent="0.25">
      <c r="A34" s="74"/>
      <c r="B34" s="354"/>
      <c r="C34" s="355"/>
      <c r="D34" s="358"/>
      <c r="E34" s="360"/>
      <c r="F34" s="360"/>
      <c r="G34" s="360"/>
      <c r="H34" s="360"/>
      <c r="I34" s="360"/>
      <c r="J34" s="360"/>
      <c r="K34" s="360"/>
      <c r="L34" s="361"/>
    </row>
    <row r="35" spans="1:15" x14ac:dyDescent="0.25">
      <c r="A35" s="74"/>
      <c r="B35" s="354"/>
      <c r="C35" s="355"/>
      <c r="D35" s="358"/>
      <c r="E35" s="360"/>
      <c r="F35" s="360"/>
      <c r="G35" s="360"/>
      <c r="H35" s="360"/>
      <c r="I35" s="360"/>
      <c r="J35" s="360"/>
      <c r="K35" s="360"/>
      <c r="L35" s="361"/>
    </row>
    <row r="36" spans="1:15" x14ac:dyDescent="0.25">
      <c r="A36" s="74"/>
      <c r="B36" s="354"/>
      <c r="C36" s="355"/>
      <c r="D36" s="358"/>
      <c r="E36" s="360"/>
      <c r="F36" s="360"/>
      <c r="G36" s="360"/>
      <c r="H36" s="360"/>
      <c r="I36" s="360"/>
      <c r="J36" s="360"/>
      <c r="K36" s="360"/>
      <c r="L36" s="361"/>
      <c r="O36" s="36"/>
    </row>
    <row r="37" spans="1:15" x14ac:dyDescent="0.25">
      <c r="A37" s="74"/>
      <c r="B37" s="354"/>
      <c r="C37" s="355"/>
      <c r="D37" s="358"/>
      <c r="E37" s="360"/>
      <c r="F37" s="360"/>
      <c r="G37" s="360"/>
      <c r="H37" s="360"/>
      <c r="I37" s="360"/>
      <c r="J37" s="360"/>
      <c r="K37" s="360"/>
      <c r="L37" s="361"/>
      <c r="O37" s="36"/>
    </row>
    <row r="38" spans="1:15" x14ac:dyDescent="0.25">
      <c r="A38" s="74"/>
      <c r="B38" s="354"/>
      <c r="C38" s="355"/>
      <c r="D38" s="358"/>
      <c r="E38" s="360"/>
      <c r="F38" s="360"/>
      <c r="G38" s="360"/>
      <c r="H38" s="360"/>
      <c r="I38" s="360"/>
      <c r="J38" s="360"/>
      <c r="K38" s="360"/>
      <c r="L38" s="361"/>
      <c r="O38" s="36"/>
    </row>
    <row r="39" spans="1:15" x14ac:dyDescent="0.25">
      <c r="A39" s="74"/>
      <c r="B39" s="354"/>
      <c r="C39" s="355"/>
      <c r="D39" s="358"/>
      <c r="E39" s="360"/>
      <c r="F39" s="360"/>
      <c r="G39" s="360"/>
      <c r="H39" s="360"/>
      <c r="I39" s="360"/>
      <c r="J39" s="360"/>
      <c r="K39" s="360"/>
      <c r="L39" s="361"/>
      <c r="O39" s="36"/>
    </row>
    <row r="40" spans="1:15" x14ac:dyDescent="0.25">
      <c r="A40" s="74"/>
      <c r="B40" s="354"/>
      <c r="C40" s="355"/>
      <c r="D40" s="358"/>
      <c r="E40" s="360"/>
      <c r="F40" s="360"/>
      <c r="G40" s="360"/>
      <c r="H40" s="360"/>
      <c r="I40" s="360"/>
      <c r="J40" s="360"/>
      <c r="K40" s="360"/>
      <c r="L40" s="361"/>
      <c r="O40" s="36"/>
    </row>
    <row r="41" spans="1:15" x14ac:dyDescent="0.25">
      <c r="A41" s="74"/>
      <c r="B41" s="354"/>
      <c r="C41" s="355"/>
      <c r="D41" s="358"/>
      <c r="E41" s="360"/>
      <c r="F41" s="360"/>
      <c r="G41" s="360"/>
      <c r="H41" s="360"/>
      <c r="I41" s="360"/>
      <c r="J41" s="360"/>
      <c r="K41" s="360"/>
      <c r="L41" s="361"/>
      <c r="O41" s="36"/>
    </row>
    <row r="42" spans="1:15" x14ac:dyDescent="0.25">
      <c r="A42" s="74"/>
      <c r="B42" s="354"/>
      <c r="C42" s="355"/>
      <c r="D42" s="358"/>
      <c r="E42" s="360"/>
      <c r="F42" s="360"/>
      <c r="G42" s="360"/>
      <c r="H42" s="360"/>
      <c r="I42" s="360"/>
      <c r="J42" s="360"/>
      <c r="K42" s="360"/>
      <c r="L42" s="361"/>
      <c r="O42" s="36"/>
    </row>
    <row r="43" spans="1:15" ht="14.25" customHeight="1" x14ac:dyDescent="0.25">
      <c r="A43" s="74"/>
      <c r="B43" s="354" t="str">
        <f>AddPub!B43</f>
        <v>Commentaire 4</v>
      </c>
      <c r="C43" s="355"/>
      <c r="D43" s="358"/>
      <c r="E43" s="360"/>
      <c r="F43" s="360"/>
      <c r="G43" s="360"/>
      <c r="H43" s="360"/>
      <c r="I43" s="360"/>
      <c r="J43" s="360"/>
      <c r="K43" s="360"/>
      <c r="L43" s="361"/>
      <c r="O43" s="36"/>
    </row>
    <row r="44" spans="1:15" x14ac:dyDescent="0.25">
      <c r="A44" s="74"/>
      <c r="B44" s="354"/>
      <c r="C44" s="355"/>
      <c r="D44" s="358"/>
      <c r="E44" s="360"/>
      <c r="F44" s="360"/>
      <c r="G44" s="360"/>
      <c r="H44" s="360"/>
      <c r="I44" s="360"/>
      <c r="J44" s="360"/>
      <c r="K44" s="360"/>
      <c r="L44" s="361"/>
      <c r="O44" s="36"/>
    </row>
    <row r="45" spans="1:15" x14ac:dyDescent="0.25">
      <c r="A45" s="74"/>
      <c r="B45" s="354"/>
      <c r="C45" s="355"/>
      <c r="D45" s="358"/>
      <c r="E45" s="360"/>
      <c r="F45" s="360"/>
      <c r="G45" s="360"/>
      <c r="H45" s="360"/>
      <c r="I45" s="360"/>
      <c r="J45" s="360"/>
      <c r="K45" s="360"/>
      <c r="L45" s="361"/>
      <c r="O45" s="36"/>
    </row>
    <row r="46" spans="1:15" x14ac:dyDescent="0.25">
      <c r="A46" s="74"/>
      <c r="B46" s="354"/>
      <c r="C46" s="355"/>
      <c r="D46" s="358"/>
      <c r="E46" s="360"/>
      <c r="F46" s="360"/>
      <c r="G46" s="360"/>
      <c r="H46" s="360"/>
      <c r="I46" s="360"/>
      <c r="J46" s="360"/>
      <c r="K46" s="360"/>
      <c r="L46" s="361"/>
      <c r="O46" s="36"/>
    </row>
    <row r="47" spans="1:15" x14ac:dyDescent="0.25">
      <c r="A47" s="74"/>
      <c r="B47" s="354"/>
      <c r="C47" s="355"/>
      <c r="D47" s="358"/>
      <c r="E47" s="360"/>
      <c r="F47" s="360"/>
      <c r="G47" s="360"/>
      <c r="H47" s="360"/>
      <c r="I47" s="360"/>
      <c r="J47" s="360"/>
      <c r="K47" s="360"/>
      <c r="L47" s="361"/>
      <c r="O47" s="36"/>
    </row>
    <row r="48" spans="1:15" x14ac:dyDescent="0.25">
      <c r="A48" s="74"/>
      <c r="B48" s="354"/>
      <c r="C48" s="355"/>
      <c r="D48" s="358"/>
      <c r="E48" s="360"/>
      <c r="F48" s="360"/>
      <c r="G48" s="360"/>
      <c r="H48" s="360"/>
      <c r="I48" s="360"/>
      <c r="J48" s="360"/>
      <c r="K48" s="360"/>
      <c r="L48" s="361"/>
      <c r="O48" s="36"/>
    </row>
    <row r="49" spans="1:15" x14ac:dyDescent="0.25">
      <c r="A49" s="74"/>
      <c r="B49" s="354"/>
      <c r="C49" s="355"/>
      <c r="D49" s="358"/>
      <c r="E49" s="360"/>
      <c r="F49" s="360"/>
      <c r="G49" s="360"/>
      <c r="H49" s="360"/>
      <c r="I49" s="360"/>
      <c r="J49" s="360"/>
      <c r="K49" s="360"/>
      <c r="L49" s="361"/>
      <c r="O49" s="36"/>
    </row>
    <row r="50" spans="1:15" x14ac:dyDescent="0.25">
      <c r="A50" s="74"/>
      <c r="B50" s="354"/>
      <c r="C50" s="355"/>
      <c r="D50" s="358"/>
      <c r="E50" s="360"/>
      <c r="F50" s="360"/>
      <c r="G50" s="360"/>
      <c r="H50" s="360"/>
      <c r="I50" s="360"/>
      <c r="J50" s="360"/>
      <c r="K50" s="360"/>
      <c r="L50" s="361"/>
      <c r="O50" s="36"/>
    </row>
    <row r="51" spans="1:15" x14ac:dyDescent="0.25">
      <c r="A51" s="74"/>
      <c r="B51" s="354"/>
      <c r="C51" s="355"/>
      <c r="D51" s="358"/>
      <c r="E51" s="360"/>
      <c r="F51" s="360"/>
      <c r="G51" s="360"/>
      <c r="H51" s="360"/>
      <c r="I51" s="360"/>
      <c r="J51" s="360"/>
      <c r="K51" s="360"/>
      <c r="L51" s="361"/>
      <c r="O51" s="36"/>
    </row>
    <row r="52" spans="1:15" x14ac:dyDescent="0.25">
      <c r="A52" s="74"/>
      <c r="B52" s="354"/>
      <c r="C52" s="355"/>
      <c r="D52" s="358"/>
      <c r="E52" s="360"/>
      <c r="F52" s="360"/>
      <c r="G52" s="360"/>
      <c r="H52" s="360"/>
      <c r="I52" s="360"/>
      <c r="J52" s="360"/>
      <c r="K52" s="360"/>
      <c r="L52" s="361"/>
      <c r="O52" s="36"/>
    </row>
    <row r="53" spans="1:15" ht="14.25" customHeight="1" x14ac:dyDescent="0.25">
      <c r="A53" s="74"/>
      <c r="B53" s="354" t="str">
        <f>AddPub!B53</f>
        <v>Commentaire 5</v>
      </c>
      <c r="C53" s="355"/>
      <c r="D53" s="358"/>
      <c r="E53" s="360"/>
      <c r="F53" s="360"/>
      <c r="G53" s="360"/>
      <c r="H53" s="360"/>
      <c r="I53" s="360"/>
      <c r="J53" s="360"/>
      <c r="K53" s="360"/>
      <c r="L53" s="361"/>
      <c r="O53" s="36"/>
    </row>
    <row r="54" spans="1:15" x14ac:dyDescent="0.25">
      <c r="A54" s="74"/>
      <c r="B54" s="354"/>
      <c r="C54" s="355"/>
      <c r="D54" s="358"/>
      <c r="E54" s="360"/>
      <c r="F54" s="360"/>
      <c r="G54" s="360"/>
      <c r="H54" s="360"/>
      <c r="I54" s="360"/>
      <c r="J54" s="360"/>
      <c r="K54" s="360"/>
      <c r="L54" s="361"/>
      <c r="O54" s="36"/>
    </row>
    <row r="55" spans="1:15" x14ac:dyDescent="0.25">
      <c r="A55" s="74"/>
      <c r="B55" s="354"/>
      <c r="C55" s="355"/>
      <c r="D55" s="358"/>
      <c r="E55" s="360"/>
      <c r="F55" s="360"/>
      <c r="G55" s="360"/>
      <c r="H55" s="360"/>
      <c r="I55" s="360"/>
      <c r="J55" s="360"/>
      <c r="K55" s="360"/>
      <c r="L55" s="361"/>
      <c r="O55" s="36"/>
    </row>
    <row r="56" spans="1:15" x14ac:dyDescent="0.25">
      <c r="A56" s="74"/>
      <c r="B56" s="354"/>
      <c r="C56" s="355"/>
      <c r="D56" s="358"/>
      <c r="E56" s="360"/>
      <c r="F56" s="360"/>
      <c r="G56" s="360"/>
      <c r="H56" s="360"/>
      <c r="I56" s="360"/>
      <c r="J56" s="360"/>
      <c r="K56" s="360"/>
      <c r="L56" s="361"/>
      <c r="O56" s="36"/>
    </row>
    <row r="57" spans="1:15" x14ac:dyDescent="0.25">
      <c r="A57" s="74"/>
      <c r="B57" s="354"/>
      <c r="C57" s="355"/>
      <c r="D57" s="358"/>
      <c r="E57" s="360"/>
      <c r="F57" s="360"/>
      <c r="G57" s="360"/>
      <c r="H57" s="360"/>
      <c r="I57" s="360"/>
      <c r="J57" s="360"/>
      <c r="K57" s="360"/>
      <c r="L57" s="361"/>
      <c r="O57" s="36"/>
    </row>
    <row r="58" spans="1:15" x14ac:dyDescent="0.25">
      <c r="A58" s="74"/>
      <c r="B58" s="354"/>
      <c r="C58" s="355"/>
      <c r="D58" s="358"/>
      <c r="E58" s="360"/>
      <c r="F58" s="360"/>
      <c r="G58" s="360"/>
      <c r="H58" s="360"/>
      <c r="I58" s="360"/>
      <c r="J58" s="360"/>
      <c r="K58" s="360"/>
      <c r="L58" s="361"/>
      <c r="O58" s="36"/>
    </row>
    <row r="59" spans="1:15" x14ac:dyDescent="0.25">
      <c r="A59" s="74"/>
      <c r="B59" s="354"/>
      <c r="C59" s="355"/>
      <c r="D59" s="358"/>
      <c r="E59" s="360"/>
      <c r="F59" s="360"/>
      <c r="G59" s="360"/>
      <c r="H59" s="360"/>
      <c r="I59" s="360"/>
      <c r="J59" s="360"/>
      <c r="K59" s="360"/>
      <c r="L59" s="361"/>
      <c r="O59" s="36"/>
    </row>
    <row r="60" spans="1:15" x14ac:dyDescent="0.25">
      <c r="A60" s="74"/>
      <c r="B60" s="354"/>
      <c r="C60" s="355"/>
      <c r="D60" s="358"/>
      <c r="E60" s="360"/>
      <c r="F60" s="360"/>
      <c r="G60" s="360"/>
      <c r="H60" s="360"/>
      <c r="I60" s="360"/>
      <c r="J60" s="360"/>
      <c r="K60" s="360"/>
      <c r="L60" s="361"/>
      <c r="O60" s="36"/>
    </row>
    <row r="61" spans="1:15" x14ac:dyDescent="0.25">
      <c r="A61" s="74"/>
      <c r="B61" s="354"/>
      <c r="C61" s="355"/>
      <c r="D61" s="358"/>
      <c r="E61" s="360"/>
      <c r="F61" s="360"/>
      <c r="G61" s="360"/>
      <c r="H61" s="360"/>
      <c r="I61" s="360"/>
      <c r="J61" s="360"/>
      <c r="K61" s="360"/>
      <c r="L61" s="361"/>
      <c r="O61" s="36"/>
    </row>
    <row r="62" spans="1:15" x14ac:dyDescent="0.25">
      <c r="A62" s="74"/>
      <c r="B62" s="356"/>
      <c r="C62" s="357"/>
      <c r="D62" s="359"/>
      <c r="E62" s="362"/>
      <c r="F62" s="362"/>
      <c r="G62" s="362"/>
      <c r="H62" s="362"/>
      <c r="I62" s="362"/>
      <c r="J62" s="362"/>
      <c r="K62" s="362"/>
      <c r="L62" s="363"/>
      <c r="O62" s="36"/>
    </row>
    <row r="63" spans="1:15" s="45" customFormat="1" x14ac:dyDescent="0.25">
      <c r="A63" s="74"/>
      <c r="B63" s="28"/>
      <c r="N63" s="44"/>
    </row>
  </sheetData>
  <sheetProtection algorithmName="SHA-512" hashValue="DgPHoo1UMvwxOVuLyaMLMtSN9qvedPYm8hg8nesEpE3kbUViE2gV4olURjCBWXHKaPqEqAgCdUSggPI1X08OfQ==" saltValue="iCBdF/C1fxDm22wbTCUdTA=="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qref="D13:D62" xr:uid="{8D76EBDA-295F-4B81-A358-16CF5F1C8F07}"/>
  </dataValidations>
  <printOptions horizontalCentered="1"/>
  <pageMargins left="0.25" right="0.25" top="0.75" bottom="0.75" header="0.3" footer="0.3"/>
  <pageSetup scale="63" firstPageNumber="16"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Variables</vt:lpstr>
      <vt:lpstr>Intro</vt:lpstr>
      <vt:lpstr>Info</vt:lpstr>
      <vt:lpstr>Public</vt:lpstr>
      <vt:lpstr>Grades|Nuances</vt:lpstr>
      <vt:lpstr>AddPub</vt:lpstr>
      <vt:lpstr>Pro 1</vt:lpstr>
      <vt:lpstr>Pro 2</vt:lpstr>
      <vt:lpstr>AddPro</vt:lpstr>
      <vt:lpstr>Confirm</vt:lpstr>
      <vt:lpstr>FirmDB</vt:lpstr>
      <vt:lpstr>DB</vt:lpstr>
      <vt:lpstr>DataTab</vt:lpstr>
      <vt:lpstr>AddPro!Print_Area</vt:lpstr>
      <vt:lpstr>AddPub!Print_Area</vt:lpstr>
      <vt:lpstr>Confirm!Print_Area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2025-12-11T18:13:29Z</cp:lastPrinted>
  <dcterms:created xsi:type="dcterms:W3CDTF">2023-04-14T19:41:00Z</dcterms:created>
  <dcterms:modified xsi:type="dcterms:W3CDTF">2026-02-27T12:49:30Z</dcterms:modified>
</cp:coreProperties>
</file>